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ol.le.ac.uk\root\staff\home\a\au36\Desktop Files\Paper Submission\"/>
    </mc:Choice>
  </mc:AlternateContent>
  <bookViews>
    <workbookView xWindow="0" yWindow="0" windowWidth="7470" windowHeight="2760" activeTab="3"/>
  </bookViews>
  <sheets>
    <sheet name="Raw Data" sheetId="1" r:id="rId1"/>
    <sheet name="Raw Oil" sheetId="2" r:id="rId2"/>
    <sheet name="Raw Gas" sheetId="3" r:id="rId3"/>
    <sheet name="Electricity Estimation" sheetId="4" r:id="rId4"/>
    <sheet name="Oil Price Construct" sheetId="5" r:id="rId5"/>
    <sheet name="Gas Price Construct" sheetId="6" r:id="rId6"/>
  </sheets>
  <calcPr calcId="152511"/>
</workbook>
</file>

<file path=xl/calcChain.xml><?xml version="1.0" encoding="utf-8"?>
<calcChain xmlns="http://schemas.openxmlformats.org/spreadsheetml/2006/main">
  <c r="AL7" i="4" l="1"/>
  <c r="AH7" i="4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Y7" i="6"/>
  <c r="X7" i="6"/>
  <c r="W7" i="6"/>
  <c r="AO47" i="4"/>
  <c r="AN47" i="4"/>
  <c r="AM47" i="4"/>
  <c r="AL47" i="4"/>
  <c r="AK47" i="4"/>
  <c r="AJ47" i="4"/>
  <c r="AI47" i="4"/>
  <c r="AH47" i="4"/>
  <c r="AB47" i="1"/>
  <c r="AO46" i="3"/>
  <c r="AN46" i="3"/>
  <c r="AM46" i="3"/>
  <c r="AL46" i="3"/>
  <c r="AK46" i="3"/>
  <c r="AJ46" i="3"/>
  <c r="AI46" i="3"/>
  <c r="AH46" i="3"/>
  <c r="AB46" i="3"/>
  <c r="AE46" i="2"/>
  <c r="AM46" i="2"/>
  <c r="AL46" i="2"/>
  <c r="AK46" i="2"/>
  <c r="AJ46" i="2"/>
  <c r="AI46" i="2"/>
  <c r="AH46" i="2"/>
  <c r="AG46" i="2"/>
  <c r="AF46" i="2"/>
  <c r="AD46" i="2"/>
  <c r="O6" i="5" l="1"/>
  <c r="U6" i="5" s="1"/>
  <c r="O7" i="5"/>
  <c r="U7" i="5" s="1"/>
  <c r="O8" i="5"/>
  <c r="U8" i="5" s="1"/>
  <c r="O9" i="5"/>
  <c r="O10" i="5"/>
  <c r="U10" i="5" s="1"/>
  <c r="O11" i="5"/>
  <c r="T11" i="5" s="1"/>
  <c r="O12" i="5"/>
  <c r="U12" i="5" s="1"/>
  <c r="O13" i="5"/>
  <c r="O14" i="5"/>
  <c r="U14" i="5" s="1"/>
  <c r="O15" i="5"/>
  <c r="U15" i="5" s="1"/>
  <c r="O16" i="5"/>
  <c r="U16" i="5" s="1"/>
  <c r="O17" i="5"/>
  <c r="O18" i="5"/>
  <c r="U18" i="5" s="1"/>
  <c r="O19" i="5"/>
  <c r="T19" i="5" s="1"/>
  <c r="O20" i="5"/>
  <c r="U20" i="5" s="1"/>
  <c r="O21" i="5"/>
  <c r="O22" i="5"/>
  <c r="U22" i="5" s="1"/>
  <c r="O23" i="5"/>
  <c r="U23" i="5" s="1"/>
  <c r="O24" i="5"/>
  <c r="U24" i="5" s="1"/>
  <c r="O25" i="5"/>
  <c r="O26" i="5"/>
  <c r="U26" i="5" s="1"/>
  <c r="O27" i="5"/>
  <c r="T27" i="5" s="1"/>
  <c r="O28" i="5"/>
  <c r="U28" i="5" s="1"/>
  <c r="O29" i="5"/>
  <c r="O30" i="5"/>
  <c r="O31" i="5"/>
  <c r="U31" i="5" s="1"/>
  <c r="O32" i="5"/>
  <c r="U32" i="5" s="1"/>
  <c r="O33" i="5"/>
  <c r="O34" i="5"/>
  <c r="U34" i="5" s="1"/>
  <c r="O35" i="5"/>
  <c r="U35" i="5" s="1"/>
  <c r="O36" i="5"/>
  <c r="U36" i="5" s="1"/>
  <c r="O37" i="5"/>
  <c r="O38" i="5"/>
  <c r="O39" i="5"/>
  <c r="U39" i="5" s="1"/>
  <c r="O40" i="5"/>
  <c r="U40" i="5" s="1"/>
  <c r="O41" i="5"/>
  <c r="O42" i="5"/>
  <c r="U42" i="5" s="1"/>
  <c r="O43" i="5"/>
  <c r="U43" i="5" s="1"/>
  <c r="O44" i="5"/>
  <c r="U44" i="5" s="1"/>
  <c r="O5" i="5"/>
  <c r="U29" i="5"/>
  <c r="U30" i="5"/>
  <c r="U33" i="5"/>
  <c r="U37" i="5"/>
  <c r="U38" i="5"/>
  <c r="U41" i="5"/>
  <c r="T29" i="5"/>
  <c r="T30" i="5"/>
  <c r="T33" i="5"/>
  <c r="T37" i="5"/>
  <c r="T38" i="5"/>
  <c r="T41" i="5"/>
  <c r="S29" i="5"/>
  <c r="S30" i="5"/>
  <c r="S33" i="5"/>
  <c r="S37" i="5"/>
  <c r="S38" i="5"/>
  <c r="S41" i="5"/>
  <c r="R29" i="5"/>
  <c r="R30" i="5"/>
  <c r="R33" i="5"/>
  <c r="R37" i="5"/>
  <c r="R38" i="5"/>
  <c r="R41" i="5"/>
  <c r="Q29" i="5"/>
  <c r="Q30" i="5"/>
  <c r="Q32" i="5"/>
  <c r="Q33" i="5"/>
  <c r="Q34" i="5"/>
  <c r="Q37" i="5"/>
  <c r="Q38" i="5"/>
  <c r="Q41" i="5"/>
  <c r="Q42" i="5"/>
  <c r="P29" i="5"/>
  <c r="X29" i="5" s="1"/>
  <c r="P30" i="5"/>
  <c r="X30" i="5" s="1"/>
  <c r="P33" i="5"/>
  <c r="P34" i="5"/>
  <c r="P36" i="5"/>
  <c r="P37" i="5"/>
  <c r="P38" i="5"/>
  <c r="P41" i="5"/>
  <c r="X41" i="5" s="1"/>
  <c r="U9" i="5"/>
  <c r="U13" i="5"/>
  <c r="U17" i="5"/>
  <c r="U21" i="5"/>
  <c r="U25" i="5"/>
  <c r="T6" i="5"/>
  <c r="T9" i="5"/>
  <c r="T10" i="5"/>
  <c r="T12" i="5"/>
  <c r="T13" i="5"/>
  <c r="T14" i="5"/>
  <c r="T17" i="5"/>
  <c r="T21" i="5"/>
  <c r="T22" i="5"/>
  <c r="T25" i="5"/>
  <c r="T26" i="5"/>
  <c r="T28" i="5"/>
  <c r="S9" i="5"/>
  <c r="S13" i="5"/>
  <c r="S17" i="5"/>
  <c r="S21" i="5"/>
  <c r="S25" i="5"/>
  <c r="R6" i="5"/>
  <c r="R9" i="5"/>
  <c r="R13" i="5"/>
  <c r="R14" i="5"/>
  <c r="R17" i="5"/>
  <c r="R18" i="5"/>
  <c r="R20" i="5"/>
  <c r="R21" i="5"/>
  <c r="R22" i="5"/>
  <c r="R25" i="5"/>
  <c r="Q9" i="5"/>
  <c r="Q13" i="5"/>
  <c r="Q17" i="5"/>
  <c r="Q21" i="5"/>
  <c r="Q25" i="5"/>
  <c r="P6" i="5"/>
  <c r="P9" i="5"/>
  <c r="P10" i="5"/>
  <c r="P12" i="5"/>
  <c r="P13" i="5"/>
  <c r="P14" i="5"/>
  <c r="P17" i="5"/>
  <c r="P21" i="5"/>
  <c r="P22" i="5"/>
  <c r="P25" i="5"/>
  <c r="P26" i="5"/>
  <c r="P28" i="5"/>
  <c r="U5" i="5"/>
  <c r="T5" i="5"/>
  <c r="S5" i="5"/>
  <c r="R5" i="5"/>
  <c r="Q5" i="5"/>
  <c r="P5" i="5"/>
  <c r="AC8" i="6"/>
  <c r="AB8" i="6" s="1"/>
  <c r="AC9" i="6"/>
  <c r="AB9" i="6" s="1"/>
  <c r="AC10" i="6"/>
  <c r="AB10" i="6" s="1"/>
  <c r="AC11" i="6"/>
  <c r="AB11" i="6" s="1"/>
  <c r="AC12" i="6"/>
  <c r="AB12" i="6" s="1"/>
  <c r="AC13" i="6"/>
  <c r="AB13" i="6" s="1"/>
  <c r="AC14" i="6"/>
  <c r="AB14" i="6" s="1"/>
  <c r="AC15" i="6"/>
  <c r="AB15" i="6" s="1"/>
  <c r="AC16" i="6"/>
  <c r="AB16" i="6" s="1"/>
  <c r="AC17" i="6"/>
  <c r="AB17" i="6" s="1"/>
  <c r="AC18" i="6"/>
  <c r="AB18" i="6" s="1"/>
  <c r="AC19" i="6"/>
  <c r="AB19" i="6" s="1"/>
  <c r="AC20" i="6"/>
  <c r="AB20" i="6" s="1"/>
  <c r="AC21" i="6"/>
  <c r="AB21" i="6" s="1"/>
  <c r="AC22" i="6"/>
  <c r="AB22" i="6" s="1"/>
  <c r="AC23" i="6"/>
  <c r="AB23" i="6" s="1"/>
  <c r="AC24" i="6"/>
  <c r="AB24" i="6" s="1"/>
  <c r="AC25" i="6"/>
  <c r="AB25" i="6" s="1"/>
  <c r="AC26" i="6"/>
  <c r="AB26" i="6" s="1"/>
  <c r="AC27" i="6"/>
  <c r="AB27" i="6" s="1"/>
  <c r="AC28" i="6"/>
  <c r="AB28" i="6" s="1"/>
  <c r="AC29" i="6"/>
  <c r="AB29" i="6" s="1"/>
  <c r="AC30" i="6"/>
  <c r="AB30" i="6" s="1"/>
  <c r="AC31" i="6"/>
  <c r="AB31" i="6" s="1"/>
  <c r="AC32" i="6"/>
  <c r="AB32" i="6" s="1"/>
  <c r="AC33" i="6"/>
  <c r="AB33" i="6" s="1"/>
  <c r="AC34" i="6"/>
  <c r="AB34" i="6" s="1"/>
  <c r="AC35" i="6"/>
  <c r="AB35" i="6" s="1"/>
  <c r="AC36" i="6"/>
  <c r="AB36" i="6" s="1"/>
  <c r="AC37" i="6"/>
  <c r="AB37" i="6" s="1"/>
  <c r="AC38" i="6"/>
  <c r="AB38" i="6" s="1"/>
  <c r="AC39" i="6"/>
  <c r="AB39" i="6" s="1"/>
  <c r="AC40" i="6"/>
  <c r="AB40" i="6" s="1"/>
  <c r="AC41" i="6"/>
  <c r="AB41" i="6" s="1"/>
  <c r="AC42" i="6"/>
  <c r="AB42" i="6" s="1"/>
  <c r="AC43" i="6"/>
  <c r="AB43" i="6" s="1"/>
  <c r="AC44" i="6"/>
  <c r="AB44" i="6" s="1"/>
  <c r="AC45" i="6"/>
  <c r="AB45" i="6" s="1"/>
  <c r="U7" i="6"/>
  <c r="Z7" i="6"/>
  <c r="V7" i="6"/>
  <c r="BZ355" i="2"/>
  <c r="BR355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4" i="2"/>
  <c r="CB23" i="2"/>
  <c r="CB17" i="2"/>
  <c r="CB9" i="2"/>
  <c r="ET53" i="3"/>
  <c r="ET52" i="3"/>
  <c r="ET51" i="3"/>
  <c r="ET50" i="3"/>
  <c r="ET49" i="3"/>
  <c r="EP46" i="3"/>
  <c r="EP44" i="3"/>
  <c r="EP43" i="3"/>
  <c r="EP42" i="3"/>
  <c r="EP41" i="3"/>
  <c r="EP40" i="3"/>
  <c r="EP39" i="3"/>
  <c r="EP31" i="3"/>
  <c r="EP30" i="3"/>
  <c r="EP29" i="3"/>
  <c r="EL46" i="3"/>
  <c r="EL44" i="3"/>
  <c r="EL43" i="3"/>
  <c r="EL42" i="3"/>
  <c r="EL41" i="3"/>
  <c r="EL40" i="3"/>
  <c r="EL39" i="3"/>
  <c r="EL31" i="3"/>
  <c r="EL30" i="3"/>
  <c r="EH61" i="3"/>
  <c r="EH59" i="3"/>
  <c r="EE30" i="3"/>
  <c r="EE29" i="3"/>
  <c r="EE24" i="3"/>
  <c r="EA55" i="3"/>
  <c r="EA53" i="3"/>
  <c r="EA52" i="3"/>
  <c r="EA51" i="3"/>
  <c r="EA50" i="3"/>
  <c r="EA49" i="3"/>
  <c r="EA48" i="3"/>
  <c r="EA47" i="3"/>
  <c r="DW48" i="3"/>
  <c r="DW47" i="3"/>
  <c r="DW46" i="3"/>
  <c r="DW45" i="3"/>
  <c r="DW44" i="3"/>
  <c r="DW43" i="3"/>
  <c r="DW42" i="3"/>
  <c r="DW41" i="3"/>
  <c r="DW40" i="3"/>
  <c r="DW33" i="3"/>
  <c r="DS48" i="3"/>
  <c r="DS46" i="3"/>
  <c r="DS45" i="3"/>
  <c r="DS44" i="3"/>
  <c r="DS43" i="3"/>
  <c r="DS42" i="3"/>
  <c r="DS41" i="3"/>
  <c r="DS40" i="3"/>
  <c r="DS33" i="3"/>
  <c r="DN36" i="3"/>
  <c r="DK47" i="3"/>
  <c r="DK45" i="3"/>
  <c r="DK44" i="3"/>
  <c r="DK39" i="3"/>
  <c r="DK32" i="3"/>
  <c r="CZ44" i="3"/>
  <c r="CZ42" i="3"/>
  <c r="CZ41" i="3"/>
  <c r="CZ40" i="3"/>
  <c r="CZ39" i="3"/>
  <c r="CZ38" i="3"/>
  <c r="CZ37" i="3"/>
  <c r="CZ29" i="3"/>
  <c r="CU55" i="3"/>
  <c r="CU52" i="3"/>
  <c r="CU47" i="3"/>
  <c r="CQ52" i="3"/>
  <c r="CQ51" i="3"/>
  <c r="CQ50" i="3"/>
  <c r="CQ49" i="3"/>
  <c r="CQ46" i="3"/>
  <c r="CQ45" i="3"/>
  <c r="CQ44" i="3"/>
  <c r="CM57" i="3"/>
  <c r="CM54" i="3"/>
  <c r="CI40" i="3"/>
  <c r="CI27" i="3"/>
  <c r="CD47" i="3"/>
  <c r="CD45" i="3"/>
  <c r="CD44" i="3"/>
  <c r="CD43" i="3"/>
  <c r="CD42" i="3"/>
  <c r="CD41" i="3"/>
  <c r="CD40" i="3"/>
  <c r="CD39" i="3"/>
  <c r="CD34" i="3"/>
  <c r="CD31" i="3"/>
  <c r="BZ42" i="3"/>
  <c r="BZ41" i="3"/>
  <c r="BZ40" i="3"/>
  <c r="BZ39" i="3"/>
  <c r="BZ38" i="3"/>
  <c r="BZ37" i="3"/>
  <c r="BZ36" i="3"/>
  <c r="BZ35" i="3"/>
  <c r="BZ34" i="3"/>
  <c r="BZ33" i="3"/>
  <c r="BZ28" i="3"/>
  <c r="BZ27" i="3"/>
  <c r="BV43" i="3"/>
  <c r="BV42" i="3"/>
  <c r="BV41" i="3"/>
  <c r="BV40" i="3"/>
  <c r="BV39" i="3"/>
  <c r="BV38" i="3"/>
  <c r="BV37" i="3"/>
  <c r="BV36" i="3"/>
  <c r="BV35" i="3"/>
  <c r="BV34" i="3"/>
  <c r="BV28" i="3"/>
  <c r="BV26" i="3"/>
  <c r="BV21" i="3"/>
  <c r="BV20" i="3"/>
  <c r="BV13" i="3"/>
  <c r="BN43" i="3"/>
  <c r="BN42" i="3"/>
  <c r="BN41" i="3"/>
  <c r="BN40" i="3"/>
  <c r="BN39" i="3"/>
  <c r="BN38" i="3"/>
  <c r="BN37" i="3"/>
  <c r="BN36" i="3"/>
  <c r="BN28" i="3"/>
  <c r="BN14" i="3"/>
  <c r="BN13" i="3"/>
  <c r="BI43" i="3"/>
  <c r="BI42" i="3"/>
  <c r="BI41" i="3"/>
  <c r="BI40" i="3"/>
  <c r="BI39" i="3"/>
  <c r="BI37" i="3"/>
  <c r="BI36" i="3"/>
  <c r="BI28" i="3"/>
  <c r="BI14" i="3"/>
  <c r="BI5" i="3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17" i="2"/>
  <c r="BS38" i="2"/>
  <c r="BS37" i="2"/>
  <c r="BS36" i="2"/>
  <c r="BS35" i="2"/>
  <c r="BS34" i="2"/>
  <c r="BS33" i="2"/>
  <c r="BS32" i="2"/>
  <c r="BS31" i="2"/>
  <c r="BS30" i="2"/>
  <c r="BS29" i="2"/>
  <c r="BS28" i="2"/>
  <c r="BS27" i="2"/>
  <c r="BS26" i="2"/>
  <c r="BS23" i="2"/>
  <c r="BS22" i="2"/>
  <c r="BS19" i="2"/>
  <c r="BS18" i="2"/>
  <c r="BS17" i="2"/>
  <c r="BS9" i="2"/>
  <c r="BO38" i="2"/>
  <c r="BO37" i="2"/>
  <c r="BO36" i="2"/>
  <c r="BO35" i="2"/>
  <c r="BO34" i="2"/>
  <c r="BO33" i="2"/>
  <c r="BO32" i="2"/>
  <c r="BO31" i="2"/>
  <c r="BO30" i="2"/>
  <c r="BO29" i="2"/>
  <c r="BO28" i="2"/>
  <c r="BO27" i="2"/>
  <c r="BO26" i="2"/>
  <c r="BO23" i="2"/>
  <c r="BO22" i="2"/>
  <c r="BO16" i="2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4" i="2"/>
  <c r="BK23" i="2"/>
  <c r="BK10" i="2"/>
  <c r="BK9" i="2"/>
  <c r="BK8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0" i="2"/>
  <c r="BG16" i="2"/>
  <c r="BG12" i="2"/>
  <c r="BG9" i="2"/>
  <c r="BG8" i="2"/>
  <c r="BF259" i="2"/>
  <c r="BF247" i="2"/>
  <c r="BF236" i="2"/>
  <c r="BF228" i="2"/>
  <c r="BF217" i="2"/>
  <c r="BF191" i="2"/>
  <c r="BF167" i="2"/>
  <c r="BF143" i="2"/>
  <c r="BF119" i="2"/>
  <c r="BF95" i="2"/>
  <c r="BF71" i="2"/>
  <c r="BF57" i="2"/>
  <c r="BF53" i="2"/>
  <c r="BF51" i="2"/>
  <c r="BF48" i="2"/>
  <c r="I45" i="1"/>
  <c r="AH7" i="3"/>
  <c r="AJ7" i="3"/>
  <c r="AK7" i="3"/>
  <c r="AL7" i="3"/>
  <c r="AN7" i="3"/>
  <c r="AO7" i="3"/>
  <c r="AH8" i="3"/>
  <c r="AJ8" i="3"/>
  <c r="AK8" i="3"/>
  <c r="AL8" i="3"/>
  <c r="AN8" i="3"/>
  <c r="AO8" i="3"/>
  <c r="AH9" i="3"/>
  <c r="AJ9" i="3"/>
  <c r="AK9" i="3"/>
  <c r="AL9" i="3"/>
  <c r="AN9" i="3"/>
  <c r="AO9" i="3"/>
  <c r="AH10" i="3"/>
  <c r="AJ10" i="3"/>
  <c r="AK10" i="3"/>
  <c r="AL10" i="3"/>
  <c r="AN10" i="3"/>
  <c r="AO10" i="3"/>
  <c r="AH11" i="3"/>
  <c r="AJ11" i="3"/>
  <c r="AK11" i="3"/>
  <c r="AL11" i="3"/>
  <c r="AN11" i="3"/>
  <c r="AO11" i="3"/>
  <c r="AH12" i="3"/>
  <c r="AJ12" i="3"/>
  <c r="AK12" i="3"/>
  <c r="AL12" i="3"/>
  <c r="AN12" i="3"/>
  <c r="AO12" i="3"/>
  <c r="AH13" i="3"/>
  <c r="AJ13" i="3"/>
  <c r="AK13" i="3"/>
  <c r="AL13" i="3"/>
  <c r="AN13" i="3"/>
  <c r="AO13" i="3"/>
  <c r="AH14" i="3"/>
  <c r="AJ14" i="3"/>
  <c r="AK14" i="3"/>
  <c r="AL14" i="3"/>
  <c r="AN14" i="3"/>
  <c r="AO14" i="3"/>
  <c r="AH15" i="3"/>
  <c r="AJ15" i="3"/>
  <c r="AK15" i="3"/>
  <c r="AL15" i="3"/>
  <c r="AN15" i="3"/>
  <c r="AO15" i="3"/>
  <c r="AH16" i="3"/>
  <c r="AJ16" i="3"/>
  <c r="AK16" i="3"/>
  <c r="AL16" i="3"/>
  <c r="AN16" i="3"/>
  <c r="AO16" i="3"/>
  <c r="AH17" i="3"/>
  <c r="AJ17" i="3"/>
  <c r="AK17" i="3"/>
  <c r="AL17" i="3"/>
  <c r="AN17" i="3"/>
  <c r="AO17" i="3"/>
  <c r="AH18" i="3"/>
  <c r="AJ18" i="3"/>
  <c r="AK18" i="3"/>
  <c r="AL18" i="3"/>
  <c r="AN18" i="3"/>
  <c r="AO18" i="3"/>
  <c r="AH19" i="3"/>
  <c r="AJ19" i="3"/>
  <c r="AK19" i="3"/>
  <c r="AL19" i="3"/>
  <c r="AN19" i="3"/>
  <c r="AO19" i="3"/>
  <c r="AH20" i="3"/>
  <c r="AJ20" i="3"/>
  <c r="AK20" i="3"/>
  <c r="AL20" i="3"/>
  <c r="AN20" i="3"/>
  <c r="AO20" i="3"/>
  <c r="AH21" i="3"/>
  <c r="AJ21" i="3"/>
  <c r="AK21" i="3"/>
  <c r="AL21" i="3"/>
  <c r="AN21" i="3"/>
  <c r="AO21" i="3"/>
  <c r="AH22" i="3"/>
  <c r="AJ22" i="3"/>
  <c r="AK22" i="3"/>
  <c r="AL22" i="3"/>
  <c r="AN22" i="3"/>
  <c r="AO22" i="3"/>
  <c r="AH23" i="3"/>
  <c r="AJ23" i="3"/>
  <c r="AK23" i="3"/>
  <c r="AL23" i="3"/>
  <c r="AN23" i="3"/>
  <c r="AO23" i="3"/>
  <c r="AH24" i="3"/>
  <c r="AJ24" i="3"/>
  <c r="AK24" i="3"/>
  <c r="AL24" i="3"/>
  <c r="AN24" i="3"/>
  <c r="AO24" i="3"/>
  <c r="AH25" i="3"/>
  <c r="AJ25" i="3"/>
  <c r="AK25" i="3"/>
  <c r="AL25" i="3"/>
  <c r="AN25" i="3"/>
  <c r="AO25" i="3"/>
  <c r="AH26" i="3"/>
  <c r="AJ26" i="3"/>
  <c r="AK26" i="3"/>
  <c r="AL26" i="3"/>
  <c r="AN26" i="3"/>
  <c r="AO26" i="3"/>
  <c r="AH27" i="3"/>
  <c r="AJ27" i="3"/>
  <c r="AK27" i="3"/>
  <c r="AL27" i="3"/>
  <c r="AN27" i="3"/>
  <c r="AO27" i="3"/>
  <c r="AH28" i="3"/>
  <c r="AJ28" i="3"/>
  <c r="AK28" i="3"/>
  <c r="AL28" i="3"/>
  <c r="AN28" i="3"/>
  <c r="AO28" i="3"/>
  <c r="AH29" i="3"/>
  <c r="AJ29" i="3"/>
  <c r="AK29" i="3"/>
  <c r="AL29" i="3"/>
  <c r="AN29" i="3"/>
  <c r="AO29" i="3"/>
  <c r="AH30" i="3"/>
  <c r="AJ30" i="3"/>
  <c r="AK30" i="3"/>
  <c r="AL30" i="3"/>
  <c r="AN30" i="3"/>
  <c r="AO30" i="3"/>
  <c r="AH31" i="3"/>
  <c r="AJ31" i="3"/>
  <c r="AK31" i="3"/>
  <c r="AL31" i="3"/>
  <c r="AN31" i="3"/>
  <c r="AO31" i="3"/>
  <c r="AH32" i="3"/>
  <c r="AJ32" i="3"/>
  <c r="AK32" i="3"/>
  <c r="AL32" i="3"/>
  <c r="AN32" i="3"/>
  <c r="AO32" i="3"/>
  <c r="AH33" i="3"/>
  <c r="AJ33" i="3"/>
  <c r="AK33" i="3"/>
  <c r="AL33" i="3"/>
  <c r="AN33" i="3"/>
  <c r="AO33" i="3"/>
  <c r="AH34" i="3"/>
  <c r="AJ34" i="3"/>
  <c r="AK34" i="3"/>
  <c r="AL34" i="3"/>
  <c r="AN34" i="3"/>
  <c r="AO34" i="3"/>
  <c r="AH35" i="3"/>
  <c r="AJ35" i="3"/>
  <c r="AK35" i="3"/>
  <c r="AL35" i="3"/>
  <c r="AN35" i="3"/>
  <c r="AO35" i="3"/>
  <c r="AH36" i="3"/>
  <c r="AJ36" i="3"/>
  <c r="AK36" i="3"/>
  <c r="AL36" i="3"/>
  <c r="AN36" i="3"/>
  <c r="AO36" i="3"/>
  <c r="AH37" i="3"/>
  <c r="AJ37" i="3"/>
  <c r="AK37" i="3"/>
  <c r="AL37" i="3"/>
  <c r="AN37" i="3"/>
  <c r="AO37" i="3"/>
  <c r="AH38" i="3"/>
  <c r="AJ38" i="3"/>
  <c r="AK38" i="3"/>
  <c r="AL38" i="3"/>
  <c r="AN38" i="3"/>
  <c r="AO38" i="3"/>
  <c r="AH39" i="3"/>
  <c r="AJ39" i="3"/>
  <c r="AK39" i="3"/>
  <c r="AL39" i="3"/>
  <c r="AN39" i="3"/>
  <c r="AO39" i="3"/>
  <c r="AH40" i="3"/>
  <c r="AJ40" i="3"/>
  <c r="AK40" i="3"/>
  <c r="AL40" i="3"/>
  <c r="AN40" i="3"/>
  <c r="AO40" i="3"/>
  <c r="AH41" i="3"/>
  <c r="AJ41" i="3"/>
  <c r="AK41" i="3"/>
  <c r="AL41" i="3"/>
  <c r="AN41" i="3"/>
  <c r="AO41" i="3"/>
  <c r="AH42" i="3"/>
  <c r="AJ42" i="3"/>
  <c r="AK42" i="3"/>
  <c r="AL42" i="3"/>
  <c r="AN42" i="3"/>
  <c r="AO42" i="3"/>
  <c r="AH43" i="3"/>
  <c r="AJ43" i="3"/>
  <c r="AK43" i="3"/>
  <c r="AL43" i="3"/>
  <c r="AN43" i="3"/>
  <c r="AO43" i="3"/>
  <c r="AH44" i="3"/>
  <c r="AJ44" i="3"/>
  <c r="AK44" i="3"/>
  <c r="AL44" i="3"/>
  <c r="AN44" i="3"/>
  <c r="AO44" i="3"/>
  <c r="AH45" i="3"/>
  <c r="AJ45" i="3"/>
  <c r="AK45" i="3"/>
  <c r="AL45" i="3"/>
  <c r="AN45" i="3"/>
  <c r="AO45" i="3"/>
  <c r="AO6" i="3"/>
  <c r="AN6" i="3"/>
  <c r="AL6" i="3"/>
  <c r="AJ6" i="3"/>
  <c r="AK6" i="3"/>
  <c r="AH6" i="3"/>
  <c r="AB44" i="3"/>
  <c r="AI44" i="3" s="1"/>
  <c r="AB45" i="3"/>
  <c r="AI45" i="3" s="1"/>
  <c r="AO45" i="4"/>
  <c r="AO46" i="4"/>
  <c r="AN45" i="4"/>
  <c r="AN46" i="4"/>
  <c r="AL45" i="4"/>
  <c r="AL46" i="4"/>
  <c r="AK45" i="4"/>
  <c r="AK46" i="4"/>
  <c r="AJ45" i="4"/>
  <c r="AJ46" i="4"/>
  <c r="AH45" i="4"/>
  <c r="AH46" i="4"/>
  <c r="AB46" i="4"/>
  <c r="AM46" i="4" s="1"/>
  <c r="AB45" i="4"/>
  <c r="AM45" i="4" s="1"/>
  <c r="AM44" i="2"/>
  <c r="AM45" i="2"/>
  <c r="AL44" i="2"/>
  <c r="AL45" i="2"/>
  <c r="AK44" i="2"/>
  <c r="AK45" i="2"/>
  <c r="AJ44" i="2"/>
  <c r="AJ45" i="2"/>
  <c r="AI44" i="2"/>
  <c r="AI45" i="2"/>
  <c r="AH44" i="2"/>
  <c r="AH45" i="2"/>
  <c r="AG44" i="2"/>
  <c r="AG45" i="2"/>
  <c r="AF44" i="2"/>
  <c r="AF45" i="2"/>
  <c r="AE44" i="2"/>
  <c r="AE45" i="2"/>
  <c r="AD44" i="2"/>
  <c r="AD45" i="2"/>
  <c r="CO56" i="1"/>
  <c r="CO55" i="1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6" i="2"/>
  <c r="AQ46" i="2" s="1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6" i="2"/>
  <c r="AR46" i="2" s="1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K7" i="4"/>
  <c r="AJ7" i="4"/>
  <c r="L6" i="3"/>
  <c r="M6" i="2"/>
  <c r="K7" i="4"/>
  <c r="AB8" i="4"/>
  <c r="AM8" i="4" s="1"/>
  <c r="AB9" i="4"/>
  <c r="AM9" i="4" s="1"/>
  <c r="AB10" i="4"/>
  <c r="AM10" i="4" s="1"/>
  <c r="AB11" i="4"/>
  <c r="AM11" i="4" s="1"/>
  <c r="AB12" i="4"/>
  <c r="AM12" i="4" s="1"/>
  <c r="AB13" i="4"/>
  <c r="AM13" i="4" s="1"/>
  <c r="AB14" i="4"/>
  <c r="AM14" i="4" s="1"/>
  <c r="AB15" i="4"/>
  <c r="AM15" i="4" s="1"/>
  <c r="AB16" i="4"/>
  <c r="AM16" i="4" s="1"/>
  <c r="AB17" i="4"/>
  <c r="AM17" i="4" s="1"/>
  <c r="AB18" i="4"/>
  <c r="AM18" i="4" s="1"/>
  <c r="AB19" i="4"/>
  <c r="AM19" i="4" s="1"/>
  <c r="AB20" i="4"/>
  <c r="AM20" i="4" s="1"/>
  <c r="AB21" i="4"/>
  <c r="AM21" i="4" s="1"/>
  <c r="AB22" i="4"/>
  <c r="AM22" i="4" s="1"/>
  <c r="AB23" i="4"/>
  <c r="AM23" i="4" s="1"/>
  <c r="AB24" i="4"/>
  <c r="AM24" i="4" s="1"/>
  <c r="AB25" i="4"/>
  <c r="AM25" i="4" s="1"/>
  <c r="AB26" i="4"/>
  <c r="AM26" i="4" s="1"/>
  <c r="AB27" i="4"/>
  <c r="AM27" i="4" s="1"/>
  <c r="AB28" i="4"/>
  <c r="AM28" i="4" s="1"/>
  <c r="AB29" i="4"/>
  <c r="AM29" i="4" s="1"/>
  <c r="AB30" i="4"/>
  <c r="AM30" i="4" s="1"/>
  <c r="AB31" i="4"/>
  <c r="AM31" i="4" s="1"/>
  <c r="AB32" i="4"/>
  <c r="AM32" i="4" s="1"/>
  <c r="AB33" i="4"/>
  <c r="AM33" i="4" s="1"/>
  <c r="AB34" i="4"/>
  <c r="AM34" i="4" s="1"/>
  <c r="AB35" i="4"/>
  <c r="AM35" i="4" s="1"/>
  <c r="AB36" i="4"/>
  <c r="AM36" i="4" s="1"/>
  <c r="AB37" i="4"/>
  <c r="AM37" i="4" s="1"/>
  <c r="AB38" i="4"/>
  <c r="AM38" i="4" s="1"/>
  <c r="AB39" i="4"/>
  <c r="AM39" i="4" s="1"/>
  <c r="AB40" i="4"/>
  <c r="AM40" i="4" s="1"/>
  <c r="AB41" i="4"/>
  <c r="AM41" i="4" s="1"/>
  <c r="AB42" i="4"/>
  <c r="AM42" i="4" s="1"/>
  <c r="AB43" i="4"/>
  <c r="AM43" i="4" s="1"/>
  <c r="AB44" i="4"/>
  <c r="AM44" i="4" s="1"/>
  <c r="AB7" i="4"/>
  <c r="AI7" i="4" s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7" i="4"/>
  <c r="AB7" i="3"/>
  <c r="AB8" i="3"/>
  <c r="AB9" i="3"/>
  <c r="AB10" i="3"/>
  <c r="AB11" i="3"/>
  <c r="AB12" i="3"/>
  <c r="AI12" i="3" s="1"/>
  <c r="AB13" i="3"/>
  <c r="AI13" i="3" s="1"/>
  <c r="AB14" i="3"/>
  <c r="AI14" i="3" s="1"/>
  <c r="AB15" i="3"/>
  <c r="AI15" i="3" s="1"/>
  <c r="AB16" i="3"/>
  <c r="AI16" i="3" s="1"/>
  <c r="AB17" i="3"/>
  <c r="AI17" i="3" s="1"/>
  <c r="AB18" i="3"/>
  <c r="AI18" i="3" s="1"/>
  <c r="AB19" i="3"/>
  <c r="AI19" i="3" s="1"/>
  <c r="AB20" i="3"/>
  <c r="AI20" i="3" s="1"/>
  <c r="AB21" i="3"/>
  <c r="AI21" i="3" s="1"/>
  <c r="AB22" i="3"/>
  <c r="AI22" i="3" s="1"/>
  <c r="AB23" i="3"/>
  <c r="AI23" i="3" s="1"/>
  <c r="AB24" i="3"/>
  <c r="AI24" i="3" s="1"/>
  <c r="AB25" i="3"/>
  <c r="AI25" i="3" s="1"/>
  <c r="AB26" i="3"/>
  <c r="AI26" i="3" s="1"/>
  <c r="AB27" i="3"/>
  <c r="AI27" i="3" s="1"/>
  <c r="AB28" i="3"/>
  <c r="AI28" i="3" s="1"/>
  <c r="AB29" i="3"/>
  <c r="AI29" i="3" s="1"/>
  <c r="AB30" i="3"/>
  <c r="AI30" i="3" s="1"/>
  <c r="AB31" i="3"/>
  <c r="AI31" i="3" s="1"/>
  <c r="AB32" i="3"/>
  <c r="AI32" i="3" s="1"/>
  <c r="AB33" i="3"/>
  <c r="AI33" i="3" s="1"/>
  <c r="AB34" i="3"/>
  <c r="AI34" i="3" s="1"/>
  <c r="AB35" i="3"/>
  <c r="AI35" i="3" s="1"/>
  <c r="AB36" i="3"/>
  <c r="AI36" i="3" s="1"/>
  <c r="AB37" i="3"/>
  <c r="AI37" i="3" s="1"/>
  <c r="AB38" i="3"/>
  <c r="AI38" i="3" s="1"/>
  <c r="AB39" i="3"/>
  <c r="AI39" i="3" s="1"/>
  <c r="AB40" i="3"/>
  <c r="AI40" i="3" s="1"/>
  <c r="AB41" i="3"/>
  <c r="AI41" i="3" s="1"/>
  <c r="AB42" i="3"/>
  <c r="AI42" i="3" s="1"/>
  <c r="AB43" i="3"/>
  <c r="AI43" i="3" s="1"/>
  <c r="AB6" i="3"/>
  <c r="AM6" i="3" s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6" i="3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" i="1"/>
  <c r="BS5" i="1"/>
  <c r="BT5" i="1"/>
  <c r="CM5" i="1" s="1"/>
  <c r="BU5" i="1"/>
  <c r="BV5" i="1"/>
  <c r="CF5" i="1" s="1"/>
  <c r="BW5" i="1"/>
  <c r="BX5" i="1"/>
  <c r="CQ5" i="1" s="1"/>
  <c r="BS6" i="1"/>
  <c r="BT6" i="1"/>
  <c r="CD6" i="1" s="1"/>
  <c r="BU6" i="1"/>
  <c r="BV6" i="1"/>
  <c r="CO6" i="1" s="1"/>
  <c r="BW6" i="1"/>
  <c r="BX6" i="1"/>
  <c r="CH6" i="1" s="1"/>
  <c r="BS7" i="1"/>
  <c r="BT7" i="1"/>
  <c r="CM7" i="1" s="1"/>
  <c r="BU7" i="1"/>
  <c r="BV7" i="1"/>
  <c r="CF7" i="1" s="1"/>
  <c r="BW7" i="1"/>
  <c r="BX7" i="1"/>
  <c r="CQ7" i="1" s="1"/>
  <c r="BS8" i="1"/>
  <c r="BT8" i="1"/>
  <c r="CD8" i="1" s="1"/>
  <c r="BU8" i="1"/>
  <c r="BV8" i="1"/>
  <c r="CO8" i="1" s="1"/>
  <c r="BW8" i="1"/>
  <c r="BX8" i="1"/>
  <c r="CH8" i="1" s="1"/>
  <c r="BS9" i="1"/>
  <c r="BT9" i="1"/>
  <c r="CM9" i="1" s="1"/>
  <c r="BU9" i="1"/>
  <c r="BV9" i="1"/>
  <c r="CF9" i="1" s="1"/>
  <c r="BW9" i="1"/>
  <c r="BX9" i="1"/>
  <c r="CQ9" i="1" s="1"/>
  <c r="BS10" i="1"/>
  <c r="BT10" i="1"/>
  <c r="CD10" i="1" s="1"/>
  <c r="BU10" i="1"/>
  <c r="BV10" i="1"/>
  <c r="CO10" i="1" s="1"/>
  <c r="BW10" i="1"/>
  <c r="BX10" i="1"/>
  <c r="CH10" i="1" s="1"/>
  <c r="BS11" i="1"/>
  <c r="BT11" i="1"/>
  <c r="CM11" i="1" s="1"/>
  <c r="BU11" i="1"/>
  <c r="BV11" i="1"/>
  <c r="CF11" i="1" s="1"/>
  <c r="BW11" i="1"/>
  <c r="BX11" i="1"/>
  <c r="CQ11" i="1" s="1"/>
  <c r="BS12" i="1"/>
  <c r="BT12" i="1"/>
  <c r="CD12" i="1" s="1"/>
  <c r="BU12" i="1"/>
  <c r="BV12" i="1"/>
  <c r="CO12" i="1" s="1"/>
  <c r="BW12" i="1"/>
  <c r="BX12" i="1"/>
  <c r="CH12" i="1" s="1"/>
  <c r="BS13" i="1"/>
  <c r="BT13" i="1"/>
  <c r="CM13" i="1" s="1"/>
  <c r="BU13" i="1"/>
  <c r="BV13" i="1"/>
  <c r="CF13" i="1" s="1"/>
  <c r="BW13" i="1"/>
  <c r="BX13" i="1"/>
  <c r="CQ13" i="1" s="1"/>
  <c r="BS14" i="1"/>
  <c r="BT14" i="1"/>
  <c r="CD14" i="1" s="1"/>
  <c r="BU14" i="1"/>
  <c r="BV14" i="1"/>
  <c r="CO14" i="1" s="1"/>
  <c r="BW14" i="1"/>
  <c r="BX14" i="1"/>
  <c r="CH14" i="1" s="1"/>
  <c r="BS15" i="1"/>
  <c r="BT15" i="1"/>
  <c r="CM15" i="1" s="1"/>
  <c r="BU15" i="1"/>
  <c r="BV15" i="1"/>
  <c r="CF15" i="1" s="1"/>
  <c r="BW15" i="1"/>
  <c r="BX15" i="1"/>
  <c r="CQ15" i="1" s="1"/>
  <c r="BS16" i="1"/>
  <c r="BT16" i="1"/>
  <c r="CD16" i="1" s="1"/>
  <c r="BU16" i="1"/>
  <c r="BV16" i="1"/>
  <c r="CO16" i="1" s="1"/>
  <c r="BW16" i="1"/>
  <c r="BX16" i="1"/>
  <c r="CH16" i="1" s="1"/>
  <c r="BS17" i="1"/>
  <c r="BT17" i="1"/>
  <c r="CM17" i="1" s="1"/>
  <c r="BU17" i="1"/>
  <c r="BV17" i="1"/>
  <c r="CF17" i="1" s="1"/>
  <c r="BW17" i="1"/>
  <c r="BX17" i="1"/>
  <c r="CQ17" i="1" s="1"/>
  <c r="BS18" i="1"/>
  <c r="BT18" i="1"/>
  <c r="CD18" i="1" s="1"/>
  <c r="BU18" i="1"/>
  <c r="BV18" i="1"/>
  <c r="CO18" i="1" s="1"/>
  <c r="BW18" i="1"/>
  <c r="BX18" i="1"/>
  <c r="CH18" i="1" s="1"/>
  <c r="BS19" i="1"/>
  <c r="BT19" i="1"/>
  <c r="CM19" i="1" s="1"/>
  <c r="BU19" i="1"/>
  <c r="BV19" i="1"/>
  <c r="CF19" i="1" s="1"/>
  <c r="BW19" i="1"/>
  <c r="BX19" i="1"/>
  <c r="CQ19" i="1" s="1"/>
  <c r="BS20" i="1"/>
  <c r="BT20" i="1"/>
  <c r="CD20" i="1" s="1"/>
  <c r="BU20" i="1"/>
  <c r="BV20" i="1"/>
  <c r="CO20" i="1" s="1"/>
  <c r="BW20" i="1"/>
  <c r="BX20" i="1"/>
  <c r="CH20" i="1" s="1"/>
  <c r="BS21" i="1"/>
  <c r="BT21" i="1"/>
  <c r="CM21" i="1" s="1"/>
  <c r="BU21" i="1"/>
  <c r="BV21" i="1"/>
  <c r="CF21" i="1" s="1"/>
  <c r="BW21" i="1"/>
  <c r="BX21" i="1"/>
  <c r="CQ21" i="1" s="1"/>
  <c r="BS22" i="1"/>
  <c r="BT22" i="1"/>
  <c r="CD22" i="1" s="1"/>
  <c r="BU22" i="1"/>
  <c r="BV22" i="1"/>
  <c r="CO22" i="1" s="1"/>
  <c r="BW22" i="1"/>
  <c r="BX22" i="1"/>
  <c r="CH22" i="1" s="1"/>
  <c r="BS23" i="1"/>
  <c r="BT23" i="1"/>
  <c r="CM23" i="1" s="1"/>
  <c r="BU23" i="1"/>
  <c r="BV23" i="1"/>
  <c r="CF23" i="1" s="1"/>
  <c r="BW23" i="1"/>
  <c r="BX23" i="1"/>
  <c r="CQ23" i="1" s="1"/>
  <c r="BS24" i="1"/>
  <c r="BT24" i="1"/>
  <c r="CD24" i="1" s="1"/>
  <c r="BU24" i="1"/>
  <c r="BV24" i="1"/>
  <c r="CO24" i="1" s="1"/>
  <c r="BW24" i="1"/>
  <c r="BX24" i="1"/>
  <c r="CH24" i="1" s="1"/>
  <c r="BS25" i="1"/>
  <c r="BT25" i="1"/>
  <c r="CM25" i="1" s="1"/>
  <c r="BU25" i="1"/>
  <c r="BV25" i="1"/>
  <c r="CF25" i="1" s="1"/>
  <c r="BW25" i="1"/>
  <c r="BX25" i="1"/>
  <c r="CQ25" i="1" s="1"/>
  <c r="BS26" i="1"/>
  <c r="BT26" i="1"/>
  <c r="CD26" i="1" s="1"/>
  <c r="BU26" i="1"/>
  <c r="BV26" i="1"/>
  <c r="CO26" i="1" s="1"/>
  <c r="BW26" i="1"/>
  <c r="BX26" i="1"/>
  <c r="CH26" i="1" s="1"/>
  <c r="BS27" i="1"/>
  <c r="BT27" i="1"/>
  <c r="CM27" i="1" s="1"/>
  <c r="BU27" i="1"/>
  <c r="BV27" i="1"/>
  <c r="CF27" i="1" s="1"/>
  <c r="BW27" i="1"/>
  <c r="BX27" i="1"/>
  <c r="CQ27" i="1" s="1"/>
  <c r="BS28" i="1"/>
  <c r="BT28" i="1"/>
  <c r="CD28" i="1" s="1"/>
  <c r="BU28" i="1"/>
  <c r="BV28" i="1"/>
  <c r="CO28" i="1" s="1"/>
  <c r="BW28" i="1"/>
  <c r="BX28" i="1"/>
  <c r="CH28" i="1" s="1"/>
  <c r="BS29" i="1"/>
  <c r="BT29" i="1"/>
  <c r="CM29" i="1" s="1"/>
  <c r="BU29" i="1"/>
  <c r="BV29" i="1"/>
  <c r="CF29" i="1" s="1"/>
  <c r="BW29" i="1"/>
  <c r="BX29" i="1"/>
  <c r="CQ29" i="1" s="1"/>
  <c r="BS30" i="1"/>
  <c r="BT30" i="1"/>
  <c r="CD30" i="1" s="1"/>
  <c r="BU30" i="1"/>
  <c r="BV30" i="1"/>
  <c r="CO30" i="1" s="1"/>
  <c r="BW30" i="1"/>
  <c r="BX30" i="1"/>
  <c r="CH30" i="1" s="1"/>
  <c r="BS31" i="1"/>
  <c r="BT31" i="1"/>
  <c r="CM31" i="1" s="1"/>
  <c r="BU31" i="1"/>
  <c r="BV31" i="1"/>
  <c r="CF31" i="1" s="1"/>
  <c r="BW31" i="1"/>
  <c r="BX31" i="1"/>
  <c r="CQ31" i="1" s="1"/>
  <c r="BS32" i="1"/>
  <c r="BT32" i="1"/>
  <c r="CD32" i="1" s="1"/>
  <c r="BU32" i="1"/>
  <c r="BV32" i="1"/>
  <c r="CO32" i="1" s="1"/>
  <c r="BW32" i="1"/>
  <c r="BX32" i="1"/>
  <c r="CH32" i="1" s="1"/>
  <c r="BS33" i="1"/>
  <c r="BT33" i="1"/>
  <c r="CM33" i="1" s="1"/>
  <c r="BU33" i="1"/>
  <c r="BV33" i="1"/>
  <c r="CF33" i="1" s="1"/>
  <c r="BW33" i="1"/>
  <c r="BX33" i="1"/>
  <c r="CQ33" i="1" s="1"/>
  <c r="BS34" i="1"/>
  <c r="BT34" i="1"/>
  <c r="CD34" i="1" s="1"/>
  <c r="BU34" i="1"/>
  <c r="BV34" i="1"/>
  <c r="CO34" i="1" s="1"/>
  <c r="BW34" i="1"/>
  <c r="BX34" i="1"/>
  <c r="CH34" i="1" s="1"/>
  <c r="BS35" i="1"/>
  <c r="BT35" i="1"/>
  <c r="CM35" i="1" s="1"/>
  <c r="BU35" i="1"/>
  <c r="BV35" i="1"/>
  <c r="CF35" i="1" s="1"/>
  <c r="BW35" i="1"/>
  <c r="BX35" i="1"/>
  <c r="CQ35" i="1" s="1"/>
  <c r="BS36" i="1"/>
  <c r="BT36" i="1"/>
  <c r="CD36" i="1" s="1"/>
  <c r="BU36" i="1"/>
  <c r="BV36" i="1"/>
  <c r="CO36" i="1" s="1"/>
  <c r="BW36" i="1"/>
  <c r="BX36" i="1"/>
  <c r="CH36" i="1" s="1"/>
  <c r="BS37" i="1"/>
  <c r="BT37" i="1"/>
  <c r="CM37" i="1" s="1"/>
  <c r="BU37" i="1"/>
  <c r="BV37" i="1"/>
  <c r="CF37" i="1" s="1"/>
  <c r="BW37" i="1"/>
  <c r="BX37" i="1"/>
  <c r="CQ37" i="1" s="1"/>
  <c r="BS38" i="1"/>
  <c r="BT38" i="1"/>
  <c r="CD38" i="1" s="1"/>
  <c r="BU38" i="1"/>
  <c r="BV38" i="1"/>
  <c r="CO38" i="1" s="1"/>
  <c r="BW38" i="1"/>
  <c r="BX38" i="1"/>
  <c r="CH38" i="1" s="1"/>
  <c r="BS39" i="1"/>
  <c r="BT39" i="1"/>
  <c r="CM39" i="1" s="1"/>
  <c r="BU39" i="1"/>
  <c r="BV39" i="1"/>
  <c r="CF39" i="1" s="1"/>
  <c r="BW39" i="1"/>
  <c r="BX39" i="1"/>
  <c r="CQ39" i="1" s="1"/>
  <c r="BS40" i="1"/>
  <c r="BT40" i="1"/>
  <c r="CD40" i="1" s="1"/>
  <c r="BU40" i="1"/>
  <c r="BV40" i="1"/>
  <c r="CO40" i="1" s="1"/>
  <c r="BW40" i="1"/>
  <c r="BX40" i="1"/>
  <c r="CH40" i="1" s="1"/>
  <c r="BS41" i="1"/>
  <c r="BT41" i="1"/>
  <c r="CM41" i="1" s="1"/>
  <c r="BU41" i="1"/>
  <c r="BV41" i="1"/>
  <c r="CF41" i="1" s="1"/>
  <c r="BW41" i="1"/>
  <c r="BX41" i="1"/>
  <c r="CQ41" i="1" s="1"/>
  <c r="BS42" i="1"/>
  <c r="BT42" i="1"/>
  <c r="CD42" i="1" s="1"/>
  <c r="BU42" i="1"/>
  <c r="BV42" i="1"/>
  <c r="CO42" i="1" s="1"/>
  <c r="BW42" i="1"/>
  <c r="BX42" i="1"/>
  <c r="CH42" i="1" s="1"/>
  <c r="BR6" i="1"/>
  <c r="CK6" i="1" s="1"/>
  <c r="BR7" i="1"/>
  <c r="BR8" i="1"/>
  <c r="CK8" i="1" s="1"/>
  <c r="BR9" i="1"/>
  <c r="BR10" i="1"/>
  <c r="CB10" i="1" s="1"/>
  <c r="BR11" i="1"/>
  <c r="BR12" i="1"/>
  <c r="CK12" i="1" s="1"/>
  <c r="BR13" i="1"/>
  <c r="BR14" i="1"/>
  <c r="CB14" i="1" s="1"/>
  <c r="BR15" i="1"/>
  <c r="BR16" i="1"/>
  <c r="CK16" i="1" s="1"/>
  <c r="BR17" i="1"/>
  <c r="BR18" i="1"/>
  <c r="CB18" i="1" s="1"/>
  <c r="BR19" i="1"/>
  <c r="BR20" i="1"/>
  <c r="CK20" i="1" s="1"/>
  <c r="BR21" i="1"/>
  <c r="BR22" i="1"/>
  <c r="CB22" i="1" s="1"/>
  <c r="BR23" i="1"/>
  <c r="CK23" i="1" s="1"/>
  <c r="BR24" i="1"/>
  <c r="CK24" i="1" s="1"/>
  <c r="BR25" i="1"/>
  <c r="CK25" i="1" s="1"/>
  <c r="BR26" i="1"/>
  <c r="CB26" i="1" s="1"/>
  <c r="BR27" i="1"/>
  <c r="CK27" i="1" s="1"/>
  <c r="BR28" i="1"/>
  <c r="CK28" i="1" s="1"/>
  <c r="BR29" i="1"/>
  <c r="CK29" i="1" s="1"/>
  <c r="BR30" i="1"/>
  <c r="CB30" i="1" s="1"/>
  <c r="BR31" i="1"/>
  <c r="CK31" i="1" s="1"/>
  <c r="BR32" i="1"/>
  <c r="CK32" i="1" s="1"/>
  <c r="BR33" i="1"/>
  <c r="CK33" i="1" s="1"/>
  <c r="BR34" i="1"/>
  <c r="CB34" i="1" s="1"/>
  <c r="BR35" i="1"/>
  <c r="CK35" i="1" s="1"/>
  <c r="BR36" i="1"/>
  <c r="CK36" i="1" s="1"/>
  <c r="BR37" i="1"/>
  <c r="CK37" i="1" s="1"/>
  <c r="BR38" i="1"/>
  <c r="CB38" i="1" s="1"/>
  <c r="BR39" i="1"/>
  <c r="CK39" i="1" s="1"/>
  <c r="BR40" i="1"/>
  <c r="CK40" i="1" s="1"/>
  <c r="BR41" i="1"/>
  <c r="CK41" i="1" s="1"/>
  <c r="BR42" i="1"/>
  <c r="CB42" i="1" s="1"/>
  <c r="BR5" i="1"/>
  <c r="CB5" i="1" s="1"/>
  <c r="BJ6" i="1"/>
  <c r="BK6" i="1"/>
  <c r="BL6" i="1"/>
  <c r="BM6" i="1"/>
  <c r="BN6" i="1"/>
  <c r="BO6" i="1"/>
  <c r="BJ7" i="1"/>
  <c r="BK7" i="1"/>
  <c r="BL7" i="1"/>
  <c r="BM7" i="1"/>
  <c r="BN7" i="1"/>
  <c r="BO7" i="1"/>
  <c r="BJ8" i="1"/>
  <c r="BK8" i="1"/>
  <c r="BL8" i="1"/>
  <c r="BM8" i="1"/>
  <c r="BN8" i="1"/>
  <c r="BO8" i="1"/>
  <c r="BJ9" i="1"/>
  <c r="BK9" i="1"/>
  <c r="BL9" i="1"/>
  <c r="BM9" i="1"/>
  <c r="BN9" i="1"/>
  <c r="BO9" i="1"/>
  <c r="BJ10" i="1"/>
  <c r="BK10" i="1"/>
  <c r="BL10" i="1"/>
  <c r="BM10" i="1"/>
  <c r="BN10" i="1"/>
  <c r="BO10" i="1"/>
  <c r="BJ11" i="1"/>
  <c r="BK11" i="1"/>
  <c r="BL11" i="1"/>
  <c r="BM11" i="1"/>
  <c r="BN11" i="1"/>
  <c r="BO11" i="1"/>
  <c r="BJ12" i="1"/>
  <c r="BK12" i="1"/>
  <c r="BL12" i="1"/>
  <c r="BM12" i="1"/>
  <c r="BN12" i="1"/>
  <c r="BO12" i="1"/>
  <c r="BJ13" i="1"/>
  <c r="BK13" i="1"/>
  <c r="BL13" i="1"/>
  <c r="BM13" i="1"/>
  <c r="BN13" i="1"/>
  <c r="BO13" i="1"/>
  <c r="BJ14" i="1"/>
  <c r="BK14" i="1"/>
  <c r="BL14" i="1"/>
  <c r="BM14" i="1"/>
  <c r="BN14" i="1"/>
  <c r="BO14" i="1"/>
  <c r="BJ15" i="1"/>
  <c r="BK15" i="1"/>
  <c r="BL15" i="1"/>
  <c r="BM15" i="1"/>
  <c r="BN15" i="1"/>
  <c r="BO15" i="1"/>
  <c r="BJ16" i="1"/>
  <c r="BK16" i="1"/>
  <c r="BL16" i="1"/>
  <c r="BM16" i="1"/>
  <c r="BN16" i="1"/>
  <c r="BO16" i="1"/>
  <c r="BJ17" i="1"/>
  <c r="BK17" i="1"/>
  <c r="BL17" i="1"/>
  <c r="BM17" i="1"/>
  <c r="BN17" i="1"/>
  <c r="BO17" i="1"/>
  <c r="BJ18" i="1"/>
  <c r="BK18" i="1"/>
  <c r="BL18" i="1"/>
  <c r="BM18" i="1"/>
  <c r="BN18" i="1"/>
  <c r="BO18" i="1"/>
  <c r="BJ19" i="1"/>
  <c r="BK19" i="1"/>
  <c r="BL19" i="1"/>
  <c r="BM19" i="1"/>
  <c r="BN19" i="1"/>
  <c r="BO19" i="1"/>
  <c r="BJ20" i="1"/>
  <c r="BK20" i="1"/>
  <c r="BL20" i="1"/>
  <c r="BM20" i="1"/>
  <c r="BN20" i="1"/>
  <c r="BO20" i="1"/>
  <c r="BJ21" i="1"/>
  <c r="BK21" i="1"/>
  <c r="BL21" i="1"/>
  <c r="BM21" i="1"/>
  <c r="BN21" i="1"/>
  <c r="BO21" i="1"/>
  <c r="BJ22" i="1"/>
  <c r="BK22" i="1"/>
  <c r="BL22" i="1"/>
  <c r="BM22" i="1"/>
  <c r="BN22" i="1"/>
  <c r="BO22" i="1"/>
  <c r="BJ23" i="1"/>
  <c r="BK23" i="1"/>
  <c r="BL23" i="1"/>
  <c r="BM23" i="1"/>
  <c r="BN23" i="1"/>
  <c r="BO23" i="1"/>
  <c r="BJ24" i="1"/>
  <c r="BK24" i="1"/>
  <c r="BL24" i="1"/>
  <c r="BM24" i="1"/>
  <c r="BN24" i="1"/>
  <c r="BO24" i="1"/>
  <c r="BJ25" i="1"/>
  <c r="BK25" i="1"/>
  <c r="BL25" i="1"/>
  <c r="BM25" i="1"/>
  <c r="BN25" i="1"/>
  <c r="BO25" i="1"/>
  <c r="BJ26" i="1"/>
  <c r="BK26" i="1"/>
  <c r="BL26" i="1"/>
  <c r="BM26" i="1"/>
  <c r="BN26" i="1"/>
  <c r="BO26" i="1"/>
  <c r="BJ27" i="1"/>
  <c r="BK27" i="1"/>
  <c r="BL27" i="1"/>
  <c r="BM27" i="1"/>
  <c r="BN27" i="1"/>
  <c r="BO27" i="1"/>
  <c r="BJ28" i="1"/>
  <c r="BK28" i="1"/>
  <c r="BL28" i="1"/>
  <c r="BM28" i="1"/>
  <c r="BN28" i="1"/>
  <c r="BO28" i="1"/>
  <c r="BJ29" i="1"/>
  <c r="BK29" i="1"/>
  <c r="BL29" i="1"/>
  <c r="BM29" i="1"/>
  <c r="BN29" i="1"/>
  <c r="BO29" i="1"/>
  <c r="BJ30" i="1"/>
  <c r="BK30" i="1"/>
  <c r="BL30" i="1"/>
  <c r="BM30" i="1"/>
  <c r="BN30" i="1"/>
  <c r="BO30" i="1"/>
  <c r="BJ31" i="1"/>
  <c r="BK31" i="1"/>
  <c r="BL31" i="1"/>
  <c r="BM31" i="1"/>
  <c r="BN31" i="1"/>
  <c r="BO31" i="1"/>
  <c r="BJ32" i="1"/>
  <c r="BK32" i="1"/>
  <c r="BL32" i="1"/>
  <c r="BM32" i="1"/>
  <c r="BN32" i="1"/>
  <c r="BO32" i="1"/>
  <c r="BJ33" i="1"/>
  <c r="BK33" i="1"/>
  <c r="BL33" i="1"/>
  <c r="BM33" i="1"/>
  <c r="BN33" i="1"/>
  <c r="BO33" i="1"/>
  <c r="BJ34" i="1"/>
  <c r="BK34" i="1"/>
  <c r="BL34" i="1"/>
  <c r="BM34" i="1"/>
  <c r="BN34" i="1"/>
  <c r="BO34" i="1"/>
  <c r="BJ35" i="1"/>
  <c r="BK35" i="1"/>
  <c r="BL35" i="1"/>
  <c r="BM35" i="1"/>
  <c r="BN35" i="1"/>
  <c r="BO35" i="1"/>
  <c r="BJ36" i="1"/>
  <c r="BK36" i="1"/>
  <c r="BL36" i="1"/>
  <c r="BM36" i="1"/>
  <c r="BN36" i="1"/>
  <c r="BO36" i="1"/>
  <c r="BJ37" i="1"/>
  <c r="BK37" i="1"/>
  <c r="BL37" i="1"/>
  <c r="BM37" i="1"/>
  <c r="BN37" i="1"/>
  <c r="BO37" i="1"/>
  <c r="BJ38" i="1"/>
  <c r="BK38" i="1"/>
  <c r="BL38" i="1"/>
  <c r="BM38" i="1"/>
  <c r="BN38" i="1"/>
  <c r="BO38" i="1"/>
  <c r="BJ39" i="1"/>
  <c r="BK39" i="1"/>
  <c r="BL39" i="1"/>
  <c r="BM39" i="1"/>
  <c r="BN39" i="1"/>
  <c r="BO39" i="1"/>
  <c r="BJ40" i="1"/>
  <c r="BK40" i="1"/>
  <c r="BL40" i="1"/>
  <c r="BM40" i="1"/>
  <c r="BN40" i="1"/>
  <c r="BO40" i="1"/>
  <c r="BJ41" i="1"/>
  <c r="BK41" i="1"/>
  <c r="BL41" i="1"/>
  <c r="BM41" i="1"/>
  <c r="BN41" i="1"/>
  <c r="BO41" i="1"/>
  <c r="BJ42" i="1"/>
  <c r="BK42" i="1"/>
  <c r="BL42" i="1"/>
  <c r="BM42" i="1"/>
  <c r="BN42" i="1"/>
  <c r="BO42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J5" i="1"/>
  <c r="BK5" i="1"/>
  <c r="BL5" i="1"/>
  <c r="BM5" i="1"/>
  <c r="BN5" i="1"/>
  <c r="BO5" i="1"/>
  <c r="BI5" i="1"/>
  <c r="P24" i="5" l="1"/>
  <c r="P18" i="5"/>
  <c r="P8" i="5"/>
  <c r="R26" i="5"/>
  <c r="R16" i="5"/>
  <c r="R10" i="5"/>
  <c r="T24" i="5"/>
  <c r="T18" i="5"/>
  <c r="T8" i="5"/>
  <c r="P42" i="5"/>
  <c r="X37" i="5"/>
  <c r="P32" i="5"/>
  <c r="R42" i="5"/>
  <c r="R34" i="5"/>
  <c r="S42" i="5"/>
  <c r="S34" i="5"/>
  <c r="T42" i="5"/>
  <c r="T34" i="5"/>
  <c r="P16" i="5"/>
  <c r="R24" i="5"/>
  <c r="R8" i="5"/>
  <c r="T16" i="5"/>
  <c r="P40" i="5"/>
  <c r="X34" i="5"/>
  <c r="P20" i="5"/>
  <c r="R28" i="5"/>
  <c r="R12" i="5"/>
  <c r="T20" i="5"/>
  <c r="P44" i="5"/>
  <c r="X38" i="5"/>
  <c r="X33" i="5"/>
  <c r="V33" i="5" s="1"/>
  <c r="I47" i="4"/>
  <c r="L47" i="4" s="1"/>
  <c r="I7" i="4"/>
  <c r="L7" i="4" s="1"/>
  <c r="Q27" i="5"/>
  <c r="Q19" i="5"/>
  <c r="Q11" i="5"/>
  <c r="R27" i="5"/>
  <c r="R23" i="5"/>
  <c r="R19" i="5"/>
  <c r="R15" i="5"/>
  <c r="R11" i="5"/>
  <c r="R7" i="5"/>
  <c r="S23" i="5"/>
  <c r="S15" i="5"/>
  <c r="S7" i="5"/>
  <c r="U27" i="5"/>
  <c r="U19" i="5"/>
  <c r="U11" i="5"/>
  <c r="P43" i="5"/>
  <c r="P39" i="5"/>
  <c r="P35" i="5"/>
  <c r="P31" i="5"/>
  <c r="Q43" i="5"/>
  <c r="Q39" i="5"/>
  <c r="Q35" i="5"/>
  <c r="Q31" i="5"/>
  <c r="R43" i="5"/>
  <c r="R39" i="5"/>
  <c r="R35" i="5"/>
  <c r="R31" i="5"/>
  <c r="S43" i="5"/>
  <c r="S39" i="5"/>
  <c r="S35" i="5"/>
  <c r="S31" i="5"/>
  <c r="T43" i="5"/>
  <c r="T39" i="5"/>
  <c r="T35" i="5"/>
  <c r="T31" i="5"/>
  <c r="J7" i="3"/>
  <c r="M7" i="3" s="1"/>
  <c r="J46" i="3"/>
  <c r="M46" i="3" s="1"/>
  <c r="P27" i="5"/>
  <c r="P23" i="5"/>
  <c r="X23" i="5" s="1"/>
  <c r="V23" i="5" s="1"/>
  <c r="P19" i="5"/>
  <c r="P15" i="5"/>
  <c r="P11" i="5"/>
  <c r="P7" i="5"/>
  <c r="X7" i="5" s="1"/>
  <c r="V7" i="5" s="1"/>
  <c r="Q23" i="5"/>
  <c r="Q15" i="5"/>
  <c r="Q7" i="5"/>
  <c r="S27" i="5"/>
  <c r="S19" i="5"/>
  <c r="S11" i="5"/>
  <c r="T23" i="5"/>
  <c r="T15" i="5"/>
  <c r="T7" i="5"/>
  <c r="K7" i="2"/>
  <c r="N7" i="2" s="1"/>
  <c r="K46" i="2"/>
  <c r="N46" i="2" s="1"/>
  <c r="AP46" i="2"/>
  <c r="AT46" i="2" s="1"/>
  <c r="AO46" i="2"/>
  <c r="AS46" i="2" s="1"/>
  <c r="Q44" i="5"/>
  <c r="Q40" i="5"/>
  <c r="Q36" i="5"/>
  <c r="R44" i="5"/>
  <c r="R40" i="5"/>
  <c r="R36" i="5"/>
  <c r="R32" i="5"/>
  <c r="S44" i="5"/>
  <c r="S40" i="5"/>
  <c r="S36" i="5"/>
  <c r="S32" i="5"/>
  <c r="T44" i="5"/>
  <c r="T40" i="5"/>
  <c r="T36" i="5"/>
  <c r="T32" i="5"/>
  <c r="AS46" i="3"/>
  <c r="AI46" i="4"/>
  <c r="AT46" i="4" s="1"/>
  <c r="AT47" i="4"/>
  <c r="I45" i="4"/>
  <c r="L45" i="4" s="1"/>
  <c r="I43" i="4"/>
  <c r="L43" i="4" s="1"/>
  <c r="I41" i="4"/>
  <c r="L41" i="4" s="1"/>
  <c r="I39" i="4"/>
  <c r="L39" i="4" s="1"/>
  <c r="I37" i="4"/>
  <c r="L37" i="4" s="1"/>
  <c r="I35" i="4"/>
  <c r="L35" i="4" s="1"/>
  <c r="I33" i="4"/>
  <c r="L33" i="4" s="1"/>
  <c r="I31" i="4"/>
  <c r="L31" i="4" s="1"/>
  <c r="I29" i="4"/>
  <c r="L29" i="4" s="1"/>
  <c r="I27" i="4"/>
  <c r="L27" i="4" s="1"/>
  <c r="I25" i="4"/>
  <c r="L25" i="4" s="1"/>
  <c r="I23" i="4"/>
  <c r="L23" i="4" s="1"/>
  <c r="I21" i="4"/>
  <c r="L21" i="4" s="1"/>
  <c r="I19" i="4"/>
  <c r="L19" i="4" s="1"/>
  <c r="I17" i="4"/>
  <c r="L17" i="4" s="1"/>
  <c r="I15" i="4"/>
  <c r="L15" i="4" s="1"/>
  <c r="I13" i="4"/>
  <c r="L13" i="4" s="1"/>
  <c r="I11" i="4"/>
  <c r="L11" i="4" s="1"/>
  <c r="I9" i="4"/>
  <c r="L9" i="4" s="1"/>
  <c r="AI43" i="4"/>
  <c r="AT43" i="4" s="1"/>
  <c r="AI41" i="4"/>
  <c r="AT41" i="4" s="1"/>
  <c r="AI39" i="4"/>
  <c r="AT39" i="4" s="1"/>
  <c r="AI37" i="4"/>
  <c r="AT37" i="4" s="1"/>
  <c r="AI35" i="4"/>
  <c r="AT35" i="4" s="1"/>
  <c r="AI33" i="4"/>
  <c r="AT33" i="4" s="1"/>
  <c r="AI31" i="4"/>
  <c r="AT31" i="4" s="1"/>
  <c r="AI29" i="4"/>
  <c r="AT29" i="4" s="1"/>
  <c r="AI27" i="4"/>
  <c r="AT27" i="4" s="1"/>
  <c r="AI25" i="4"/>
  <c r="AT25" i="4" s="1"/>
  <c r="AI23" i="4"/>
  <c r="AT23" i="4" s="1"/>
  <c r="AI21" i="4"/>
  <c r="AT21" i="4" s="1"/>
  <c r="AI19" i="4"/>
  <c r="AT19" i="4" s="1"/>
  <c r="AI17" i="4"/>
  <c r="AT17" i="4" s="1"/>
  <c r="AI15" i="4"/>
  <c r="AT15" i="4" s="1"/>
  <c r="AI13" i="4"/>
  <c r="AT13" i="4" s="1"/>
  <c r="AI11" i="4"/>
  <c r="AT11" i="4" s="1"/>
  <c r="AI9" i="4"/>
  <c r="AT9" i="4" s="1"/>
  <c r="AM7" i="4"/>
  <c r="AT7" i="4" s="1"/>
  <c r="I46" i="4"/>
  <c r="L46" i="4" s="1"/>
  <c r="I44" i="4"/>
  <c r="L44" i="4" s="1"/>
  <c r="I42" i="4"/>
  <c r="L42" i="4" s="1"/>
  <c r="I40" i="4"/>
  <c r="L40" i="4" s="1"/>
  <c r="I38" i="4"/>
  <c r="L38" i="4" s="1"/>
  <c r="I36" i="4"/>
  <c r="L36" i="4" s="1"/>
  <c r="I34" i="4"/>
  <c r="L34" i="4" s="1"/>
  <c r="I32" i="4"/>
  <c r="L32" i="4" s="1"/>
  <c r="I30" i="4"/>
  <c r="L30" i="4" s="1"/>
  <c r="I28" i="4"/>
  <c r="L28" i="4" s="1"/>
  <c r="I26" i="4"/>
  <c r="L26" i="4" s="1"/>
  <c r="I24" i="4"/>
  <c r="L24" i="4" s="1"/>
  <c r="I22" i="4"/>
  <c r="L22" i="4" s="1"/>
  <c r="I20" i="4"/>
  <c r="L20" i="4" s="1"/>
  <c r="I18" i="4"/>
  <c r="L18" i="4" s="1"/>
  <c r="I16" i="4"/>
  <c r="L16" i="4" s="1"/>
  <c r="I14" i="4"/>
  <c r="L14" i="4" s="1"/>
  <c r="I12" i="4"/>
  <c r="L12" i="4" s="1"/>
  <c r="I10" i="4"/>
  <c r="L10" i="4" s="1"/>
  <c r="I8" i="4"/>
  <c r="L8" i="4" s="1"/>
  <c r="AI44" i="4"/>
  <c r="AT44" i="4" s="1"/>
  <c r="AI42" i="4"/>
  <c r="AI40" i="4"/>
  <c r="AT40" i="4" s="1"/>
  <c r="AI38" i="4"/>
  <c r="AI36" i="4"/>
  <c r="AT36" i="4" s="1"/>
  <c r="AI34" i="4"/>
  <c r="AI32" i="4"/>
  <c r="AT32" i="4" s="1"/>
  <c r="AI30" i="4"/>
  <c r="AI28" i="4"/>
  <c r="AT28" i="4" s="1"/>
  <c r="AI26" i="4"/>
  <c r="AI24" i="4"/>
  <c r="AT24" i="4" s="1"/>
  <c r="AI22" i="4"/>
  <c r="AI20" i="4"/>
  <c r="AT20" i="4" s="1"/>
  <c r="AI18" i="4"/>
  <c r="AI16" i="4"/>
  <c r="AT16" i="4" s="1"/>
  <c r="AI14" i="4"/>
  <c r="AI12" i="4"/>
  <c r="AT12" i="4" s="1"/>
  <c r="AI10" i="4"/>
  <c r="AI8" i="4"/>
  <c r="AT8" i="4" s="1"/>
  <c r="AI45" i="4"/>
  <c r="AT45" i="4" s="1"/>
  <c r="AC7" i="6"/>
  <c r="AB7" i="6" s="1"/>
  <c r="V38" i="5"/>
  <c r="V34" i="5"/>
  <c r="V30" i="5"/>
  <c r="X25" i="5"/>
  <c r="V25" i="5" s="1"/>
  <c r="X21" i="5"/>
  <c r="V21" i="5" s="1"/>
  <c r="X19" i="5"/>
  <c r="V19" i="5" s="1"/>
  <c r="X17" i="5"/>
  <c r="X13" i="5"/>
  <c r="V13" i="5" s="1"/>
  <c r="X9" i="5"/>
  <c r="V9" i="5" s="1"/>
  <c r="Q28" i="5"/>
  <c r="Q26" i="5"/>
  <c r="Q24" i="5"/>
  <c r="Q22" i="5"/>
  <c r="Q20" i="5"/>
  <c r="Q18" i="5"/>
  <c r="Q16" i="5"/>
  <c r="Q14" i="5"/>
  <c r="Q12" i="5"/>
  <c r="Q10" i="5"/>
  <c r="Q8" i="5"/>
  <c r="Q6" i="5"/>
  <c r="S28" i="5"/>
  <c r="S26" i="5"/>
  <c r="S24" i="5"/>
  <c r="S22" i="5"/>
  <c r="S20" i="5"/>
  <c r="S18" i="5"/>
  <c r="S16" i="5"/>
  <c r="S14" i="5"/>
  <c r="S12" i="5"/>
  <c r="S10" i="5"/>
  <c r="S8" i="5"/>
  <c r="S6" i="5"/>
  <c r="V41" i="5"/>
  <c r="V37" i="5"/>
  <c r="V29" i="5"/>
  <c r="V17" i="5"/>
  <c r="X5" i="5"/>
  <c r="V5" i="5" s="1"/>
  <c r="J6" i="3"/>
  <c r="M6" i="3" s="1"/>
  <c r="J42" i="3"/>
  <c r="M42" i="3" s="1"/>
  <c r="J38" i="3"/>
  <c r="M38" i="3" s="1"/>
  <c r="J34" i="3"/>
  <c r="M34" i="3" s="1"/>
  <c r="J30" i="3"/>
  <c r="M30" i="3" s="1"/>
  <c r="J44" i="3"/>
  <c r="M44" i="3" s="1"/>
  <c r="J40" i="3"/>
  <c r="M40" i="3" s="1"/>
  <c r="J36" i="3"/>
  <c r="M36" i="3" s="1"/>
  <c r="J32" i="3"/>
  <c r="M32" i="3" s="1"/>
  <c r="J28" i="3"/>
  <c r="M28" i="3" s="1"/>
  <c r="AI11" i="3"/>
  <c r="AM11" i="3"/>
  <c r="AI9" i="3"/>
  <c r="AM9" i="3"/>
  <c r="AI7" i="3"/>
  <c r="AM7" i="3"/>
  <c r="J26" i="3"/>
  <c r="M26" i="3" s="1"/>
  <c r="J24" i="3"/>
  <c r="M24" i="3" s="1"/>
  <c r="J22" i="3"/>
  <c r="M22" i="3" s="1"/>
  <c r="J20" i="3"/>
  <c r="M20" i="3" s="1"/>
  <c r="J18" i="3"/>
  <c r="M18" i="3" s="1"/>
  <c r="J16" i="3"/>
  <c r="M16" i="3" s="1"/>
  <c r="J14" i="3"/>
  <c r="M14" i="3" s="1"/>
  <c r="J12" i="3"/>
  <c r="M12" i="3" s="1"/>
  <c r="J10" i="3"/>
  <c r="M10" i="3" s="1"/>
  <c r="J8" i="3"/>
  <c r="M8" i="3" s="1"/>
  <c r="AM45" i="3"/>
  <c r="AS45" i="3" s="1"/>
  <c r="AM44" i="3"/>
  <c r="AS44" i="3" s="1"/>
  <c r="AM43" i="3"/>
  <c r="AM42" i="3"/>
  <c r="AM41" i="3"/>
  <c r="AS41" i="3" s="1"/>
  <c r="AM40" i="3"/>
  <c r="AS40" i="3" s="1"/>
  <c r="AM39" i="3"/>
  <c r="AM38" i="3"/>
  <c r="AM37" i="3"/>
  <c r="AS37" i="3" s="1"/>
  <c r="AM36" i="3"/>
  <c r="AS36" i="3" s="1"/>
  <c r="AM35" i="3"/>
  <c r="AM34" i="3"/>
  <c r="AM33" i="3"/>
  <c r="AS33" i="3" s="1"/>
  <c r="AM32" i="3"/>
  <c r="AS32" i="3" s="1"/>
  <c r="AM31" i="3"/>
  <c r="AM30" i="3"/>
  <c r="AM29" i="3"/>
  <c r="AS29" i="3" s="1"/>
  <c r="AM28" i="3"/>
  <c r="AS28" i="3" s="1"/>
  <c r="AM27" i="3"/>
  <c r="AM26" i="3"/>
  <c r="AM25" i="3"/>
  <c r="AS25" i="3" s="1"/>
  <c r="AM24" i="3"/>
  <c r="AS24" i="3" s="1"/>
  <c r="AM23" i="3"/>
  <c r="AM22" i="3"/>
  <c r="AM21" i="3"/>
  <c r="AS21" i="3" s="1"/>
  <c r="AM20" i="3"/>
  <c r="AS20" i="3" s="1"/>
  <c r="AM19" i="3"/>
  <c r="AM18" i="3"/>
  <c r="AS18" i="3" s="1"/>
  <c r="AM17" i="3"/>
  <c r="AM16" i="3"/>
  <c r="AS16" i="3" s="1"/>
  <c r="AM15" i="3"/>
  <c r="AM14" i="3"/>
  <c r="AS14" i="3" s="1"/>
  <c r="AM13" i="3"/>
  <c r="AM12" i="3"/>
  <c r="AI10" i="3"/>
  <c r="AM10" i="3"/>
  <c r="AI8" i="3"/>
  <c r="AS8" i="3" s="1"/>
  <c r="AM8" i="3"/>
  <c r="AS43" i="3"/>
  <c r="AS42" i="3"/>
  <c r="AS39" i="3"/>
  <c r="AS38" i="3"/>
  <c r="AS35" i="3"/>
  <c r="AS34" i="3"/>
  <c r="AS31" i="3"/>
  <c r="AS30" i="3"/>
  <c r="AS27" i="3"/>
  <c r="AS26" i="3"/>
  <c r="AS23" i="3"/>
  <c r="AS22" i="3"/>
  <c r="AS19" i="3"/>
  <c r="J45" i="3"/>
  <c r="M45" i="3" s="1"/>
  <c r="J43" i="3"/>
  <c r="M43" i="3" s="1"/>
  <c r="J41" i="3"/>
  <c r="M41" i="3" s="1"/>
  <c r="J39" i="3"/>
  <c r="M39" i="3" s="1"/>
  <c r="J37" i="3"/>
  <c r="M37" i="3" s="1"/>
  <c r="J35" i="3"/>
  <c r="M35" i="3" s="1"/>
  <c r="J33" i="3"/>
  <c r="M33" i="3" s="1"/>
  <c r="J31" i="3"/>
  <c r="M31" i="3" s="1"/>
  <c r="J29" i="3"/>
  <c r="M29" i="3" s="1"/>
  <c r="J27" i="3"/>
  <c r="M27" i="3" s="1"/>
  <c r="J25" i="3"/>
  <c r="M25" i="3" s="1"/>
  <c r="J23" i="3"/>
  <c r="M23" i="3" s="1"/>
  <c r="J21" i="3"/>
  <c r="M21" i="3" s="1"/>
  <c r="J19" i="3"/>
  <c r="M19" i="3" s="1"/>
  <c r="J17" i="3"/>
  <c r="M17" i="3" s="1"/>
  <c r="J15" i="3"/>
  <c r="M15" i="3" s="1"/>
  <c r="J13" i="3"/>
  <c r="M13" i="3" s="1"/>
  <c r="J11" i="3"/>
  <c r="M11" i="3" s="1"/>
  <c r="J9" i="3"/>
  <c r="M9" i="3" s="1"/>
  <c r="AI6" i="3"/>
  <c r="AR16" i="3"/>
  <c r="AS12" i="3"/>
  <c r="AS17" i="3"/>
  <c r="AS13" i="3"/>
  <c r="AS9" i="3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O44" i="2"/>
  <c r="AO45" i="2"/>
  <c r="K6" i="2"/>
  <c r="N6" i="2" s="1"/>
  <c r="K45" i="2"/>
  <c r="N45" i="2" s="1"/>
  <c r="K44" i="2"/>
  <c r="N44" i="2" s="1"/>
  <c r="K43" i="2"/>
  <c r="N43" i="2" s="1"/>
  <c r="K42" i="2"/>
  <c r="N42" i="2" s="1"/>
  <c r="K41" i="2"/>
  <c r="N41" i="2" s="1"/>
  <c r="K40" i="2"/>
  <c r="N40" i="2" s="1"/>
  <c r="K39" i="2"/>
  <c r="N39" i="2" s="1"/>
  <c r="K38" i="2"/>
  <c r="N38" i="2" s="1"/>
  <c r="K37" i="2"/>
  <c r="N37" i="2" s="1"/>
  <c r="K36" i="2"/>
  <c r="N36" i="2" s="1"/>
  <c r="K35" i="2"/>
  <c r="N35" i="2" s="1"/>
  <c r="K34" i="2"/>
  <c r="N34" i="2" s="1"/>
  <c r="K33" i="2"/>
  <c r="N33" i="2" s="1"/>
  <c r="K32" i="2"/>
  <c r="N32" i="2" s="1"/>
  <c r="K31" i="2"/>
  <c r="N31" i="2" s="1"/>
  <c r="K30" i="2"/>
  <c r="N30" i="2" s="1"/>
  <c r="K29" i="2"/>
  <c r="N29" i="2" s="1"/>
  <c r="K28" i="2"/>
  <c r="N28" i="2" s="1"/>
  <c r="K27" i="2"/>
  <c r="N27" i="2" s="1"/>
  <c r="K26" i="2"/>
  <c r="N26" i="2" s="1"/>
  <c r="K25" i="2"/>
  <c r="N25" i="2" s="1"/>
  <c r="K24" i="2"/>
  <c r="N24" i="2" s="1"/>
  <c r="K23" i="2"/>
  <c r="N23" i="2" s="1"/>
  <c r="K22" i="2"/>
  <c r="N22" i="2" s="1"/>
  <c r="K21" i="2"/>
  <c r="N21" i="2" s="1"/>
  <c r="K20" i="2"/>
  <c r="N20" i="2" s="1"/>
  <c r="K19" i="2"/>
  <c r="N19" i="2" s="1"/>
  <c r="K18" i="2"/>
  <c r="N18" i="2" s="1"/>
  <c r="K17" i="2"/>
  <c r="N17" i="2" s="1"/>
  <c r="K16" i="2"/>
  <c r="N16" i="2" s="1"/>
  <c r="K15" i="2"/>
  <c r="N15" i="2" s="1"/>
  <c r="K14" i="2"/>
  <c r="N14" i="2" s="1"/>
  <c r="K13" i="2"/>
  <c r="N13" i="2" s="1"/>
  <c r="K12" i="2"/>
  <c r="N12" i="2" s="1"/>
  <c r="K11" i="2"/>
  <c r="N11" i="2" s="1"/>
  <c r="K10" i="2"/>
  <c r="N10" i="2" s="1"/>
  <c r="K9" i="2"/>
  <c r="N9" i="2" s="1"/>
  <c r="K8" i="2"/>
  <c r="N8" i="2" s="1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P43" i="2"/>
  <c r="AT43" i="2" s="1"/>
  <c r="AP42" i="2"/>
  <c r="AP41" i="2"/>
  <c r="AT41" i="2" s="1"/>
  <c r="AP40" i="2"/>
  <c r="AP39" i="2"/>
  <c r="AT39" i="2" s="1"/>
  <c r="AP38" i="2"/>
  <c r="AP37" i="2"/>
  <c r="AT37" i="2" s="1"/>
  <c r="AP36" i="2"/>
  <c r="AP35" i="2"/>
  <c r="AT35" i="2" s="1"/>
  <c r="AP34" i="2"/>
  <c r="AP33" i="2"/>
  <c r="AT33" i="2" s="1"/>
  <c r="AP32" i="2"/>
  <c r="AP31" i="2"/>
  <c r="AT31" i="2" s="1"/>
  <c r="AP30" i="2"/>
  <c r="AP29" i="2"/>
  <c r="AT29" i="2" s="1"/>
  <c r="AP28" i="2"/>
  <c r="AP27" i="2"/>
  <c r="AT27" i="2" s="1"/>
  <c r="AP26" i="2"/>
  <c r="AP25" i="2"/>
  <c r="AT25" i="2" s="1"/>
  <c r="AP24" i="2"/>
  <c r="AP23" i="2"/>
  <c r="AT23" i="2" s="1"/>
  <c r="AP22" i="2"/>
  <c r="AP21" i="2"/>
  <c r="AT21" i="2" s="1"/>
  <c r="AP20" i="2"/>
  <c r="AP19" i="2"/>
  <c r="AT19" i="2" s="1"/>
  <c r="AP18" i="2"/>
  <c r="AP17" i="2"/>
  <c r="AT17" i="2" s="1"/>
  <c r="AP16" i="2"/>
  <c r="AP15" i="2"/>
  <c r="AT15" i="2" s="1"/>
  <c r="AP14" i="2"/>
  <c r="AP13" i="2"/>
  <c r="AT13" i="2" s="1"/>
  <c r="AP12" i="2"/>
  <c r="AP11" i="2"/>
  <c r="AT11" i="2" s="1"/>
  <c r="AP10" i="2"/>
  <c r="AP9" i="2"/>
  <c r="AT9" i="2" s="1"/>
  <c r="AP8" i="2"/>
  <c r="AP7" i="2"/>
  <c r="AT7" i="2" s="1"/>
  <c r="AP6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O6" i="2"/>
  <c r="AS6" i="2" s="1"/>
  <c r="AR6" i="2"/>
  <c r="AR45" i="2"/>
  <c r="AR44" i="2"/>
  <c r="AP45" i="2"/>
  <c r="AT45" i="2" s="1"/>
  <c r="AP44" i="2"/>
  <c r="AQ45" i="2"/>
  <c r="AQ44" i="2"/>
  <c r="CK19" i="1"/>
  <c r="CB19" i="1"/>
  <c r="CK13" i="1"/>
  <c r="CB13" i="1"/>
  <c r="CP42" i="1"/>
  <c r="CG42" i="1"/>
  <c r="CN42" i="1"/>
  <c r="CE42" i="1"/>
  <c r="CL42" i="1"/>
  <c r="CC42" i="1"/>
  <c r="CP41" i="1"/>
  <c r="CG41" i="1"/>
  <c r="CN41" i="1"/>
  <c r="CE41" i="1"/>
  <c r="CL41" i="1"/>
  <c r="CC41" i="1"/>
  <c r="CP40" i="1"/>
  <c r="CG40" i="1"/>
  <c r="CN40" i="1"/>
  <c r="CE40" i="1"/>
  <c r="CL40" i="1"/>
  <c r="CC40" i="1"/>
  <c r="CP39" i="1"/>
  <c r="CG39" i="1"/>
  <c r="CN39" i="1"/>
  <c r="CE39" i="1"/>
  <c r="CL39" i="1"/>
  <c r="CC39" i="1"/>
  <c r="CP38" i="1"/>
  <c r="CG38" i="1"/>
  <c r="CN38" i="1"/>
  <c r="CE38" i="1"/>
  <c r="CL38" i="1"/>
  <c r="CC38" i="1"/>
  <c r="CP37" i="1"/>
  <c r="CG37" i="1"/>
  <c r="CN37" i="1"/>
  <c r="CE37" i="1"/>
  <c r="CL37" i="1"/>
  <c r="CC37" i="1"/>
  <c r="CP36" i="1"/>
  <c r="CG36" i="1"/>
  <c r="CN36" i="1"/>
  <c r="CE36" i="1"/>
  <c r="CL36" i="1"/>
  <c r="CC36" i="1"/>
  <c r="CP35" i="1"/>
  <c r="CG35" i="1"/>
  <c r="CN35" i="1"/>
  <c r="CE35" i="1"/>
  <c r="CL35" i="1"/>
  <c r="CC35" i="1"/>
  <c r="CP34" i="1"/>
  <c r="CG34" i="1"/>
  <c r="CN34" i="1"/>
  <c r="CE34" i="1"/>
  <c r="CL34" i="1"/>
  <c r="CC34" i="1"/>
  <c r="CP33" i="1"/>
  <c r="CG33" i="1"/>
  <c r="CN33" i="1"/>
  <c r="CE33" i="1"/>
  <c r="CL33" i="1"/>
  <c r="CC33" i="1"/>
  <c r="CP32" i="1"/>
  <c r="CG32" i="1"/>
  <c r="CN32" i="1"/>
  <c r="CE32" i="1"/>
  <c r="CL32" i="1"/>
  <c r="CC32" i="1"/>
  <c r="CP31" i="1"/>
  <c r="CG31" i="1"/>
  <c r="CN31" i="1"/>
  <c r="CE31" i="1"/>
  <c r="CL31" i="1"/>
  <c r="CC31" i="1"/>
  <c r="CP30" i="1"/>
  <c r="CG30" i="1"/>
  <c r="CN30" i="1"/>
  <c r="CE30" i="1"/>
  <c r="CL30" i="1"/>
  <c r="CC30" i="1"/>
  <c r="CP29" i="1"/>
  <c r="CG29" i="1"/>
  <c r="CN29" i="1"/>
  <c r="CE29" i="1"/>
  <c r="CL29" i="1"/>
  <c r="CC29" i="1"/>
  <c r="CP28" i="1"/>
  <c r="CG28" i="1"/>
  <c r="CN28" i="1"/>
  <c r="CE28" i="1"/>
  <c r="CL28" i="1"/>
  <c r="CC28" i="1"/>
  <c r="CP27" i="1"/>
  <c r="CG27" i="1"/>
  <c r="CN27" i="1"/>
  <c r="CE27" i="1"/>
  <c r="CL27" i="1"/>
  <c r="CC27" i="1"/>
  <c r="CP26" i="1"/>
  <c r="CG26" i="1"/>
  <c r="CN26" i="1"/>
  <c r="CE26" i="1"/>
  <c r="CL26" i="1"/>
  <c r="CC26" i="1"/>
  <c r="CP25" i="1"/>
  <c r="CG25" i="1"/>
  <c r="CN25" i="1"/>
  <c r="CE25" i="1"/>
  <c r="CL25" i="1"/>
  <c r="CC25" i="1"/>
  <c r="CP24" i="1"/>
  <c r="CG24" i="1"/>
  <c r="CN24" i="1"/>
  <c r="CE24" i="1"/>
  <c r="CL24" i="1"/>
  <c r="CC24" i="1"/>
  <c r="CP23" i="1"/>
  <c r="CG23" i="1"/>
  <c r="CN23" i="1"/>
  <c r="CE23" i="1"/>
  <c r="CL23" i="1"/>
  <c r="CC23" i="1"/>
  <c r="CP22" i="1"/>
  <c r="CG22" i="1"/>
  <c r="CN22" i="1"/>
  <c r="CE22" i="1"/>
  <c r="CL22" i="1"/>
  <c r="CC22" i="1"/>
  <c r="CP21" i="1"/>
  <c r="CG21" i="1"/>
  <c r="CN21" i="1"/>
  <c r="CE21" i="1"/>
  <c r="CL21" i="1"/>
  <c r="CC21" i="1"/>
  <c r="CP20" i="1"/>
  <c r="CG20" i="1"/>
  <c r="CN20" i="1"/>
  <c r="CE20" i="1"/>
  <c r="CL20" i="1"/>
  <c r="CC20" i="1"/>
  <c r="CP19" i="1"/>
  <c r="CG19" i="1"/>
  <c r="CN19" i="1"/>
  <c r="CE19" i="1"/>
  <c r="CL19" i="1"/>
  <c r="CC19" i="1"/>
  <c r="CP18" i="1"/>
  <c r="CG18" i="1"/>
  <c r="CN18" i="1"/>
  <c r="CE18" i="1"/>
  <c r="CL18" i="1"/>
  <c r="CC18" i="1"/>
  <c r="CP17" i="1"/>
  <c r="CG17" i="1"/>
  <c r="CN17" i="1"/>
  <c r="CE17" i="1"/>
  <c r="CL17" i="1"/>
  <c r="CC17" i="1"/>
  <c r="CP16" i="1"/>
  <c r="CG16" i="1"/>
  <c r="CN16" i="1"/>
  <c r="CE16" i="1"/>
  <c r="CL16" i="1"/>
  <c r="CC16" i="1"/>
  <c r="CP15" i="1"/>
  <c r="CG15" i="1"/>
  <c r="CN15" i="1"/>
  <c r="CE15" i="1"/>
  <c r="CL15" i="1"/>
  <c r="CC15" i="1"/>
  <c r="CP14" i="1"/>
  <c r="CG14" i="1"/>
  <c r="CN14" i="1"/>
  <c r="CE14" i="1"/>
  <c r="CL14" i="1"/>
  <c r="CC14" i="1"/>
  <c r="CP13" i="1"/>
  <c r="CG13" i="1"/>
  <c r="CN13" i="1"/>
  <c r="CE13" i="1"/>
  <c r="CL13" i="1"/>
  <c r="CC13" i="1"/>
  <c r="CP12" i="1"/>
  <c r="CG12" i="1"/>
  <c r="CN12" i="1"/>
  <c r="CE12" i="1"/>
  <c r="CL12" i="1"/>
  <c r="CC12" i="1"/>
  <c r="CP11" i="1"/>
  <c r="CG11" i="1"/>
  <c r="CN11" i="1"/>
  <c r="CE11" i="1"/>
  <c r="CL11" i="1"/>
  <c r="CC11" i="1"/>
  <c r="CP10" i="1"/>
  <c r="CG10" i="1"/>
  <c r="CN10" i="1"/>
  <c r="CE10" i="1"/>
  <c r="CL10" i="1"/>
  <c r="CC10" i="1"/>
  <c r="CP9" i="1"/>
  <c r="CG9" i="1"/>
  <c r="CN9" i="1"/>
  <c r="CE9" i="1"/>
  <c r="CL9" i="1"/>
  <c r="CC9" i="1"/>
  <c r="CP8" i="1"/>
  <c r="CG8" i="1"/>
  <c r="CN8" i="1"/>
  <c r="CE8" i="1"/>
  <c r="CL8" i="1"/>
  <c r="CC8" i="1"/>
  <c r="CP7" i="1"/>
  <c r="CG7" i="1"/>
  <c r="CN7" i="1"/>
  <c r="CE7" i="1"/>
  <c r="CL7" i="1"/>
  <c r="CC7" i="1"/>
  <c r="CP6" i="1"/>
  <c r="CG6" i="1"/>
  <c r="CN6" i="1"/>
  <c r="CE6" i="1"/>
  <c r="CL6" i="1"/>
  <c r="CC6" i="1"/>
  <c r="CP5" i="1"/>
  <c r="CG5" i="1"/>
  <c r="CN5" i="1"/>
  <c r="CE5" i="1"/>
  <c r="CL5" i="1"/>
  <c r="CC5" i="1"/>
  <c r="CB41" i="1"/>
  <c r="CB39" i="1"/>
  <c r="CB37" i="1"/>
  <c r="CB35" i="1"/>
  <c r="CB33" i="1"/>
  <c r="CB31" i="1"/>
  <c r="CB29" i="1"/>
  <c r="CB27" i="1"/>
  <c r="CB25" i="1"/>
  <c r="CB23" i="1"/>
  <c r="CB20" i="1"/>
  <c r="CB16" i="1"/>
  <c r="CB12" i="1"/>
  <c r="CB8" i="1"/>
  <c r="CH5" i="1"/>
  <c r="CD5" i="1"/>
  <c r="CF42" i="1"/>
  <c r="CH41" i="1"/>
  <c r="CD41" i="1"/>
  <c r="CF40" i="1"/>
  <c r="CH39" i="1"/>
  <c r="CD39" i="1"/>
  <c r="CF38" i="1"/>
  <c r="CH37" i="1"/>
  <c r="CD37" i="1"/>
  <c r="CF36" i="1"/>
  <c r="CH35" i="1"/>
  <c r="CD35" i="1"/>
  <c r="CF34" i="1"/>
  <c r="CH33" i="1"/>
  <c r="CD33" i="1"/>
  <c r="CF32" i="1"/>
  <c r="CH31" i="1"/>
  <c r="CD31" i="1"/>
  <c r="CF30" i="1"/>
  <c r="CH29" i="1"/>
  <c r="CD29" i="1"/>
  <c r="CF28" i="1"/>
  <c r="CH27" i="1"/>
  <c r="CD27" i="1"/>
  <c r="CF26" i="1"/>
  <c r="CH25" i="1"/>
  <c r="CD25" i="1"/>
  <c r="CF24" i="1"/>
  <c r="CH23" i="1"/>
  <c r="CD23" i="1"/>
  <c r="CF22" i="1"/>
  <c r="CH21" i="1"/>
  <c r="CD21" i="1"/>
  <c r="CF20" i="1"/>
  <c r="CH19" i="1"/>
  <c r="CD19" i="1"/>
  <c r="CF18" i="1"/>
  <c r="CH17" i="1"/>
  <c r="CD17" i="1"/>
  <c r="CF16" i="1"/>
  <c r="CH15" i="1"/>
  <c r="CD15" i="1"/>
  <c r="CF14" i="1"/>
  <c r="CH13" i="1"/>
  <c r="CD13" i="1"/>
  <c r="CF12" i="1"/>
  <c r="CH11" i="1"/>
  <c r="CD11" i="1"/>
  <c r="CF10" i="1"/>
  <c r="CH9" i="1"/>
  <c r="CD9" i="1"/>
  <c r="CF8" i="1"/>
  <c r="CH7" i="1"/>
  <c r="CD7" i="1"/>
  <c r="CF6" i="1"/>
  <c r="CK42" i="1"/>
  <c r="CK38" i="1"/>
  <c r="CK34" i="1"/>
  <c r="CK30" i="1"/>
  <c r="CK26" i="1"/>
  <c r="CK22" i="1"/>
  <c r="CK18" i="1"/>
  <c r="CK14" i="1"/>
  <c r="CK10" i="1"/>
  <c r="CK5" i="1"/>
  <c r="CO5" i="1"/>
  <c r="CQ42" i="1"/>
  <c r="CM42" i="1"/>
  <c r="CO41" i="1"/>
  <c r="CQ40" i="1"/>
  <c r="CM40" i="1"/>
  <c r="CO39" i="1"/>
  <c r="CQ38" i="1"/>
  <c r="CM38" i="1"/>
  <c r="CO37" i="1"/>
  <c r="CQ36" i="1"/>
  <c r="CM36" i="1"/>
  <c r="CO35" i="1"/>
  <c r="CQ34" i="1"/>
  <c r="CM34" i="1"/>
  <c r="CO33" i="1"/>
  <c r="CQ32" i="1"/>
  <c r="CM32" i="1"/>
  <c r="CO31" i="1"/>
  <c r="CQ30" i="1"/>
  <c r="CM30" i="1"/>
  <c r="CO29" i="1"/>
  <c r="CQ28" i="1"/>
  <c r="CM28" i="1"/>
  <c r="CO27" i="1"/>
  <c r="CQ26" i="1"/>
  <c r="CM26" i="1"/>
  <c r="CO25" i="1"/>
  <c r="CQ24" i="1"/>
  <c r="CM24" i="1"/>
  <c r="CO23" i="1"/>
  <c r="CQ22" i="1"/>
  <c r="CM22" i="1"/>
  <c r="CO21" i="1"/>
  <c r="CQ20" i="1"/>
  <c r="CM20" i="1"/>
  <c r="CO19" i="1"/>
  <c r="CQ18" i="1"/>
  <c r="CM18" i="1"/>
  <c r="CO17" i="1"/>
  <c r="CQ16" i="1"/>
  <c r="CM16" i="1"/>
  <c r="CO15" i="1"/>
  <c r="CQ14" i="1"/>
  <c r="CM14" i="1"/>
  <c r="CO13" i="1"/>
  <c r="CQ12" i="1"/>
  <c r="CM12" i="1"/>
  <c r="CO11" i="1"/>
  <c r="CQ10" i="1"/>
  <c r="CM10" i="1"/>
  <c r="CO9" i="1"/>
  <c r="CQ8" i="1"/>
  <c r="CM8" i="1"/>
  <c r="CO7" i="1"/>
  <c r="CQ6" i="1"/>
  <c r="CM6" i="1"/>
  <c r="CK21" i="1"/>
  <c r="CB21" i="1"/>
  <c r="CK17" i="1"/>
  <c r="CB17" i="1"/>
  <c r="CK15" i="1"/>
  <c r="CB15" i="1"/>
  <c r="CK11" i="1"/>
  <c r="CB11" i="1"/>
  <c r="CK9" i="1"/>
  <c r="CB9" i="1"/>
  <c r="CK7" i="1"/>
  <c r="CB7" i="1"/>
  <c r="CB40" i="1"/>
  <c r="CB36" i="1"/>
  <c r="CB32" i="1"/>
  <c r="CB28" i="1"/>
  <c r="CB24" i="1"/>
  <c r="CB6" i="1"/>
  <c r="X11" i="5" l="1"/>
  <c r="V11" i="5" s="1"/>
  <c r="X32" i="5"/>
  <c r="V32" i="5" s="1"/>
  <c r="X40" i="5"/>
  <c r="X15" i="5"/>
  <c r="V15" i="5" s="1"/>
  <c r="X27" i="5"/>
  <c r="V27" i="5" s="1"/>
  <c r="X42" i="5"/>
  <c r="V42" i="5" s="1"/>
  <c r="V40" i="5"/>
  <c r="X44" i="5"/>
  <c r="AS35" i="4"/>
  <c r="X36" i="5"/>
  <c r="V36" i="5" s="1"/>
  <c r="AY46" i="2"/>
  <c r="BA46" i="2" s="1"/>
  <c r="X31" i="5"/>
  <c r="V31" i="5" s="1"/>
  <c r="AT8" i="2"/>
  <c r="AT12" i="2"/>
  <c r="AT16" i="2"/>
  <c r="AT20" i="2"/>
  <c r="AT24" i="2"/>
  <c r="AT28" i="2"/>
  <c r="AT32" i="2"/>
  <c r="AT36" i="2"/>
  <c r="AT40" i="2"/>
  <c r="AQ7" i="3"/>
  <c r="AS11" i="3"/>
  <c r="V44" i="5"/>
  <c r="X35" i="5"/>
  <c r="V35" i="5" s="1"/>
  <c r="AX46" i="2"/>
  <c r="AZ46" i="2" s="1"/>
  <c r="AU46" i="2"/>
  <c r="X39" i="5"/>
  <c r="V39" i="5" s="1"/>
  <c r="AT44" i="2"/>
  <c r="AT10" i="2"/>
  <c r="AT14" i="2"/>
  <c r="AT18" i="2"/>
  <c r="AT22" i="2"/>
  <c r="AT26" i="2"/>
  <c r="AT30" i="2"/>
  <c r="AT34" i="2"/>
  <c r="AT38" i="2"/>
  <c r="AT42" i="2"/>
  <c r="AS10" i="3"/>
  <c r="AR15" i="4"/>
  <c r="AV15" i="4" s="1"/>
  <c r="AT46" i="3"/>
  <c r="AQ46" i="3"/>
  <c r="AU46" i="3" s="1"/>
  <c r="X43" i="5"/>
  <c r="V43" i="5" s="1"/>
  <c r="AR46" i="3"/>
  <c r="AS46" i="4"/>
  <c r="AR23" i="4"/>
  <c r="AV23" i="4" s="1"/>
  <c r="AR39" i="4"/>
  <c r="AV39" i="4" s="1"/>
  <c r="AS19" i="4"/>
  <c r="AR31" i="4"/>
  <c r="AV31" i="4" s="1"/>
  <c r="AS11" i="4"/>
  <c r="AS27" i="4"/>
  <c r="AS43" i="4"/>
  <c r="AS15" i="4"/>
  <c r="AS23" i="4"/>
  <c r="AS31" i="4"/>
  <c r="AS39" i="4"/>
  <c r="AR46" i="4"/>
  <c r="AV46" i="4" s="1"/>
  <c r="AS10" i="4"/>
  <c r="AS14" i="4"/>
  <c r="AS18" i="4"/>
  <c r="AS22" i="4"/>
  <c r="AS26" i="4"/>
  <c r="AS30" i="4"/>
  <c r="AS34" i="4"/>
  <c r="AS38" i="4"/>
  <c r="AS42" i="4"/>
  <c r="AR11" i="4"/>
  <c r="AV11" i="4" s="1"/>
  <c r="AR19" i="4"/>
  <c r="AV19" i="4" s="1"/>
  <c r="AR27" i="4"/>
  <c r="AV27" i="4" s="1"/>
  <c r="AR35" i="4"/>
  <c r="AV35" i="4" s="1"/>
  <c r="AR43" i="4"/>
  <c r="AV43" i="4" s="1"/>
  <c r="AS9" i="4"/>
  <c r="AS13" i="4"/>
  <c r="AS17" i="4"/>
  <c r="AS21" i="4"/>
  <c r="AS25" i="4"/>
  <c r="AS29" i="4"/>
  <c r="AS33" i="4"/>
  <c r="AS37" i="4"/>
  <c r="AS41" i="4"/>
  <c r="AS45" i="4"/>
  <c r="AR45" i="4"/>
  <c r="AV45" i="4" s="1"/>
  <c r="AR9" i="4"/>
  <c r="AV9" i="4" s="1"/>
  <c r="AR13" i="4"/>
  <c r="AV13" i="4" s="1"/>
  <c r="AR17" i="4"/>
  <c r="AV17" i="4" s="1"/>
  <c r="AR21" i="4"/>
  <c r="AV21" i="4" s="1"/>
  <c r="AR25" i="4"/>
  <c r="AV25" i="4" s="1"/>
  <c r="AR29" i="4"/>
  <c r="AV29" i="4" s="1"/>
  <c r="AR33" i="4"/>
  <c r="AV33" i="4" s="1"/>
  <c r="AR37" i="4"/>
  <c r="AV37" i="4" s="1"/>
  <c r="AR41" i="4"/>
  <c r="AV41" i="4" s="1"/>
  <c r="AR47" i="4"/>
  <c r="AV47" i="4" s="1"/>
  <c r="AS8" i="4"/>
  <c r="AR10" i="4"/>
  <c r="AT10" i="4"/>
  <c r="AS12" i="4"/>
  <c r="AR14" i="4"/>
  <c r="AT14" i="4"/>
  <c r="AS16" i="4"/>
  <c r="AR18" i="4"/>
  <c r="AT18" i="4"/>
  <c r="AS20" i="4"/>
  <c r="AR22" i="4"/>
  <c r="AT22" i="4"/>
  <c r="AS24" i="4"/>
  <c r="AR26" i="4"/>
  <c r="AT26" i="4"/>
  <c r="AS28" i="4"/>
  <c r="AR30" i="4"/>
  <c r="AT30" i="4"/>
  <c r="AS32" i="4"/>
  <c r="AR34" i="4"/>
  <c r="AT34" i="4"/>
  <c r="AS36" i="4"/>
  <c r="AR38" i="4"/>
  <c r="AT38" i="4"/>
  <c r="AS40" i="4"/>
  <c r="AR42" i="4"/>
  <c r="AT42" i="4"/>
  <c r="AS44" i="4"/>
  <c r="AQ43" i="4"/>
  <c r="AQ39" i="4"/>
  <c r="AQ35" i="4"/>
  <c r="AQ31" i="4"/>
  <c r="AQ27" i="4"/>
  <c r="AQ23" i="4"/>
  <c r="AU23" i="4" s="1"/>
  <c r="AQ19" i="4"/>
  <c r="AQ15" i="4"/>
  <c r="AQ11" i="4"/>
  <c r="AQ7" i="4"/>
  <c r="AQ44" i="4"/>
  <c r="AQ40" i="4"/>
  <c r="AQ36" i="4"/>
  <c r="AQ32" i="4"/>
  <c r="AQ28" i="4"/>
  <c r="AQ24" i="4"/>
  <c r="AQ20" i="4"/>
  <c r="AQ16" i="4"/>
  <c r="AQ12" i="4"/>
  <c r="AQ8" i="4"/>
  <c r="AS7" i="4"/>
  <c r="AQ46" i="4"/>
  <c r="AQ47" i="4"/>
  <c r="AS47" i="4"/>
  <c r="AR8" i="4"/>
  <c r="AV8" i="4" s="1"/>
  <c r="AR12" i="4"/>
  <c r="AV12" i="4" s="1"/>
  <c r="AR16" i="4"/>
  <c r="AV16" i="4" s="1"/>
  <c r="AR20" i="4"/>
  <c r="AV20" i="4" s="1"/>
  <c r="AR24" i="4"/>
  <c r="AV24" i="4" s="1"/>
  <c r="AR28" i="4"/>
  <c r="AV28" i="4" s="1"/>
  <c r="AR32" i="4"/>
  <c r="AV32" i="4" s="1"/>
  <c r="AR36" i="4"/>
  <c r="AV36" i="4" s="1"/>
  <c r="AR40" i="4"/>
  <c r="AV40" i="4" s="1"/>
  <c r="AR44" i="4"/>
  <c r="AV44" i="4" s="1"/>
  <c r="AQ41" i="4"/>
  <c r="AQ37" i="4"/>
  <c r="AQ33" i="4"/>
  <c r="AQ29" i="4"/>
  <c r="AQ25" i="4"/>
  <c r="AQ21" i="4"/>
  <c r="AQ17" i="4"/>
  <c r="AQ13" i="4"/>
  <c r="AQ9" i="4"/>
  <c r="AQ45" i="4"/>
  <c r="AQ42" i="4"/>
  <c r="AQ38" i="4"/>
  <c r="AQ34" i="4"/>
  <c r="AQ30" i="4"/>
  <c r="AQ26" i="4"/>
  <c r="AQ22" i="4"/>
  <c r="AQ18" i="4"/>
  <c r="AQ14" i="4"/>
  <c r="AQ10" i="4"/>
  <c r="AR7" i="4"/>
  <c r="AV7" i="4" s="1"/>
  <c r="X6" i="5"/>
  <c r="X10" i="5"/>
  <c r="X14" i="5"/>
  <c r="X18" i="5"/>
  <c r="X22" i="5"/>
  <c r="X26" i="5"/>
  <c r="X8" i="5"/>
  <c r="V8" i="5" s="1"/>
  <c r="X12" i="5"/>
  <c r="V12" i="5" s="1"/>
  <c r="X16" i="5"/>
  <c r="V16" i="5" s="1"/>
  <c r="X20" i="5"/>
  <c r="V20" i="5" s="1"/>
  <c r="X24" i="5"/>
  <c r="V24" i="5" s="1"/>
  <c r="X28" i="5"/>
  <c r="V28" i="5" s="1"/>
  <c r="V6" i="5"/>
  <c r="V10" i="5"/>
  <c r="V14" i="5"/>
  <c r="V18" i="5"/>
  <c r="V22" i="5"/>
  <c r="V26" i="5"/>
  <c r="AR11" i="3"/>
  <c r="AR8" i="3"/>
  <c r="AV8" i="3" s="1"/>
  <c r="AT11" i="3"/>
  <c r="AT15" i="3"/>
  <c r="AT7" i="3"/>
  <c r="AS7" i="3"/>
  <c r="AU7" i="3" s="1"/>
  <c r="AS15" i="3"/>
  <c r="AR7" i="3"/>
  <c r="AR15" i="3"/>
  <c r="AV15" i="3" s="1"/>
  <c r="AR12" i="3"/>
  <c r="AR9" i="3"/>
  <c r="AR13" i="3"/>
  <c r="AR17" i="3"/>
  <c r="AR10" i="3"/>
  <c r="AR14" i="3"/>
  <c r="AR18" i="3"/>
  <c r="AT9" i="3"/>
  <c r="AT13" i="3"/>
  <c r="AT17" i="3"/>
  <c r="AT8" i="3"/>
  <c r="AT10" i="3"/>
  <c r="AV10" i="3" s="1"/>
  <c r="AT12" i="3"/>
  <c r="AT14" i="3"/>
  <c r="AV14" i="3" s="1"/>
  <c r="AT16" i="3"/>
  <c r="AV16" i="3" s="1"/>
  <c r="AT18" i="3"/>
  <c r="AR20" i="3"/>
  <c r="AT20" i="3"/>
  <c r="AR22" i="3"/>
  <c r="AT22" i="3"/>
  <c r="AR24" i="3"/>
  <c r="AT24" i="3"/>
  <c r="AR26" i="3"/>
  <c r="AT26" i="3"/>
  <c r="AR28" i="3"/>
  <c r="AT28" i="3"/>
  <c r="AR30" i="3"/>
  <c r="AT30" i="3"/>
  <c r="AR32" i="3"/>
  <c r="AT32" i="3"/>
  <c r="AR34" i="3"/>
  <c r="AT34" i="3"/>
  <c r="AR36" i="3"/>
  <c r="AT36" i="3"/>
  <c r="AR38" i="3"/>
  <c r="AT38" i="3"/>
  <c r="AR40" i="3"/>
  <c r="AT40" i="3"/>
  <c r="AR42" i="3"/>
  <c r="AT42" i="3"/>
  <c r="AR44" i="3"/>
  <c r="AT44" i="3"/>
  <c r="AQ44" i="3"/>
  <c r="AU44" i="3" s="1"/>
  <c r="AQ40" i="3"/>
  <c r="AU40" i="3" s="1"/>
  <c r="AQ36" i="3"/>
  <c r="AU36" i="3" s="1"/>
  <c r="AQ32" i="3"/>
  <c r="AU32" i="3" s="1"/>
  <c r="AQ28" i="3"/>
  <c r="AU28" i="3" s="1"/>
  <c r="AQ24" i="3"/>
  <c r="AU24" i="3" s="1"/>
  <c r="AQ20" i="3"/>
  <c r="AU20" i="3" s="1"/>
  <c r="AQ16" i="3"/>
  <c r="AU16" i="3" s="1"/>
  <c r="AQ12" i="3"/>
  <c r="AU12" i="3" s="1"/>
  <c r="AQ8" i="3"/>
  <c r="AU8" i="3" s="1"/>
  <c r="AR6" i="3"/>
  <c r="AT6" i="3"/>
  <c r="AQ41" i="3"/>
  <c r="AU41" i="3" s="1"/>
  <c r="AQ37" i="3"/>
  <c r="AU37" i="3" s="1"/>
  <c r="AQ33" i="3"/>
  <c r="AU33" i="3" s="1"/>
  <c r="AQ29" i="3"/>
  <c r="AU29" i="3" s="1"/>
  <c r="AQ25" i="3"/>
  <c r="AU25" i="3" s="1"/>
  <c r="AQ21" i="3"/>
  <c r="AU21" i="3" s="1"/>
  <c r="AQ17" i="3"/>
  <c r="AU17" i="3" s="1"/>
  <c r="AQ13" i="3"/>
  <c r="AU13" i="3" s="1"/>
  <c r="AQ9" i="3"/>
  <c r="AU9" i="3" s="1"/>
  <c r="AQ6" i="3"/>
  <c r="AR19" i="3"/>
  <c r="AT19" i="3"/>
  <c r="AR21" i="3"/>
  <c r="AT21" i="3"/>
  <c r="AR23" i="3"/>
  <c r="AT23" i="3"/>
  <c r="AR25" i="3"/>
  <c r="AT25" i="3"/>
  <c r="AR27" i="3"/>
  <c r="AT27" i="3"/>
  <c r="AR29" i="3"/>
  <c r="AT29" i="3"/>
  <c r="AR31" i="3"/>
  <c r="AT31" i="3"/>
  <c r="AR33" i="3"/>
  <c r="AT33" i="3"/>
  <c r="AR35" i="3"/>
  <c r="AT35" i="3"/>
  <c r="AR37" i="3"/>
  <c r="AT37" i="3"/>
  <c r="AR39" i="3"/>
  <c r="AT39" i="3"/>
  <c r="AR41" i="3"/>
  <c r="AT41" i="3"/>
  <c r="AR43" i="3"/>
  <c r="AT43" i="3"/>
  <c r="AR45" i="3"/>
  <c r="AT45" i="3"/>
  <c r="AQ42" i="3"/>
  <c r="AU42" i="3" s="1"/>
  <c r="AQ38" i="3"/>
  <c r="AU38" i="3" s="1"/>
  <c r="AQ34" i="3"/>
  <c r="AU34" i="3" s="1"/>
  <c r="AQ30" i="3"/>
  <c r="AU30" i="3" s="1"/>
  <c r="AQ26" i="3"/>
  <c r="AU26" i="3" s="1"/>
  <c r="AQ22" i="3"/>
  <c r="AU22" i="3" s="1"/>
  <c r="AQ18" i="3"/>
  <c r="AU18" i="3" s="1"/>
  <c r="AQ14" i="3"/>
  <c r="AU14" i="3" s="1"/>
  <c r="AQ10" i="3"/>
  <c r="AU10" i="3" s="1"/>
  <c r="AQ45" i="3"/>
  <c r="AU45" i="3" s="1"/>
  <c r="AS6" i="3"/>
  <c r="AQ43" i="3"/>
  <c r="AU43" i="3" s="1"/>
  <c r="AQ39" i="3"/>
  <c r="AU39" i="3" s="1"/>
  <c r="AQ35" i="3"/>
  <c r="AU35" i="3" s="1"/>
  <c r="AQ31" i="3"/>
  <c r="AU31" i="3" s="1"/>
  <c r="AQ27" i="3"/>
  <c r="AU27" i="3" s="1"/>
  <c r="AQ23" i="3"/>
  <c r="AU23" i="3" s="1"/>
  <c r="AQ19" i="3"/>
  <c r="AU19" i="3" s="1"/>
  <c r="AQ15" i="3"/>
  <c r="AU15" i="3" s="1"/>
  <c r="AQ11" i="3"/>
  <c r="AT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5" i="2"/>
  <c r="AS44" i="2"/>
  <c r="AU18" i="4" l="1"/>
  <c r="AU42" i="4"/>
  <c r="AU10" i="4"/>
  <c r="AU33" i="4"/>
  <c r="AW33" i="4" s="1"/>
  <c r="AU26" i="4"/>
  <c r="AU17" i="4"/>
  <c r="AW17" i="4" s="1"/>
  <c r="AU34" i="4"/>
  <c r="AU9" i="4"/>
  <c r="AW9" i="4" s="1"/>
  <c r="AU25" i="4"/>
  <c r="AW25" i="4" s="1"/>
  <c r="AU41" i="4"/>
  <c r="AW41" i="4" s="1"/>
  <c r="AU19" i="4"/>
  <c r="AW19" i="4" s="1"/>
  <c r="AU35" i="4"/>
  <c r="AW35" i="4" s="1"/>
  <c r="AU45" i="4"/>
  <c r="AW45" i="4" s="1"/>
  <c r="AU27" i="4"/>
  <c r="AU31" i="4"/>
  <c r="AW31" i="4" s="1"/>
  <c r="AU46" i="4"/>
  <c r="AW46" i="4" s="1"/>
  <c r="AU15" i="4"/>
  <c r="AW15" i="4" s="1"/>
  <c r="AU14" i="4"/>
  <c r="AU30" i="4"/>
  <c r="AU21" i="4"/>
  <c r="AW21" i="4" s="1"/>
  <c r="AU37" i="4"/>
  <c r="AW37" i="4" s="1"/>
  <c r="AU43" i="4"/>
  <c r="AW43" i="4" s="1"/>
  <c r="BB46" i="2"/>
  <c r="AV18" i="3"/>
  <c r="AU11" i="4"/>
  <c r="AW11" i="4" s="1"/>
  <c r="AU22" i="4"/>
  <c r="AU38" i="4"/>
  <c r="AU13" i="4"/>
  <c r="AW13" i="4" s="1"/>
  <c r="AU29" i="4"/>
  <c r="AW29" i="4" s="1"/>
  <c r="AU11" i="3"/>
  <c r="AV12" i="3"/>
  <c r="AW12" i="3" s="1"/>
  <c r="AY12" i="3" s="1"/>
  <c r="BA12" i="3" s="1"/>
  <c r="AV11" i="3"/>
  <c r="AU39" i="4"/>
  <c r="AW39" i="4" s="1"/>
  <c r="AV46" i="3"/>
  <c r="AW46" i="3" s="1"/>
  <c r="AY46" i="3" s="1"/>
  <c r="BA46" i="3" s="1"/>
  <c r="AU8" i="4"/>
  <c r="AW8" i="4" s="1"/>
  <c r="AU16" i="4"/>
  <c r="AW16" i="4" s="1"/>
  <c r="AU24" i="4"/>
  <c r="AW24" i="4" s="1"/>
  <c r="AU32" i="4"/>
  <c r="AW32" i="4" s="1"/>
  <c r="AV34" i="4"/>
  <c r="AW34" i="4" s="1"/>
  <c r="AV26" i="4"/>
  <c r="AV18" i="4"/>
  <c r="AW18" i="4" s="1"/>
  <c r="AV10" i="4"/>
  <c r="AU40" i="4"/>
  <c r="AW40" i="4" s="1"/>
  <c r="AU7" i="4"/>
  <c r="AW7" i="4" s="1"/>
  <c r="AV42" i="4"/>
  <c r="AU12" i="4"/>
  <c r="AW12" i="4" s="1"/>
  <c r="AU20" i="4"/>
  <c r="AW20" i="4" s="1"/>
  <c r="AU28" i="4"/>
  <c r="AW28" i="4" s="1"/>
  <c r="AU36" i="4"/>
  <c r="AW36" i="4" s="1"/>
  <c r="AW27" i="4"/>
  <c r="AU47" i="4"/>
  <c r="AU44" i="4"/>
  <c r="AV38" i="4"/>
  <c r="AV30" i="4"/>
  <c r="AV22" i="4"/>
  <c r="AV14" i="4"/>
  <c r="AW23" i="4"/>
  <c r="AV7" i="3"/>
  <c r="AW7" i="3" s="1"/>
  <c r="AY7" i="3" s="1"/>
  <c r="BA7" i="3" s="1"/>
  <c r="AV45" i="3"/>
  <c r="AW45" i="3" s="1"/>
  <c r="AZ45" i="3" s="1"/>
  <c r="BB45" i="3" s="1"/>
  <c r="AV43" i="3"/>
  <c r="AV41" i="3"/>
  <c r="AW41" i="3" s="1"/>
  <c r="AY41" i="3" s="1"/>
  <c r="BA41" i="3" s="1"/>
  <c r="AV39" i="3"/>
  <c r="AW39" i="3" s="1"/>
  <c r="AZ39" i="3" s="1"/>
  <c r="BB39" i="3" s="1"/>
  <c r="AV37" i="3"/>
  <c r="AW37" i="3" s="1"/>
  <c r="AZ37" i="3" s="1"/>
  <c r="BB37" i="3" s="1"/>
  <c r="AV35" i="3"/>
  <c r="AV33" i="3"/>
  <c r="AW33" i="3" s="1"/>
  <c r="AV31" i="3"/>
  <c r="AV29" i="3"/>
  <c r="AW29" i="3" s="1"/>
  <c r="AZ29" i="3" s="1"/>
  <c r="BB29" i="3" s="1"/>
  <c r="AV27" i="3"/>
  <c r="AV25" i="3"/>
  <c r="AV23" i="3"/>
  <c r="AW23" i="3" s="1"/>
  <c r="AZ23" i="3" s="1"/>
  <c r="BB23" i="3" s="1"/>
  <c r="AV21" i="3"/>
  <c r="AW21" i="3" s="1"/>
  <c r="AZ21" i="3" s="1"/>
  <c r="BB21" i="3" s="1"/>
  <c r="AV19" i="3"/>
  <c r="AV6" i="3"/>
  <c r="AV44" i="3"/>
  <c r="AW44" i="3" s="1"/>
  <c r="AY44" i="3" s="1"/>
  <c r="BA44" i="3" s="1"/>
  <c r="AV42" i="3"/>
  <c r="AW42" i="3" s="1"/>
  <c r="AY42" i="3" s="1"/>
  <c r="BA42" i="3" s="1"/>
  <c r="AV40" i="3"/>
  <c r="AV38" i="3"/>
  <c r="AW38" i="3" s="1"/>
  <c r="AZ38" i="3" s="1"/>
  <c r="BB38" i="3" s="1"/>
  <c r="AV36" i="3"/>
  <c r="AW36" i="3" s="1"/>
  <c r="AY36" i="3" s="1"/>
  <c r="BA36" i="3" s="1"/>
  <c r="AV34" i="3"/>
  <c r="AW34" i="3" s="1"/>
  <c r="AY34" i="3" s="1"/>
  <c r="BA34" i="3" s="1"/>
  <c r="AV32" i="3"/>
  <c r="AV30" i="3"/>
  <c r="AW30" i="3" s="1"/>
  <c r="AZ30" i="3" s="1"/>
  <c r="BB30" i="3" s="1"/>
  <c r="AV28" i="3"/>
  <c r="AV26" i="3"/>
  <c r="AV24" i="3"/>
  <c r="AV22" i="3"/>
  <c r="AV13" i="3"/>
  <c r="AW13" i="3" s="1"/>
  <c r="AZ13" i="3" s="1"/>
  <c r="BB13" i="3" s="1"/>
  <c r="AV17" i="3"/>
  <c r="AW17" i="3" s="1"/>
  <c r="AZ17" i="3" s="1"/>
  <c r="BB17" i="3" s="1"/>
  <c r="AV9" i="3"/>
  <c r="AW15" i="3"/>
  <c r="AZ15" i="3" s="1"/>
  <c r="BB15" i="3" s="1"/>
  <c r="AW31" i="3"/>
  <c r="AY31" i="3" s="1"/>
  <c r="BA31" i="3" s="1"/>
  <c r="AW18" i="3"/>
  <c r="AZ18" i="3" s="1"/>
  <c r="BB18" i="3" s="1"/>
  <c r="AW9" i="3"/>
  <c r="AZ9" i="3" s="1"/>
  <c r="BB9" i="3" s="1"/>
  <c r="AW25" i="3"/>
  <c r="AY25" i="3" s="1"/>
  <c r="BA25" i="3" s="1"/>
  <c r="AW28" i="3"/>
  <c r="AY28" i="3" s="1"/>
  <c r="BA28" i="3" s="1"/>
  <c r="AZ25" i="3"/>
  <c r="BB25" i="3" s="1"/>
  <c r="AV20" i="3"/>
  <c r="AV49" i="3" s="1"/>
  <c r="AW10" i="3"/>
  <c r="AZ10" i="3" s="1"/>
  <c r="BB10" i="3" s="1"/>
  <c r="AW26" i="3"/>
  <c r="AZ26" i="3" s="1"/>
  <c r="BB26" i="3" s="1"/>
  <c r="AW11" i="3"/>
  <c r="AZ11" i="3" s="1"/>
  <c r="BB11" i="3" s="1"/>
  <c r="AW19" i="3"/>
  <c r="AZ19" i="3" s="1"/>
  <c r="BB19" i="3" s="1"/>
  <c r="AW27" i="3"/>
  <c r="AZ27" i="3" s="1"/>
  <c r="BB27" i="3" s="1"/>
  <c r="AW35" i="3"/>
  <c r="AZ35" i="3" s="1"/>
  <c r="BB35" i="3" s="1"/>
  <c r="AW43" i="3"/>
  <c r="AZ43" i="3" s="1"/>
  <c r="BB43" i="3" s="1"/>
  <c r="AW14" i="3"/>
  <c r="AZ14" i="3" s="1"/>
  <c r="BB14" i="3" s="1"/>
  <c r="AW22" i="3"/>
  <c r="AZ22" i="3" s="1"/>
  <c r="BB22" i="3" s="1"/>
  <c r="AW8" i="3"/>
  <c r="AY8" i="3" s="1"/>
  <c r="BA8" i="3" s="1"/>
  <c r="AW16" i="3"/>
  <c r="AY16" i="3" s="1"/>
  <c r="BA16" i="3" s="1"/>
  <c r="AW24" i="3"/>
  <c r="AZ24" i="3" s="1"/>
  <c r="BB24" i="3" s="1"/>
  <c r="AW32" i="3"/>
  <c r="AZ32" i="3" s="1"/>
  <c r="BB32" i="3" s="1"/>
  <c r="AW40" i="3"/>
  <c r="AZ40" i="3" s="1"/>
  <c r="BB40" i="3" s="1"/>
  <c r="AZ8" i="3"/>
  <c r="BB8" i="3" s="1"/>
  <c r="AU6" i="3"/>
  <c r="AU44" i="2"/>
  <c r="AY44" i="2" s="1"/>
  <c r="BA44" i="2" s="1"/>
  <c r="AU45" i="2"/>
  <c r="AY45" i="2" s="1"/>
  <c r="BA45" i="2" s="1"/>
  <c r="AU43" i="2"/>
  <c r="AY43" i="2" s="1"/>
  <c r="BA43" i="2" s="1"/>
  <c r="AU42" i="2"/>
  <c r="AY42" i="2" s="1"/>
  <c r="BA42" i="2" s="1"/>
  <c r="AU41" i="2"/>
  <c r="AY41" i="2" s="1"/>
  <c r="BA41" i="2" s="1"/>
  <c r="AU40" i="2"/>
  <c r="AY40" i="2" s="1"/>
  <c r="BA40" i="2" s="1"/>
  <c r="AU39" i="2"/>
  <c r="AY39" i="2" s="1"/>
  <c r="BA39" i="2" s="1"/>
  <c r="AU38" i="2"/>
  <c r="AY38" i="2" s="1"/>
  <c r="BA38" i="2" s="1"/>
  <c r="AU37" i="2"/>
  <c r="AY37" i="2" s="1"/>
  <c r="BA37" i="2" s="1"/>
  <c r="AU36" i="2"/>
  <c r="AY36" i="2" s="1"/>
  <c r="BA36" i="2" s="1"/>
  <c r="AU35" i="2"/>
  <c r="AY35" i="2" s="1"/>
  <c r="BA35" i="2" s="1"/>
  <c r="AU34" i="2"/>
  <c r="AY34" i="2" s="1"/>
  <c r="BA34" i="2" s="1"/>
  <c r="AU33" i="2"/>
  <c r="AY33" i="2" s="1"/>
  <c r="BA33" i="2" s="1"/>
  <c r="AU32" i="2"/>
  <c r="AY32" i="2" s="1"/>
  <c r="BA32" i="2" s="1"/>
  <c r="AU31" i="2"/>
  <c r="AY31" i="2" s="1"/>
  <c r="BA31" i="2" s="1"/>
  <c r="AU30" i="2"/>
  <c r="AY30" i="2" s="1"/>
  <c r="BA30" i="2" s="1"/>
  <c r="AU29" i="2"/>
  <c r="AY29" i="2" s="1"/>
  <c r="BA29" i="2" s="1"/>
  <c r="AU28" i="2"/>
  <c r="AY28" i="2" s="1"/>
  <c r="BA28" i="2" s="1"/>
  <c r="AU27" i="2"/>
  <c r="AY27" i="2" s="1"/>
  <c r="BA27" i="2" s="1"/>
  <c r="AU26" i="2"/>
  <c r="AY26" i="2" s="1"/>
  <c r="BA26" i="2" s="1"/>
  <c r="AU25" i="2"/>
  <c r="AY25" i="2" s="1"/>
  <c r="BA25" i="2" s="1"/>
  <c r="AU24" i="2"/>
  <c r="AY24" i="2" s="1"/>
  <c r="BA24" i="2" s="1"/>
  <c r="AU23" i="2"/>
  <c r="AY23" i="2" s="1"/>
  <c r="BA23" i="2" s="1"/>
  <c r="AU22" i="2"/>
  <c r="AY22" i="2" s="1"/>
  <c r="BA22" i="2" s="1"/>
  <c r="AU21" i="2"/>
  <c r="AY21" i="2" s="1"/>
  <c r="BA21" i="2" s="1"/>
  <c r="AU20" i="2"/>
  <c r="AY20" i="2" s="1"/>
  <c r="BA20" i="2" s="1"/>
  <c r="AU19" i="2"/>
  <c r="AY19" i="2" s="1"/>
  <c r="BA19" i="2" s="1"/>
  <c r="AU18" i="2"/>
  <c r="AY18" i="2" s="1"/>
  <c r="BA18" i="2" s="1"/>
  <c r="AU17" i="2"/>
  <c r="AY17" i="2" s="1"/>
  <c r="BA17" i="2" s="1"/>
  <c r="AU16" i="2"/>
  <c r="AY16" i="2" s="1"/>
  <c r="BA16" i="2" s="1"/>
  <c r="AU15" i="2"/>
  <c r="AY15" i="2" s="1"/>
  <c r="BA15" i="2" s="1"/>
  <c r="AU14" i="2"/>
  <c r="AY14" i="2" s="1"/>
  <c r="BA14" i="2" s="1"/>
  <c r="AU13" i="2"/>
  <c r="AY13" i="2" s="1"/>
  <c r="BA13" i="2" s="1"/>
  <c r="AU12" i="2"/>
  <c r="AY12" i="2" s="1"/>
  <c r="BA12" i="2" s="1"/>
  <c r="AU11" i="2"/>
  <c r="AY11" i="2" s="1"/>
  <c r="BA11" i="2" s="1"/>
  <c r="AU10" i="2"/>
  <c r="AY10" i="2" s="1"/>
  <c r="BA10" i="2" s="1"/>
  <c r="AU9" i="2"/>
  <c r="AY9" i="2" s="1"/>
  <c r="BA9" i="2" s="1"/>
  <c r="AU8" i="2"/>
  <c r="AY8" i="2" s="1"/>
  <c r="BA8" i="2" s="1"/>
  <c r="AU7" i="2"/>
  <c r="AY7" i="2" s="1"/>
  <c r="BA7" i="2" s="1"/>
  <c r="AT50" i="2"/>
  <c r="AT49" i="2"/>
  <c r="AT48" i="2"/>
  <c r="AT47" i="2"/>
  <c r="AU6" i="2"/>
  <c r="AS47" i="2"/>
  <c r="AS48" i="2"/>
  <c r="AS49" i="2"/>
  <c r="AS50" i="2"/>
  <c r="AW42" i="4" l="1"/>
  <c r="AW10" i="4"/>
  <c r="AW26" i="4"/>
  <c r="BC46" i="3"/>
  <c r="AZ46" i="3"/>
  <c r="BB46" i="3" s="1"/>
  <c r="AU50" i="4"/>
  <c r="AU49" i="4"/>
  <c r="AU48" i="4"/>
  <c r="AU51" i="4"/>
  <c r="AW44" i="4"/>
  <c r="AV48" i="4"/>
  <c r="AV50" i="4"/>
  <c r="AW47" i="4"/>
  <c r="AW38" i="4"/>
  <c r="AW30" i="4"/>
  <c r="AW22" i="4"/>
  <c r="AW14" i="4"/>
  <c r="AV49" i="4"/>
  <c r="AV51" i="4"/>
  <c r="AZ36" i="3"/>
  <c r="BB36" i="3" s="1"/>
  <c r="BC36" i="3" s="1"/>
  <c r="AZ34" i="3"/>
  <c r="BB34" i="3" s="1"/>
  <c r="AY33" i="3"/>
  <c r="BA33" i="3" s="1"/>
  <c r="AZ33" i="3"/>
  <c r="BB33" i="3" s="1"/>
  <c r="AZ42" i="3"/>
  <c r="BB42" i="3" s="1"/>
  <c r="BC42" i="3" s="1"/>
  <c r="AZ7" i="3"/>
  <c r="BB7" i="3" s="1"/>
  <c r="BC7" i="3" s="1"/>
  <c r="BC8" i="3"/>
  <c r="AZ28" i="3"/>
  <c r="BB28" i="3" s="1"/>
  <c r="BC28" i="3" s="1"/>
  <c r="AZ44" i="3"/>
  <c r="BB44" i="3" s="1"/>
  <c r="BC44" i="3" s="1"/>
  <c r="AZ31" i="3"/>
  <c r="BB31" i="3" s="1"/>
  <c r="BC31" i="3" s="1"/>
  <c r="AZ41" i="3"/>
  <c r="BB41" i="3" s="1"/>
  <c r="BC41" i="3" s="1"/>
  <c r="AY17" i="3"/>
  <c r="BA17" i="3" s="1"/>
  <c r="BC17" i="3" s="1"/>
  <c r="AY9" i="3"/>
  <c r="BA9" i="3" s="1"/>
  <c r="BC9" i="3" s="1"/>
  <c r="AY18" i="3"/>
  <c r="BA18" i="3" s="1"/>
  <c r="AY15" i="3"/>
  <c r="BA15" i="3" s="1"/>
  <c r="BC15" i="3" s="1"/>
  <c r="AU50" i="3"/>
  <c r="AU48" i="3"/>
  <c r="AU49" i="3"/>
  <c r="AU47" i="3"/>
  <c r="AW6" i="3"/>
  <c r="AY6" i="3" s="1"/>
  <c r="BA6" i="3" s="1"/>
  <c r="AZ16" i="3"/>
  <c r="BB16" i="3" s="1"/>
  <c r="BC16" i="3" s="1"/>
  <c r="AY40" i="3"/>
  <c r="BA40" i="3" s="1"/>
  <c r="BC40" i="3" s="1"/>
  <c r="AY32" i="3"/>
  <c r="BA32" i="3" s="1"/>
  <c r="BC32" i="3" s="1"/>
  <c r="AY24" i="3"/>
  <c r="BA24" i="3" s="1"/>
  <c r="BC24" i="3" s="1"/>
  <c r="AY37" i="3"/>
  <c r="BA37" i="3" s="1"/>
  <c r="BC37" i="3" s="1"/>
  <c r="AY29" i="3"/>
  <c r="BA29" i="3" s="1"/>
  <c r="BC29" i="3" s="1"/>
  <c r="AY21" i="3"/>
  <c r="BA21" i="3" s="1"/>
  <c r="BC21" i="3" s="1"/>
  <c r="AY13" i="3"/>
  <c r="BA13" i="3" s="1"/>
  <c r="BC13" i="3" s="1"/>
  <c r="AY38" i="3"/>
  <c r="BA38" i="3" s="1"/>
  <c r="BC38" i="3" s="1"/>
  <c r="AY30" i="3"/>
  <c r="BA30" i="3" s="1"/>
  <c r="BC30" i="3" s="1"/>
  <c r="AY22" i="3"/>
  <c r="BA22" i="3" s="1"/>
  <c r="BC22" i="3" s="1"/>
  <c r="AY14" i="3"/>
  <c r="BA14" i="3" s="1"/>
  <c r="BC14" i="3" s="1"/>
  <c r="AY45" i="3"/>
  <c r="BA45" i="3" s="1"/>
  <c r="BC45" i="3" s="1"/>
  <c r="AY43" i="3"/>
  <c r="BA43" i="3" s="1"/>
  <c r="BC43" i="3" s="1"/>
  <c r="AY35" i="3"/>
  <c r="BA35" i="3" s="1"/>
  <c r="BC35" i="3" s="1"/>
  <c r="AY27" i="3"/>
  <c r="BA27" i="3" s="1"/>
  <c r="BC27" i="3" s="1"/>
  <c r="AY19" i="3"/>
  <c r="BA19" i="3" s="1"/>
  <c r="BC19" i="3" s="1"/>
  <c r="AY11" i="3"/>
  <c r="BA11" i="3" s="1"/>
  <c r="BC11" i="3" s="1"/>
  <c r="AY26" i="3"/>
  <c r="BA26" i="3" s="1"/>
  <c r="BC26" i="3" s="1"/>
  <c r="AY10" i="3"/>
  <c r="BA10" i="3" s="1"/>
  <c r="BC10" i="3" s="1"/>
  <c r="AY39" i="3"/>
  <c r="BA39" i="3" s="1"/>
  <c r="BC39" i="3" s="1"/>
  <c r="AY23" i="3"/>
  <c r="BA23" i="3" s="1"/>
  <c r="BC23" i="3" s="1"/>
  <c r="AZ12" i="3"/>
  <c r="BB12" i="3" s="1"/>
  <c r="BC12" i="3" s="1"/>
  <c r="AW20" i="3"/>
  <c r="AY20" i="3" s="1"/>
  <c r="BA20" i="3" s="1"/>
  <c r="AV47" i="3"/>
  <c r="AV48" i="3"/>
  <c r="AV50" i="3"/>
  <c r="BC33" i="3"/>
  <c r="BC25" i="3"/>
  <c r="BC34" i="3"/>
  <c r="BC18" i="3"/>
  <c r="AU50" i="2"/>
  <c r="AU49" i="2"/>
  <c r="AU48" i="2"/>
  <c r="AU47" i="2"/>
  <c r="AX6" i="2"/>
  <c r="AZ6" i="2" s="1"/>
  <c r="AY6" i="2"/>
  <c r="BA6" i="2" s="1"/>
  <c r="AX7" i="2"/>
  <c r="AZ7" i="2" s="1"/>
  <c r="BB7" i="2" s="1"/>
  <c r="AX8" i="2"/>
  <c r="AZ8" i="2" s="1"/>
  <c r="BB8" i="2" s="1"/>
  <c r="AX9" i="2"/>
  <c r="AZ9" i="2" s="1"/>
  <c r="BB9" i="2" s="1"/>
  <c r="AX10" i="2"/>
  <c r="AZ10" i="2" s="1"/>
  <c r="BB10" i="2" s="1"/>
  <c r="AX11" i="2"/>
  <c r="AZ11" i="2" s="1"/>
  <c r="BB11" i="2" s="1"/>
  <c r="AX12" i="2"/>
  <c r="AZ12" i="2" s="1"/>
  <c r="BB12" i="2" s="1"/>
  <c r="AX13" i="2"/>
  <c r="AZ13" i="2" s="1"/>
  <c r="BB13" i="2" s="1"/>
  <c r="AX14" i="2"/>
  <c r="AZ14" i="2" s="1"/>
  <c r="BB14" i="2" s="1"/>
  <c r="AX15" i="2"/>
  <c r="AZ15" i="2" s="1"/>
  <c r="BB15" i="2" s="1"/>
  <c r="AX16" i="2"/>
  <c r="AZ16" i="2" s="1"/>
  <c r="BB16" i="2" s="1"/>
  <c r="AX17" i="2"/>
  <c r="AZ17" i="2" s="1"/>
  <c r="BB17" i="2" s="1"/>
  <c r="AX18" i="2"/>
  <c r="AZ18" i="2" s="1"/>
  <c r="BB18" i="2" s="1"/>
  <c r="AX19" i="2"/>
  <c r="AZ19" i="2" s="1"/>
  <c r="BB19" i="2" s="1"/>
  <c r="AX20" i="2"/>
  <c r="AZ20" i="2" s="1"/>
  <c r="BB20" i="2" s="1"/>
  <c r="AX21" i="2"/>
  <c r="AZ21" i="2" s="1"/>
  <c r="BB21" i="2" s="1"/>
  <c r="AX22" i="2"/>
  <c r="AZ22" i="2" s="1"/>
  <c r="BB22" i="2" s="1"/>
  <c r="AX23" i="2"/>
  <c r="AZ23" i="2" s="1"/>
  <c r="BB23" i="2" s="1"/>
  <c r="AX24" i="2"/>
  <c r="AZ24" i="2" s="1"/>
  <c r="BB24" i="2" s="1"/>
  <c r="AX25" i="2"/>
  <c r="AZ25" i="2" s="1"/>
  <c r="BB25" i="2" s="1"/>
  <c r="AX26" i="2"/>
  <c r="AZ26" i="2" s="1"/>
  <c r="BB26" i="2" s="1"/>
  <c r="AX27" i="2"/>
  <c r="AZ27" i="2" s="1"/>
  <c r="BB27" i="2" s="1"/>
  <c r="AX28" i="2"/>
  <c r="AZ28" i="2" s="1"/>
  <c r="BB28" i="2" s="1"/>
  <c r="AX29" i="2"/>
  <c r="AZ29" i="2" s="1"/>
  <c r="BB29" i="2" s="1"/>
  <c r="AX30" i="2"/>
  <c r="AZ30" i="2" s="1"/>
  <c r="BB30" i="2" s="1"/>
  <c r="AX31" i="2"/>
  <c r="AZ31" i="2" s="1"/>
  <c r="BB31" i="2" s="1"/>
  <c r="AX32" i="2"/>
  <c r="AZ32" i="2" s="1"/>
  <c r="BB32" i="2" s="1"/>
  <c r="AX33" i="2"/>
  <c r="AZ33" i="2" s="1"/>
  <c r="BB33" i="2" s="1"/>
  <c r="AX34" i="2"/>
  <c r="AZ34" i="2" s="1"/>
  <c r="BB34" i="2" s="1"/>
  <c r="AX35" i="2"/>
  <c r="AZ35" i="2" s="1"/>
  <c r="BB35" i="2" s="1"/>
  <c r="AX36" i="2"/>
  <c r="AZ36" i="2" s="1"/>
  <c r="BB36" i="2" s="1"/>
  <c r="AX37" i="2"/>
  <c r="AZ37" i="2" s="1"/>
  <c r="BB37" i="2" s="1"/>
  <c r="AX38" i="2"/>
  <c r="AZ38" i="2" s="1"/>
  <c r="BB38" i="2" s="1"/>
  <c r="AX39" i="2"/>
  <c r="AZ39" i="2" s="1"/>
  <c r="BB39" i="2" s="1"/>
  <c r="AX40" i="2"/>
  <c r="AZ40" i="2" s="1"/>
  <c r="BB40" i="2" s="1"/>
  <c r="AX41" i="2"/>
  <c r="AZ41" i="2" s="1"/>
  <c r="BB41" i="2" s="1"/>
  <c r="AX42" i="2"/>
  <c r="AZ42" i="2" s="1"/>
  <c r="BB42" i="2" s="1"/>
  <c r="AX43" i="2"/>
  <c r="AZ43" i="2" s="1"/>
  <c r="BB43" i="2" s="1"/>
  <c r="AX45" i="2"/>
  <c r="AZ45" i="2" s="1"/>
  <c r="BB45" i="2" s="1"/>
  <c r="AX44" i="2"/>
  <c r="AZ44" i="2" s="1"/>
  <c r="BB44" i="2" s="1"/>
  <c r="AW49" i="4" l="1"/>
  <c r="AW51" i="4"/>
  <c r="AW48" i="4"/>
  <c r="AW50" i="4"/>
  <c r="AZ20" i="3"/>
  <c r="BB20" i="3" s="1"/>
  <c r="BC20" i="3" s="1"/>
  <c r="AW47" i="3"/>
  <c r="AW50" i="3"/>
  <c r="AW49" i="3"/>
  <c r="AW48" i="3"/>
  <c r="AZ6" i="3"/>
  <c r="BB6" i="3" s="1"/>
  <c r="BC6" i="3" s="1"/>
  <c r="BB6" i="2"/>
</calcChain>
</file>

<file path=xl/sharedStrings.xml><?xml version="1.0" encoding="utf-8"?>
<sst xmlns="http://schemas.openxmlformats.org/spreadsheetml/2006/main" count="3121" uniqueCount="595">
  <si>
    <t xml:space="preserve">1972-73 </t>
  </si>
  <si>
    <t xml:space="preserve">1973-74 </t>
  </si>
  <si>
    <t>1974-75</t>
  </si>
  <si>
    <t>1971-72</t>
  </si>
  <si>
    <t xml:space="preserve">1975-76 </t>
  </si>
  <si>
    <t xml:space="preserve">1976-77 </t>
  </si>
  <si>
    <t xml:space="preserve">1977-78 </t>
  </si>
  <si>
    <t xml:space="preserve">1978-79 </t>
  </si>
  <si>
    <t xml:space="preserve">1979-80 </t>
  </si>
  <si>
    <t xml:space="preserve">1980-81 </t>
  </si>
  <si>
    <t xml:space="preserve">1981-82 </t>
  </si>
  <si>
    <t xml:space="preserve">1982-83 </t>
  </si>
  <si>
    <t xml:space="preserve">1983-84 </t>
  </si>
  <si>
    <t xml:space="preserve">1984-85 </t>
  </si>
  <si>
    <t>1985-86</t>
  </si>
  <si>
    <t xml:space="preserve">1986-87 </t>
  </si>
  <si>
    <t xml:space="preserve">1987-88 </t>
  </si>
  <si>
    <t>1988-89</t>
  </si>
  <si>
    <t xml:space="preserve">1989-90 </t>
  </si>
  <si>
    <t xml:space="preserve">1990-91 </t>
  </si>
  <si>
    <t xml:space="preserve">1991-92 </t>
  </si>
  <si>
    <t xml:space="preserve">1992-93 </t>
  </si>
  <si>
    <t xml:space="preserve">1993-94 </t>
  </si>
  <si>
    <t xml:space="preserve">1994-95 </t>
  </si>
  <si>
    <t>1995-96</t>
  </si>
  <si>
    <t>1996-97</t>
  </si>
  <si>
    <t xml:space="preserve">1997-98 </t>
  </si>
  <si>
    <t xml:space="preserve">1998-99 </t>
  </si>
  <si>
    <t xml:space="preserve">1999-00 </t>
  </si>
  <si>
    <t xml:space="preserve">2001-02 </t>
  </si>
  <si>
    <t xml:space="preserve">2002-03 </t>
  </si>
  <si>
    <t xml:space="preserve">2000-01 </t>
  </si>
  <si>
    <t>2003-04</t>
  </si>
  <si>
    <t xml:space="preserve">2004-05 </t>
  </si>
  <si>
    <t>2005-06</t>
  </si>
  <si>
    <t xml:space="preserve">2006-07 </t>
  </si>
  <si>
    <t xml:space="preserve">2007-08 </t>
  </si>
  <si>
    <t xml:space="preserve">2008-09 </t>
  </si>
  <si>
    <t xml:space="preserve">2010-11 </t>
  </si>
  <si>
    <t>2009-10</t>
  </si>
  <si>
    <t>Households</t>
  </si>
  <si>
    <t xml:space="preserve"> Industry </t>
  </si>
  <si>
    <t xml:space="preserve">Transport </t>
  </si>
  <si>
    <t xml:space="preserve">Power </t>
  </si>
  <si>
    <t>Other Govt.</t>
  </si>
  <si>
    <t xml:space="preserve"> Total</t>
  </si>
  <si>
    <t xml:space="preserve">Agriculture (a) </t>
  </si>
  <si>
    <t>Oil/Petroleum (tonnes)</t>
  </si>
  <si>
    <t xml:space="preserve"> 2 ,261 </t>
  </si>
  <si>
    <t xml:space="preserve">2 ,983 </t>
  </si>
  <si>
    <t xml:space="preserve">3 ,917 </t>
  </si>
  <si>
    <t xml:space="preserve">1974-75 </t>
  </si>
  <si>
    <t xml:space="preserve">5 ,065 </t>
  </si>
  <si>
    <t xml:space="preserve">6 ,206 </t>
  </si>
  <si>
    <t xml:space="preserve">7 ,498 </t>
  </si>
  <si>
    <t>1977-78</t>
  </si>
  <si>
    <t xml:space="preserve"> 9 ,813 </t>
  </si>
  <si>
    <t xml:space="preserve">1 2,110 </t>
  </si>
  <si>
    <t xml:space="preserve">1 4,283 </t>
  </si>
  <si>
    <t xml:space="preserve">1 7,738 </t>
  </si>
  <si>
    <t xml:space="preserve">2 4,037 </t>
  </si>
  <si>
    <t xml:space="preserve">2 8,357 </t>
  </si>
  <si>
    <t>1983-84</t>
  </si>
  <si>
    <t xml:space="preserve"> 3 2,246 </t>
  </si>
  <si>
    <t xml:space="preserve">3 7,372 </t>
  </si>
  <si>
    <t xml:space="preserve"> 4 2,512 </t>
  </si>
  <si>
    <t>1986-87</t>
  </si>
  <si>
    <t xml:space="preserve"> 4 5,761 </t>
  </si>
  <si>
    <t>1987-88</t>
  </si>
  <si>
    <t xml:space="preserve"> 4 7,443 </t>
  </si>
  <si>
    <t xml:space="preserve">1988-89 </t>
  </si>
  <si>
    <t xml:space="preserve">5 1,278 </t>
  </si>
  <si>
    <t xml:space="preserve">6 0,140 </t>
  </si>
  <si>
    <t xml:space="preserve">6 6,797 </t>
  </si>
  <si>
    <t>1991-92</t>
  </si>
  <si>
    <t xml:space="preserve"> 7 0,741</t>
  </si>
  <si>
    <t>7 5,783</t>
  </si>
  <si>
    <t>1993-94</t>
  </si>
  <si>
    <t xml:space="preserve"> 8 2,461 </t>
  </si>
  <si>
    <t xml:space="preserve">9 7,045 </t>
  </si>
  <si>
    <t xml:space="preserve">1995-96 </t>
  </si>
  <si>
    <t xml:space="preserve">1 10,103 </t>
  </si>
  <si>
    <t xml:space="preserve">1996-97 </t>
  </si>
  <si>
    <t xml:space="preserve">1 15,488 </t>
  </si>
  <si>
    <t xml:space="preserve">1 34,500 </t>
  </si>
  <si>
    <t xml:space="preserve">1 31,656 </t>
  </si>
  <si>
    <t xml:space="preserve">1 39,973 </t>
  </si>
  <si>
    <t>2000-01</t>
  </si>
  <si>
    <t xml:space="preserve"> 1 40,899 </t>
  </si>
  <si>
    <t xml:space="preserve">1 44,186 </t>
  </si>
  <si>
    <t xml:space="preserve">1 53,508 </t>
  </si>
  <si>
    <t xml:space="preserve">2003-04 </t>
  </si>
  <si>
    <t>1 55,174</t>
  </si>
  <si>
    <t xml:space="preserve">1 72,103 </t>
  </si>
  <si>
    <t xml:space="preserve">2005-06 </t>
  </si>
  <si>
    <t xml:space="preserve">1 71,109 </t>
  </si>
  <si>
    <t xml:space="preserve">1 85,533 </t>
  </si>
  <si>
    <t xml:space="preserve">2 04,035 </t>
  </si>
  <si>
    <t xml:space="preserve">2 14,113 </t>
  </si>
  <si>
    <t xml:space="preserve">2009-10 </t>
  </si>
  <si>
    <t xml:space="preserve">2 19,382 </t>
  </si>
  <si>
    <t>2010-11</t>
  </si>
  <si>
    <t xml:space="preserve"> 2 32,244 </t>
  </si>
  <si>
    <t xml:space="preserve">Households </t>
  </si>
  <si>
    <t xml:space="preserve">Commercial </t>
  </si>
  <si>
    <t xml:space="preserve">Cement </t>
  </si>
  <si>
    <t xml:space="preserve">Fertilizer </t>
  </si>
  <si>
    <t xml:space="preserve">Industry </t>
  </si>
  <si>
    <t>Total</t>
  </si>
  <si>
    <t xml:space="preserve">Transport(CNG)* </t>
  </si>
  <si>
    <t>Gas (mm cft)</t>
  </si>
  <si>
    <t>1972-73</t>
  </si>
  <si>
    <t>1975-76</t>
  </si>
  <si>
    <t>1976-77</t>
  </si>
  <si>
    <t xml:space="preserve"> </t>
  </si>
  <si>
    <t>1978-79</t>
  </si>
  <si>
    <t>1980-81</t>
  </si>
  <si>
    <t>1981-82</t>
  </si>
  <si>
    <t>1984-85</t>
  </si>
  <si>
    <t>1989-90</t>
  </si>
  <si>
    <t>1990-91</t>
  </si>
  <si>
    <t>1994-95</t>
  </si>
  <si>
    <t>1998-99</t>
  </si>
  <si>
    <t>1999-00</t>
  </si>
  <si>
    <t>2004-05</t>
  </si>
  <si>
    <t>2006-07</t>
  </si>
  <si>
    <t>2007-08</t>
  </si>
  <si>
    <t>Traction</t>
  </si>
  <si>
    <t>Household</t>
  </si>
  <si>
    <t>Commercial</t>
  </si>
  <si>
    <t>Industrial</t>
  </si>
  <si>
    <t>Agricultural</t>
  </si>
  <si>
    <t>Street Light</t>
  </si>
  <si>
    <t>Other Govt</t>
  </si>
  <si>
    <t>Electricity (Gwh)</t>
  </si>
  <si>
    <t>Industry, value added (current LCU)</t>
  </si>
  <si>
    <t>Agriculture, value added (current LCU)</t>
  </si>
  <si>
    <t>Household final consumption expenditure (current LCU)</t>
  </si>
  <si>
    <t>GDP (current LCU)</t>
  </si>
  <si>
    <t>Gross value added at factor cost (current LCU)</t>
  </si>
  <si>
    <t>GDP (constant LCU)</t>
  </si>
  <si>
    <t>Gross value added at factor cost (constant LCU)</t>
  </si>
  <si>
    <t>Industry, value added (constant LCU)</t>
  </si>
  <si>
    <t>Agriculture, value added (constant LCU)</t>
  </si>
  <si>
    <t>Transport, Storage and communication</t>
  </si>
  <si>
    <t>Wholesale and Retail Trade</t>
  </si>
  <si>
    <t>Finance and Insurance</t>
  </si>
  <si>
    <t>Agriculture share</t>
  </si>
  <si>
    <t>industrial share</t>
  </si>
  <si>
    <t>Electricity and Gas Distribution</t>
  </si>
  <si>
    <t>services share</t>
  </si>
  <si>
    <t>current factor cost</t>
  </si>
  <si>
    <t>constant factor cost</t>
  </si>
  <si>
    <t>Real Sectoral GDP</t>
  </si>
  <si>
    <t>Real Sectoral Gross value added at factor cost</t>
  </si>
  <si>
    <t xml:space="preserve"> Total-other govt</t>
  </si>
  <si>
    <t>Industrial sector net of electricity and gas distribution</t>
  </si>
  <si>
    <t>Household final consumption expenditure, etc. (constant LCU)</t>
  </si>
  <si>
    <t>industrial sector including cement and fertilizer aslo</t>
  </si>
  <si>
    <t xml:space="preserve">Commercial including transport </t>
  </si>
  <si>
    <t>total-(traction+street light+other govt)</t>
  </si>
  <si>
    <t>e0</t>
  </si>
  <si>
    <t>E^</t>
  </si>
  <si>
    <t>E-E^</t>
  </si>
  <si>
    <t>E</t>
  </si>
  <si>
    <t>eh</t>
  </si>
  <si>
    <t>ec</t>
  </si>
  <si>
    <t>ea</t>
  </si>
  <si>
    <t>ei</t>
  </si>
  <si>
    <t>sh</t>
  </si>
  <si>
    <t>sc</t>
  </si>
  <si>
    <t>si</t>
  </si>
  <si>
    <t>sa</t>
  </si>
  <si>
    <t>Lact</t>
  </si>
  <si>
    <t>Leff</t>
  </si>
  <si>
    <t>Pact</t>
  </si>
  <si>
    <t>Peff</t>
  </si>
  <si>
    <t>ln(Fact)/ln(i)</t>
  </si>
  <si>
    <t>ln(Feff)/ln(i)</t>
  </si>
  <si>
    <t>DE*ln(Fact)/ln(i)</t>
  </si>
  <si>
    <t>DE*ln(Feff)/ln(i)</t>
  </si>
  <si>
    <t>et</t>
  </si>
  <si>
    <t>ee</t>
  </si>
  <si>
    <t>st</t>
  </si>
  <si>
    <t>se</t>
  </si>
  <si>
    <t>DE</t>
  </si>
  <si>
    <t>activity</t>
  </si>
  <si>
    <t>efficiency</t>
  </si>
  <si>
    <t>intinsity</t>
  </si>
  <si>
    <t>Indexes</t>
  </si>
  <si>
    <t>Activity</t>
  </si>
  <si>
    <t>Efficiency</t>
  </si>
  <si>
    <t>Intinsity</t>
  </si>
  <si>
    <t>Mean</t>
  </si>
  <si>
    <t>SD</t>
  </si>
  <si>
    <t>Min</t>
  </si>
  <si>
    <t>Max</t>
  </si>
  <si>
    <t>max</t>
  </si>
  <si>
    <t>avg</t>
  </si>
  <si>
    <t>min</t>
  </si>
  <si>
    <t>mean</t>
  </si>
  <si>
    <t>G. Industries</t>
  </si>
  <si>
    <t>Domestic</t>
  </si>
  <si>
    <t>23/6/1976</t>
  </si>
  <si>
    <t>28/6/79</t>
  </si>
  <si>
    <t>Rs/MCFT</t>
  </si>
  <si>
    <t>3.73/3.53</t>
  </si>
  <si>
    <t>5.60/5.53</t>
  </si>
  <si>
    <t>5.60/5.30</t>
  </si>
  <si>
    <t>7.46/7.06</t>
  </si>
  <si>
    <t>9.32/8.82</t>
  </si>
  <si>
    <t>10.96/10.48</t>
  </si>
  <si>
    <t>12/9.60</t>
  </si>
  <si>
    <t>12/9.63</t>
  </si>
  <si>
    <t>14/21</t>
  </si>
  <si>
    <t>14/6/84</t>
  </si>
  <si>
    <t>16/24</t>
  </si>
  <si>
    <t>18/27</t>
  </si>
  <si>
    <t>23/5/85</t>
  </si>
  <si>
    <t>22.5/27</t>
  </si>
  <si>
    <t>26/35.02</t>
  </si>
  <si>
    <t>15/4/91</t>
  </si>
  <si>
    <t>26.78/39.20</t>
  </si>
  <si>
    <t>31/46.5</t>
  </si>
  <si>
    <t>19/8/93</t>
  </si>
  <si>
    <t>35.65/55.80</t>
  </si>
  <si>
    <t>36.36/60.26</t>
  </si>
  <si>
    <t>37.45/63.37</t>
  </si>
  <si>
    <t>14/6/95</t>
  </si>
  <si>
    <t>40.27/78.45</t>
  </si>
  <si>
    <t>28/10/95</t>
  </si>
  <si>
    <t>16/5/96</t>
  </si>
  <si>
    <t>42.69/83.16</t>
  </si>
  <si>
    <t>Cement</t>
  </si>
  <si>
    <t>Fertilizer</t>
  </si>
  <si>
    <t>CNG</t>
  </si>
  <si>
    <t>SNGPL</t>
  </si>
  <si>
    <t>As Fuel</t>
  </si>
  <si>
    <t>As Feed Stock</t>
  </si>
  <si>
    <t>Mari Gasified</t>
  </si>
  <si>
    <t>As Feed Stock New</t>
  </si>
  <si>
    <t>Power</t>
  </si>
  <si>
    <t>Raw Gas</t>
  </si>
  <si>
    <t>Sui</t>
  </si>
  <si>
    <t>Kandhkot</t>
  </si>
  <si>
    <t>Mari</t>
  </si>
  <si>
    <t>30/4/97</t>
  </si>
  <si>
    <t>49.09/95.63</t>
  </si>
  <si>
    <t>17/4/99</t>
  </si>
  <si>
    <t>13/7/99</t>
  </si>
  <si>
    <t>16/8/99</t>
  </si>
  <si>
    <t>55.23/107.58</t>
  </si>
  <si>
    <t>63.51/123.72</t>
  </si>
  <si>
    <t>FFC Jordan</t>
  </si>
  <si>
    <t>Dawood</t>
  </si>
  <si>
    <t>Pak-China</t>
  </si>
  <si>
    <t>Pak Saudi</t>
  </si>
  <si>
    <t>17/3/2001</t>
  </si>
  <si>
    <t>63.51/172.46</t>
  </si>
  <si>
    <t>Other</t>
  </si>
  <si>
    <t>23/7/2002</t>
  </si>
  <si>
    <t>BTU</t>
  </si>
  <si>
    <t>66.86/217.85</t>
  </si>
  <si>
    <t>66.90/217.85</t>
  </si>
  <si>
    <t>Pak Americam</t>
  </si>
  <si>
    <t>As feed Old</t>
  </si>
  <si>
    <t xml:space="preserve">Engro New </t>
  </si>
  <si>
    <t>Engro Old</t>
  </si>
  <si>
    <t>Liberty Power</t>
  </si>
  <si>
    <t>Sara/Suri</t>
  </si>
  <si>
    <t>1992-93</t>
  </si>
  <si>
    <t>1997-98</t>
  </si>
  <si>
    <t>2000-001</t>
  </si>
  <si>
    <t>2001-002</t>
  </si>
  <si>
    <t>2002-003</t>
  </si>
  <si>
    <t>Fertizer</t>
  </si>
  <si>
    <t>SNGPL (M CFT)</t>
  </si>
  <si>
    <t>SSGCL</t>
  </si>
  <si>
    <t>Mari Gas</t>
  </si>
  <si>
    <t>OIL Prices</t>
  </si>
  <si>
    <t>year</t>
  </si>
  <si>
    <t>MS</t>
  </si>
  <si>
    <t>HOBC</t>
  </si>
  <si>
    <t>HSD</t>
  </si>
  <si>
    <t>LDO</t>
  </si>
  <si>
    <t>FO</t>
  </si>
  <si>
    <t>25/5/80</t>
  </si>
  <si>
    <t>28/10/80</t>
  </si>
  <si>
    <t>SK</t>
  </si>
  <si>
    <t>14/6/82</t>
  </si>
  <si>
    <t>27/7/83</t>
  </si>
  <si>
    <t>15/8/85</t>
  </si>
  <si>
    <t>24/4/86</t>
  </si>
  <si>
    <t>29/5/86</t>
  </si>
  <si>
    <t>20/4/87</t>
  </si>
  <si>
    <t>20/7/87</t>
  </si>
  <si>
    <t>15/5/88</t>
  </si>
  <si>
    <t>18/4/89</t>
  </si>
  <si>
    <t>20/5/87</t>
  </si>
  <si>
    <t>13/6/87</t>
  </si>
  <si>
    <t>27/7/87</t>
  </si>
  <si>
    <t>31/7/90</t>
  </si>
  <si>
    <t>25/8/90</t>
  </si>
  <si>
    <t>14/11/90</t>
  </si>
  <si>
    <t>22/12/90</t>
  </si>
  <si>
    <t>17/3/91</t>
  </si>
  <si>
    <t>14/6/93</t>
  </si>
  <si>
    <t>31/3/90</t>
  </si>
  <si>
    <t>25/8/91</t>
  </si>
  <si>
    <t>25/5/91</t>
  </si>
  <si>
    <t>14/4/96</t>
  </si>
  <si>
    <t>14/3/1996</t>
  </si>
  <si>
    <t>14/2/95</t>
  </si>
  <si>
    <t>22/10/96</t>
  </si>
  <si>
    <t>13/11/96</t>
  </si>
  <si>
    <t>15/10/97</t>
  </si>
  <si>
    <t>18/7/98</t>
  </si>
  <si>
    <t>21/7/96</t>
  </si>
  <si>
    <t>19/8/96</t>
  </si>
  <si>
    <t>19/1/97</t>
  </si>
  <si>
    <t>22/4/96</t>
  </si>
  <si>
    <t>23/5/96</t>
  </si>
  <si>
    <t>19/5/99</t>
  </si>
  <si>
    <t>20/3/00</t>
  </si>
  <si>
    <t>22/9/00</t>
  </si>
  <si>
    <t>30/12/00</t>
  </si>
  <si>
    <t>14/3/01</t>
  </si>
  <si>
    <t>13/6/01</t>
  </si>
  <si>
    <t>16/7/2001</t>
  </si>
  <si>
    <t>16/11/2001</t>
  </si>
  <si>
    <t>16/8/2001</t>
  </si>
  <si>
    <t>16/9/2001</t>
  </si>
  <si>
    <t>16/10/2001</t>
  </si>
  <si>
    <t>16/12/01</t>
  </si>
  <si>
    <t>16/1/02</t>
  </si>
  <si>
    <t>16/2/02</t>
  </si>
  <si>
    <t>16/3/02</t>
  </si>
  <si>
    <t>16/4/02</t>
  </si>
  <si>
    <t>16/5/02</t>
  </si>
  <si>
    <t>16/6/02</t>
  </si>
  <si>
    <t>17/6/00</t>
  </si>
  <si>
    <t>17/8/00</t>
  </si>
  <si>
    <t>27/9/00</t>
  </si>
  <si>
    <t>1998/98</t>
  </si>
  <si>
    <t>22/6/1998</t>
  </si>
  <si>
    <t>20/7/2000</t>
  </si>
  <si>
    <t>25/7/2000</t>
  </si>
  <si>
    <t>16/8/2000</t>
  </si>
  <si>
    <t>25/8/2000</t>
  </si>
  <si>
    <t>13/1/01</t>
  </si>
  <si>
    <t>16/2/01</t>
  </si>
  <si>
    <t>27/4/01</t>
  </si>
  <si>
    <t>14/5/01</t>
  </si>
  <si>
    <t>30/5/01</t>
  </si>
  <si>
    <t>14/6/01</t>
  </si>
  <si>
    <t>29/6/01</t>
  </si>
  <si>
    <t>30/7/01</t>
  </si>
  <si>
    <t>13/7/01</t>
  </si>
  <si>
    <t>15/8/01</t>
  </si>
  <si>
    <t>16/9/01</t>
  </si>
  <si>
    <t>16/8/02</t>
  </si>
  <si>
    <t>16/10/2002</t>
  </si>
  <si>
    <t>16/11/2002</t>
  </si>
  <si>
    <t>16/12/2002</t>
  </si>
  <si>
    <t>20/9/02</t>
  </si>
  <si>
    <t>16/1/03</t>
  </si>
  <si>
    <t>16/2/03</t>
  </si>
  <si>
    <t>16/3/03</t>
  </si>
  <si>
    <t>16/4/03</t>
  </si>
  <si>
    <t>16/5/03</t>
  </si>
  <si>
    <t>16/6/03</t>
  </si>
  <si>
    <t>16/7/2002</t>
  </si>
  <si>
    <t>16/7/2003</t>
  </si>
  <si>
    <t>16/8/03</t>
  </si>
  <si>
    <t>16/9/03</t>
  </si>
  <si>
    <t>16/10/2003</t>
  </si>
  <si>
    <t>16/11/2003</t>
  </si>
  <si>
    <t>16/12/2003</t>
  </si>
  <si>
    <t>16/1/04</t>
  </si>
  <si>
    <t>16/2/04</t>
  </si>
  <si>
    <t>16/3/04</t>
  </si>
  <si>
    <t>16/4/04</t>
  </si>
  <si>
    <t>16/5/04</t>
  </si>
  <si>
    <t>16/6/04</t>
  </si>
  <si>
    <t>Year</t>
  </si>
  <si>
    <t>KS</t>
  </si>
  <si>
    <t>2001-02</t>
  </si>
  <si>
    <t xml:space="preserve">Industrial </t>
  </si>
  <si>
    <t>Agriculture</t>
  </si>
  <si>
    <t>Transport</t>
  </si>
  <si>
    <t>2002-03</t>
  </si>
  <si>
    <t>MT</t>
  </si>
  <si>
    <t>TOE</t>
  </si>
  <si>
    <t>1982-83</t>
  </si>
  <si>
    <t>16/3/2008</t>
  </si>
  <si>
    <t>21/7/2008</t>
  </si>
  <si>
    <t>16/11/08</t>
  </si>
  <si>
    <t>22/5/09</t>
  </si>
  <si>
    <t>26/8/11</t>
  </si>
  <si>
    <t>26/8/2011</t>
  </si>
  <si>
    <t>18/4/2008</t>
  </si>
  <si>
    <t>16/6/2012</t>
  </si>
  <si>
    <t>17/2/2008</t>
  </si>
  <si>
    <t>2011-12</t>
  </si>
  <si>
    <t>Captive Power</t>
  </si>
  <si>
    <t>78.38/310.92</t>
  </si>
  <si>
    <t>30/6/08</t>
  </si>
  <si>
    <t>78.38/529.5</t>
  </si>
  <si>
    <t>82.3/730.17</t>
  </si>
  <si>
    <t>80.65/730.17</t>
  </si>
  <si>
    <t>95.01/860.15</t>
  </si>
  <si>
    <t>95/1006.4</t>
  </si>
  <si>
    <t>107.87/1142.75</t>
  </si>
  <si>
    <t>122.95/1302.46</t>
  </si>
  <si>
    <t>100/500</t>
  </si>
  <si>
    <t>Ipps</t>
  </si>
  <si>
    <t>Fatima</t>
  </si>
  <si>
    <t>Founda PC</t>
  </si>
  <si>
    <t>Supply</t>
  </si>
  <si>
    <t>2008-09</t>
  </si>
  <si>
    <t>Uch</t>
  </si>
  <si>
    <t>16/7/2004</t>
  </si>
  <si>
    <t>16/8/2004</t>
  </si>
  <si>
    <t>16/9/2004</t>
  </si>
  <si>
    <t>16/10/2004</t>
  </si>
  <si>
    <t>16/11/2004</t>
  </si>
  <si>
    <t>16/12/2004</t>
  </si>
  <si>
    <t>16/1/2005</t>
  </si>
  <si>
    <t>16/2/2005</t>
  </si>
  <si>
    <t>16/3/2005</t>
  </si>
  <si>
    <t>16/4/2005</t>
  </si>
  <si>
    <t>17/5/2005</t>
  </si>
  <si>
    <t>16/6/2005</t>
  </si>
  <si>
    <t>16/7/2005</t>
  </si>
  <si>
    <t>16/8/2005</t>
  </si>
  <si>
    <t>52,61</t>
  </si>
  <si>
    <t>16/9/2005</t>
  </si>
  <si>
    <t>16/10/2005</t>
  </si>
  <si>
    <t>16/11/2005</t>
  </si>
  <si>
    <t>16/12/2005</t>
  </si>
  <si>
    <t>16/1/2006</t>
  </si>
  <si>
    <t>16/2/2006</t>
  </si>
  <si>
    <t>16/3/2006</t>
  </si>
  <si>
    <t>16/4/2006</t>
  </si>
  <si>
    <t>16/5/2006</t>
  </si>
  <si>
    <t>16/6/2006</t>
  </si>
  <si>
    <t>16/7/2006</t>
  </si>
  <si>
    <t>16/8/2006</t>
  </si>
  <si>
    <t>16/9/2006</t>
  </si>
  <si>
    <t>16/10/2006</t>
  </si>
  <si>
    <t>16/11/2006</t>
  </si>
  <si>
    <t>16/12/2006</t>
  </si>
  <si>
    <t>16/1/2007</t>
  </si>
  <si>
    <t>16/2/2007</t>
  </si>
  <si>
    <t>16/3/2007</t>
  </si>
  <si>
    <t>16/4/2007</t>
  </si>
  <si>
    <t>16/5/2007</t>
  </si>
  <si>
    <t>16/6/2007</t>
  </si>
  <si>
    <t>16/7/2007</t>
  </si>
  <si>
    <t>16/8/2007</t>
  </si>
  <si>
    <t>25/8/2007</t>
  </si>
  <si>
    <t>16/9/2007</t>
  </si>
  <si>
    <t>16/10/2007</t>
  </si>
  <si>
    <t>16/11/2007</t>
  </si>
  <si>
    <t>16/12/2007</t>
  </si>
  <si>
    <t>24/1/2006</t>
  </si>
  <si>
    <t>22/4/2006</t>
  </si>
  <si>
    <t>21/7/2006</t>
  </si>
  <si>
    <t>16/1/2008</t>
  </si>
  <si>
    <t>16/2/2008</t>
  </si>
  <si>
    <t>16/5/2008</t>
  </si>
  <si>
    <t>16/6/2008</t>
  </si>
  <si>
    <t>16/7/2008</t>
  </si>
  <si>
    <t>16/8/2008</t>
  </si>
  <si>
    <t>16/9/2008</t>
  </si>
  <si>
    <t>16/10/2008</t>
  </si>
  <si>
    <t>16/11/2008</t>
  </si>
  <si>
    <t>16/12/2008</t>
  </si>
  <si>
    <t>16/1/2009</t>
  </si>
  <si>
    <t>16/2/2009</t>
  </si>
  <si>
    <t>16/3/2009</t>
  </si>
  <si>
    <t>16/5/2009</t>
  </si>
  <si>
    <t>16/6/2009</t>
  </si>
  <si>
    <t>16/7/2009</t>
  </si>
  <si>
    <t>16/8/2009</t>
  </si>
  <si>
    <t>16/9/2009</t>
  </si>
  <si>
    <t>16/10/2009</t>
  </si>
  <si>
    <t>16/11/2009</t>
  </si>
  <si>
    <t>16/12/2009</t>
  </si>
  <si>
    <t>16/1/2010</t>
  </si>
  <si>
    <t>16/2/2010</t>
  </si>
  <si>
    <t>16/3/2010</t>
  </si>
  <si>
    <t>16/5/2010</t>
  </si>
  <si>
    <t>16/6/2010</t>
  </si>
  <si>
    <t>16/7/2010</t>
  </si>
  <si>
    <t>16/8/2010</t>
  </si>
  <si>
    <t>16/9/2010</t>
  </si>
  <si>
    <t>16/10/2010</t>
  </si>
  <si>
    <t>16/11/2010</t>
  </si>
  <si>
    <t>16/12/2010</t>
  </si>
  <si>
    <t>16/1/2011</t>
  </si>
  <si>
    <t>16/2/2011</t>
  </si>
  <si>
    <t>16/3/2011</t>
  </si>
  <si>
    <t>16/4/2011</t>
  </si>
  <si>
    <t>16/5/2011</t>
  </si>
  <si>
    <t>16/6/2011</t>
  </si>
  <si>
    <t>16/7/2011</t>
  </si>
  <si>
    <t>16/8/2011</t>
  </si>
  <si>
    <t>16/9/2011</t>
  </si>
  <si>
    <t>16/10/2011</t>
  </si>
  <si>
    <t>16/11/2011</t>
  </si>
  <si>
    <t>16/12/2011</t>
  </si>
  <si>
    <t>16/01/2012</t>
  </si>
  <si>
    <t>16/02/2012</t>
  </si>
  <si>
    <t>16/03/2012</t>
  </si>
  <si>
    <t>16/04/2012</t>
  </si>
  <si>
    <t>16/05/2012</t>
  </si>
  <si>
    <t>16/06/2012</t>
  </si>
  <si>
    <t>20/8/2002</t>
  </si>
  <si>
    <t>25/10/2002</t>
  </si>
  <si>
    <t>67.95/213.06</t>
  </si>
  <si>
    <t>69.31/217.32</t>
  </si>
  <si>
    <t>73.95/231.88</t>
  </si>
  <si>
    <t>73.95/251.01</t>
  </si>
  <si>
    <t>73.95/265.59</t>
  </si>
  <si>
    <t>80.96/306.79</t>
  </si>
  <si>
    <t>85.03/337.30</t>
  </si>
  <si>
    <t>Bhalsyedan</t>
  </si>
  <si>
    <t>Nanderpur</t>
  </si>
  <si>
    <t>2003-004</t>
  </si>
  <si>
    <t>2004-005</t>
  </si>
  <si>
    <t>2005-006</t>
  </si>
  <si>
    <t>2006-007</t>
  </si>
  <si>
    <t>2007-008</t>
  </si>
  <si>
    <t>2008-009</t>
  </si>
  <si>
    <t>2009-010</t>
  </si>
  <si>
    <t>2010-011</t>
  </si>
  <si>
    <t>2011-012</t>
  </si>
  <si>
    <t>1979-80</t>
  </si>
  <si>
    <t>Years</t>
  </si>
  <si>
    <t>1973-74</t>
  </si>
  <si>
    <t>Gas Prices</t>
  </si>
  <si>
    <t>15/5/72</t>
  </si>
  <si>
    <t>29/9/75</t>
  </si>
  <si>
    <t>litre</t>
  </si>
  <si>
    <t>29/6/78</t>
  </si>
  <si>
    <t>21/12/76</t>
  </si>
  <si>
    <t>18/2/79</t>
  </si>
  <si>
    <t>15/5/79</t>
  </si>
  <si>
    <t>19/12/78</t>
  </si>
  <si>
    <t>15/3/73</t>
  </si>
  <si>
    <t>Price</t>
  </si>
  <si>
    <t>consumption</t>
  </si>
  <si>
    <t>prices</t>
  </si>
  <si>
    <t>total</t>
  </si>
  <si>
    <t>shares</t>
  </si>
  <si>
    <t>Final Oil</t>
  </si>
  <si>
    <t>Final Gas</t>
  </si>
  <si>
    <t>Population growth (annual %)</t>
  </si>
  <si>
    <t>FDI as % of GFCF</t>
  </si>
  <si>
    <t>GDP per capita (constant LCU)</t>
  </si>
  <si>
    <t>Manipulated final</t>
  </si>
  <si>
    <t xml:space="preserve"> gas price</t>
  </si>
  <si>
    <t>Real Final Oil Price 2000=100</t>
  </si>
  <si>
    <t>Real Final Gas Price 2000=100</t>
  </si>
  <si>
    <t>Final manipulated</t>
  </si>
  <si>
    <t>sale Price of electricity 2000=100</t>
  </si>
  <si>
    <t>Capital Labor Ratio</t>
  </si>
  <si>
    <t>Personal remittances in constant LCU</t>
  </si>
  <si>
    <t>ACI</t>
  </si>
  <si>
    <t>EI</t>
  </si>
  <si>
    <t>II</t>
  </si>
  <si>
    <t>FDI</t>
  </si>
  <si>
    <t>LPCI</t>
  </si>
  <si>
    <t>LKL</t>
  </si>
  <si>
    <t>LPE</t>
  </si>
  <si>
    <t>LPR</t>
  </si>
  <si>
    <t>LPO</t>
  </si>
  <si>
    <t>LPG</t>
  </si>
  <si>
    <t>GDP per capita (constant LCU)^2</t>
  </si>
  <si>
    <t>LPCIS</t>
  </si>
  <si>
    <t>Capital Labor Ratio^2</t>
  </si>
  <si>
    <t>LKLS</t>
  </si>
  <si>
    <t>LHEDU</t>
  </si>
  <si>
    <t>PPG</t>
  </si>
  <si>
    <t>Intensity</t>
  </si>
  <si>
    <t>high Education</t>
  </si>
  <si>
    <t>Electricity Consumption(Gwh)</t>
  </si>
  <si>
    <t>Laspeyres</t>
  </si>
  <si>
    <t>Paasche</t>
  </si>
  <si>
    <t>Laci</t>
  </si>
  <si>
    <t>Lei</t>
  </si>
  <si>
    <t>Paci</t>
  </si>
  <si>
    <t>Pei</t>
  </si>
  <si>
    <t>Estimation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</si>
</sst>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2" fontId="0" fillId="0" borderId="3" xfId="0" applyNumberFormat="1" applyBorder="1"/>
    <xf numFmtId="14" fontId="0" fillId="0" borderId="0" xfId="0" applyNumberFormat="1"/>
    <xf numFmtId="14" fontId="2" fillId="0" borderId="0" xfId="0" applyNumberFormat="1" applyFont="1"/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0" fillId="0" borderId="0" xfId="0" applyFill="1"/>
    <xf numFmtId="14" fontId="0" fillId="2" borderId="0" xfId="0" applyNumberFormat="1" applyFill="1"/>
    <xf numFmtId="0" fontId="0" fillId="0" borderId="0" xfId="0" applyAlignment="1">
      <alignment horizontal="right"/>
    </xf>
    <xf numFmtId="0" fontId="0" fillId="4" borderId="0" xfId="0" applyFill="1"/>
    <xf numFmtId="2" fontId="2" fillId="0" borderId="0" xfId="0" applyNumberFormat="1" applyFont="1"/>
    <xf numFmtId="3" fontId="2" fillId="0" borderId="0" xfId="0" applyNumberFormat="1" applyFont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Q56"/>
  <sheetViews>
    <sheetView workbookViewId="0">
      <selection activeCell="G15" sqref="G15"/>
    </sheetView>
  </sheetViews>
  <sheetFormatPr defaultRowHeight="15" x14ac:dyDescent="0.25"/>
  <cols>
    <col min="8" max="8" width="10.85546875" customWidth="1"/>
    <col min="9" max="9" width="10.85546875" style="10" customWidth="1"/>
    <col min="32" max="32" width="9.140625" style="8"/>
    <col min="34" max="34" width="9.140625" style="9"/>
    <col min="36" max="36" width="9.140625" style="10"/>
    <col min="80" max="80" width="12" bestFit="1" customWidth="1"/>
    <col min="85" max="85" width="12.85546875" customWidth="1"/>
    <col min="89" max="89" width="12.140625" bestFit="1" customWidth="1"/>
    <col min="90" max="93" width="12" bestFit="1" customWidth="1"/>
    <col min="94" max="94" width="12.140625" bestFit="1" customWidth="1"/>
    <col min="95" max="95" width="12" bestFit="1" customWidth="1"/>
  </cols>
  <sheetData>
    <row r="2" spans="1:95" x14ac:dyDescent="0.25">
      <c r="C2" t="s">
        <v>47</v>
      </c>
      <c r="O2" t="s">
        <v>110</v>
      </c>
      <c r="Y2" t="s">
        <v>134</v>
      </c>
      <c r="BC2" s="10" t="s">
        <v>152</v>
      </c>
      <c r="BI2" s="11"/>
      <c r="BJ2" s="11"/>
      <c r="BK2" s="11"/>
      <c r="BL2" s="11" t="s">
        <v>151</v>
      </c>
      <c r="BM2" s="11"/>
      <c r="BN2" s="11"/>
      <c r="BO2" s="11"/>
      <c r="BP2" s="11"/>
      <c r="BQ2" s="11"/>
      <c r="BR2" s="11"/>
      <c r="BS2" s="11"/>
      <c r="BT2" s="11" t="s">
        <v>152</v>
      </c>
      <c r="BU2" s="11"/>
      <c r="BV2" s="11"/>
      <c r="BW2" s="11"/>
      <c r="BX2" s="11"/>
      <c r="BY2" s="11"/>
      <c r="CD2" s="10" t="s">
        <v>153</v>
      </c>
      <c r="CM2" s="10" t="s">
        <v>154</v>
      </c>
    </row>
    <row r="3" spans="1:95" x14ac:dyDescent="0.25">
      <c r="AU3" s="10" t="s">
        <v>151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95" x14ac:dyDescent="0.25">
      <c r="B4" t="s">
        <v>40</v>
      </c>
      <c r="C4" t="s">
        <v>41</v>
      </c>
      <c r="D4" t="s">
        <v>46</v>
      </c>
      <c r="E4" t="s">
        <v>42</v>
      </c>
      <c r="F4" t="s">
        <v>43</v>
      </c>
      <c r="G4" t="s">
        <v>44</v>
      </c>
      <c r="H4" t="s">
        <v>45</v>
      </c>
      <c r="I4" s="10" t="s">
        <v>155</v>
      </c>
      <c r="L4" t="s">
        <v>103</v>
      </c>
      <c r="M4" t="s">
        <v>104</v>
      </c>
      <c r="N4" t="s">
        <v>105</v>
      </c>
      <c r="O4" t="s">
        <v>106</v>
      </c>
      <c r="P4" t="s">
        <v>43</v>
      </c>
      <c r="Q4" t="s">
        <v>107</v>
      </c>
      <c r="R4" t="s">
        <v>109</v>
      </c>
      <c r="S4" t="s">
        <v>108</v>
      </c>
      <c r="V4" t="s">
        <v>127</v>
      </c>
      <c r="W4" t="s">
        <v>128</v>
      </c>
      <c r="X4" t="s">
        <v>129</v>
      </c>
      <c r="Y4" t="s">
        <v>130</v>
      </c>
      <c r="Z4" t="s">
        <v>131</v>
      </c>
      <c r="AA4" t="s">
        <v>132</v>
      </c>
      <c r="AB4" t="s">
        <v>133</v>
      </c>
      <c r="AC4" t="s">
        <v>108</v>
      </c>
      <c r="AE4" s="2" t="s">
        <v>135</v>
      </c>
      <c r="AF4" s="9" t="s">
        <v>142</v>
      </c>
      <c r="AG4" s="3" t="s">
        <v>136</v>
      </c>
      <c r="AH4" s="10" t="s">
        <v>143</v>
      </c>
      <c r="AI4" s="4" t="s">
        <v>137</v>
      </c>
      <c r="AJ4" s="10" t="s">
        <v>157</v>
      </c>
      <c r="AK4" s="5" t="s">
        <v>138</v>
      </c>
      <c r="AL4" s="6" t="s">
        <v>139</v>
      </c>
      <c r="AM4" s="7" t="s">
        <v>140</v>
      </c>
      <c r="AN4" s="10" t="s">
        <v>141</v>
      </c>
      <c r="AR4" s="10" t="s">
        <v>144</v>
      </c>
      <c r="AS4" t="s">
        <v>145</v>
      </c>
      <c r="AT4" t="s">
        <v>146</v>
      </c>
      <c r="AU4" s="10" t="s">
        <v>147</v>
      </c>
      <c r="AV4" s="10" t="s">
        <v>148</v>
      </c>
      <c r="AW4" t="s">
        <v>149</v>
      </c>
      <c r="AX4" s="10" t="s">
        <v>150</v>
      </c>
      <c r="BA4" s="10" t="s">
        <v>144</v>
      </c>
      <c r="BB4" s="10" t="s">
        <v>145</v>
      </c>
      <c r="BC4" s="10" t="s">
        <v>146</v>
      </c>
      <c r="BD4" s="10" t="s">
        <v>147</v>
      </c>
      <c r="BE4" s="10" t="s">
        <v>148</v>
      </c>
      <c r="BF4" s="10" t="s">
        <v>149</v>
      </c>
      <c r="BG4" s="10" t="s">
        <v>150</v>
      </c>
      <c r="BH4" s="10"/>
      <c r="BI4" s="11" t="s">
        <v>144</v>
      </c>
      <c r="BJ4" s="11" t="s">
        <v>145</v>
      </c>
      <c r="BK4" s="11" t="s">
        <v>146</v>
      </c>
      <c r="BL4" s="11" t="s">
        <v>147</v>
      </c>
      <c r="BM4" s="11" t="s">
        <v>148</v>
      </c>
      <c r="BN4" s="11" t="s">
        <v>149</v>
      </c>
      <c r="BO4" s="11" t="s">
        <v>150</v>
      </c>
      <c r="BP4" s="11"/>
      <c r="BQ4" s="11"/>
      <c r="BR4" s="11" t="s">
        <v>144</v>
      </c>
      <c r="BS4" s="11" t="s">
        <v>145</v>
      </c>
      <c r="BT4" s="11" t="s">
        <v>146</v>
      </c>
      <c r="BU4" s="11" t="s">
        <v>147</v>
      </c>
      <c r="BV4" s="11" t="s">
        <v>148</v>
      </c>
      <c r="BW4" s="11" t="s">
        <v>149</v>
      </c>
      <c r="BX4" s="11" t="s">
        <v>150</v>
      </c>
      <c r="BY4" s="11"/>
      <c r="CA4" s="10" t="s">
        <v>157</v>
      </c>
      <c r="CB4" s="11" t="s">
        <v>144</v>
      </c>
      <c r="CC4" s="11" t="s">
        <v>145</v>
      </c>
      <c r="CD4" s="11" t="s">
        <v>146</v>
      </c>
      <c r="CE4" s="11" t="s">
        <v>147</v>
      </c>
      <c r="CF4" s="11" t="s">
        <v>148</v>
      </c>
      <c r="CG4" s="11" t="s">
        <v>149</v>
      </c>
      <c r="CH4" s="11" t="s">
        <v>150</v>
      </c>
      <c r="CJ4" s="10" t="s">
        <v>157</v>
      </c>
      <c r="CK4" s="11" t="s">
        <v>144</v>
      </c>
      <c r="CL4" s="11" t="s">
        <v>145</v>
      </c>
      <c r="CM4" s="11" t="s">
        <v>146</v>
      </c>
      <c r="CN4" s="11" t="s">
        <v>147</v>
      </c>
      <c r="CO4" s="11" t="s">
        <v>148</v>
      </c>
      <c r="CP4" s="11" t="s">
        <v>149</v>
      </c>
      <c r="CQ4" s="11" t="s">
        <v>150</v>
      </c>
    </row>
    <row r="5" spans="1:95" x14ac:dyDescent="0.25">
      <c r="A5" t="s">
        <v>3</v>
      </c>
      <c r="B5" s="1">
        <v>380991</v>
      </c>
      <c r="C5" s="1">
        <v>267942</v>
      </c>
      <c r="D5" s="1">
        <v>287157</v>
      </c>
      <c r="E5" s="1">
        <v>1116175</v>
      </c>
      <c r="F5" s="1">
        <v>99597</v>
      </c>
      <c r="G5" s="1">
        <v>630586</v>
      </c>
      <c r="H5" s="1">
        <v>2782448</v>
      </c>
      <c r="I5" s="1">
        <f>H5-G5</f>
        <v>2151862</v>
      </c>
      <c r="K5" t="s">
        <v>3</v>
      </c>
      <c r="L5" t="s">
        <v>48</v>
      </c>
      <c r="M5" s="1">
        <v>1945</v>
      </c>
      <c r="N5" s="1">
        <v>16399</v>
      </c>
      <c r="O5" s="1">
        <v>22286</v>
      </c>
      <c r="P5" s="1">
        <v>40793</v>
      </c>
      <c r="Q5" s="1">
        <v>27830</v>
      </c>
      <c r="S5" s="1">
        <v>111514</v>
      </c>
      <c r="U5" t="s">
        <v>3</v>
      </c>
      <c r="W5">
        <v>635</v>
      </c>
      <c r="X5">
        <v>378</v>
      </c>
      <c r="Y5" s="1">
        <v>2855</v>
      </c>
      <c r="Z5">
        <v>997</v>
      </c>
      <c r="AA5">
        <v>31</v>
      </c>
      <c r="AB5">
        <v>436</v>
      </c>
      <c r="AC5" s="1">
        <v>5332</v>
      </c>
      <c r="AE5" s="2">
        <v>10627000320</v>
      </c>
      <c r="AF5" s="9">
        <v>152293226695.49615</v>
      </c>
      <c r="AG5" s="3">
        <v>17934000128</v>
      </c>
      <c r="AH5" s="10">
        <v>321999288448.14465</v>
      </c>
      <c r="AI5" s="4">
        <v>42732433408</v>
      </c>
      <c r="AJ5" s="10">
        <v>766341093715.79199</v>
      </c>
      <c r="AK5" s="5">
        <v>54058000384</v>
      </c>
      <c r="AL5" s="6">
        <v>49168998400</v>
      </c>
      <c r="AM5" s="7">
        <v>905945732919.24951</v>
      </c>
      <c r="AN5" s="8">
        <v>826811917840.58801</v>
      </c>
      <c r="AR5">
        <v>6.5</v>
      </c>
      <c r="AS5">
        <v>15</v>
      </c>
      <c r="AT5">
        <v>1.9</v>
      </c>
      <c r="AU5">
        <v>36</v>
      </c>
      <c r="AV5">
        <v>21.9</v>
      </c>
      <c r="AW5">
        <v>1.7</v>
      </c>
      <c r="AX5">
        <v>42.1</v>
      </c>
      <c r="BA5">
        <v>6.1</v>
      </c>
      <c r="BB5">
        <v>13.9</v>
      </c>
      <c r="BC5">
        <v>1.9</v>
      </c>
      <c r="BD5">
        <v>37.700000000000003</v>
      </c>
      <c r="BE5">
        <v>23</v>
      </c>
      <c r="BF5">
        <v>2.2999999999999998</v>
      </c>
      <c r="BG5">
        <v>39.4</v>
      </c>
      <c r="BI5" s="11">
        <f>AR5/100</f>
        <v>6.5000000000000002E-2</v>
      </c>
      <c r="BJ5" s="11">
        <f t="shared" ref="BJ5:BO5" si="0">AS5/100</f>
        <v>0.15</v>
      </c>
      <c r="BK5" s="11">
        <f t="shared" si="0"/>
        <v>1.9E-2</v>
      </c>
      <c r="BL5" s="11">
        <f t="shared" si="0"/>
        <v>0.36</v>
      </c>
      <c r="BM5" s="11">
        <f t="shared" si="0"/>
        <v>0.21899999999999997</v>
      </c>
      <c r="BN5" s="11">
        <f t="shared" si="0"/>
        <v>1.7000000000000001E-2</v>
      </c>
      <c r="BO5" s="11">
        <f t="shared" si="0"/>
        <v>0.42100000000000004</v>
      </c>
      <c r="BP5" s="11"/>
      <c r="BQ5" s="11"/>
      <c r="BR5" s="11">
        <f>BA5/100</f>
        <v>6.0999999999999999E-2</v>
      </c>
      <c r="BS5" s="11">
        <f t="shared" ref="BS5:BX20" si="1">BB5/100</f>
        <v>0.13900000000000001</v>
      </c>
      <c r="BT5" s="11">
        <f t="shared" si="1"/>
        <v>1.9E-2</v>
      </c>
      <c r="BU5" s="11">
        <f t="shared" si="1"/>
        <v>0.377</v>
      </c>
      <c r="BV5" s="11">
        <f t="shared" si="1"/>
        <v>0.23</v>
      </c>
      <c r="BW5" s="11">
        <f t="shared" si="1"/>
        <v>2.3E-2</v>
      </c>
      <c r="BX5" s="11">
        <f t="shared" si="1"/>
        <v>0.39399999999999996</v>
      </c>
      <c r="BY5" s="11"/>
      <c r="CA5" s="10">
        <v>766341093715.79199</v>
      </c>
      <c r="CB5">
        <f t="shared" ref="CB5:CH5" si="2">$AM5*BR5</f>
        <v>55262689708.074219</v>
      </c>
      <c r="CC5" s="10">
        <f t="shared" si="2"/>
        <v>125926456875.7757</v>
      </c>
      <c r="CD5" s="10">
        <f t="shared" si="2"/>
        <v>17212968925.46574</v>
      </c>
      <c r="CE5" s="10">
        <f t="shared" si="2"/>
        <v>341541541310.55707</v>
      </c>
      <c r="CF5" s="10">
        <f t="shared" si="2"/>
        <v>208367518571.4274</v>
      </c>
      <c r="CG5" s="10">
        <f t="shared" si="2"/>
        <v>20836751857.142738</v>
      </c>
      <c r="CH5" s="10">
        <f t="shared" si="2"/>
        <v>356942618770.18427</v>
      </c>
      <c r="CJ5" s="10">
        <v>766341093715.79199</v>
      </c>
      <c r="CK5">
        <f>$AN5*BR5</f>
        <v>50435526988.275871</v>
      </c>
      <c r="CL5" s="10">
        <f t="shared" ref="CL5:CQ5" si="3">$AN5*BS5</f>
        <v>114926856579.84175</v>
      </c>
      <c r="CM5" s="10">
        <f t="shared" si="3"/>
        <v>15709426438.971172</v>
      </c>
      <c r="CN5" s="10">
        <f t="shared" si="3"/>
        <v>311708093025.90167</v>
      </c>
      <c r="CO5" s="10">
        <f t="shared" si="3"/>
        <v>190166741103.33527</v>
      </c>
      <c r="CP5" s="10">
        <f t="shared" si="3"/>
        <v>19016674110.333523</v>
      </c>
      <c r="CQ5" s="10">
        <f t="shared" si="3"/>
        <v>325763895629.19165</v>
      </c>
    </row>
    <row r="6" spans="1:95" x14ac:dyDescent="0.25">
      <c r="A6" t="s">
        <v>0</v>
      </c>
      <c r="B6" s="1">
        <v>396319</v>
      </c>
      <c r="C6" s="1">
        <v>247424</v>
      </c>
      <c r="D6" s="1">
        <v>323282</v>
      </c>
      <c r="E6" s="1">
        <v>1182974</v>
      </c>
      <c r="F6" s="1">
        <v>77088</v>
      </c>
      <c r="G6" s="1">
        <v>638772</v>
      </c>
      <c r="H6" s="1">
        <v>2865859</v>
      </c>
      <c r="I6" s="1">
        <f t="shared" ref="I6:I45" si="4">H6-G6</f>
        <v>2227087</v>
      </c>
      <c r="K6" t="s">
        <v>0</v>
      </c>
      <c r="L6" t="s">
        <v>49</v>
      </c>
      <c r="M6" s="1">
        <v>2305</v>
      </c>
      <c r="N6" s="1">
        <v>20888</v>
      </c>
      <c r="O6" s="1">
        <v>27685</v>
      </c>
      <c r="P6" s="1">
        <v>43330</v>
      </c>
      <c r="Q6" s="1">
        <v>30121</v>
      </c>
      <c r="S6" s="1">
        <v>127312</v>
      </c>
      <c r="U6" t="s">
        <v>111</v>
      </c>
      <c r="W6">
        <v>740</v>
      </c>
      <c r="X6">
        <v>416</v>
      </c>
      <c r="Y6" s="1">
        <v>3017</v>
      </c>
      <c r="Z6" s="1">
        <v>1170</v>
      </c>
      <c r="AA6">
        <v>37</v>
      </c>
      <c r="AB6">
        <v>624</v>
      </c>
      <c r="AC6" s="1">
        <v>6004</v>
      </c>
      <c r="AE6" s="2">
        <v>13333999616</v>
      </c>
      <c r="AF6" s="9">
        <v>168053160191.28592</v>
      </c>
      <c r="AG6" s="3">
        <v>21906999296</v>
      </c>
      <c r="AH6" s="10">
        <v>327361262167.44611</v>
      </c>
      <c r="AI6" s="4">
        <v>52358930432</v>
      </c>
      <c r="AJ6" s="10">
        <v>780610129094.93616</v>
      </c>
      <c r="AK6" s="5">
        <v>66872999936</v>
      </c>
      <c r="AL6" s="6">
        <v>60794998784</v>
      </c>
      <c r="AM6" s="7">
        <v>969944129871.09119</v>
      </c>
      <c r="AN6" s="8">
        <v>883043521030.34375</v>
      </c>
      <c r="AR6">
        <v>6.9</v>
      </c>
      <c r="AS6">
        <v>14.5</v>
      </c>
      <c r="AT6">
        <v>2.2999999999999998</v>
      </c>
      <c r="AU6">
        <v>35.700000000000003</v>
      </c>
      <c r="AV6">
        <v>22.1</v>
      </c>
      <c r="AW6">
        <v>1.6</v>
      </c>
      <c r="AX6">
        <v>42.2</v>
      </c>
      <c r="BA6">
        <v>6.6</v>
      </c>
      <c r="BB6">
        <v>13.8</v>
      </c>
      <c r="BC6">
        <v>2.2999999999999998</v>
      </c>
      <c r="BD6">
        <v>35.799999999999997</v>
      </c>
      <c r="BE6">
        <v>23.7</v>
      </c>
      <c r="BF6">
        <v>2.5</v>
      </c>
      <c r="BG6">
        <v>40.4</v>
      </c>
      <c r="BI6" s="11">
        <f t="shared" ref="BI6:BI42" si="5">AR6/100</f>
        <v>6.9000000000000006E-2</v>
      </c>
      <c r="BJ6" s="11">
        <f t="shared" ref="BJ6:BJ42" si="6">AS6/100</f>
        <v>0.14499999999999999</v>
      </c>
      <c r="BK6" s="11">
        <f t="shared" ref="BK6:BK42" si="7">AT6/100</f>
        <v>2.3E-2</v>
      </c>
      <c r="BL6" s="11">
        <f t="shared" ref="BL6:BL42" si="8">AU6/100</f>
        <v>0.35700000000000004</v>
      </c>
      <c r="BM6" s="11">
        <f t="shared" ref="BM6:BM42" si="9">AV6/100</f>
        <v>0.221</v>
      </c>
      <c r="BN6" s="11">
        <f t="shared" ref="BN6:BN42" si="10">AW6/100</f>
        <v>1.6E-2</v>
      </c>
      <c r="BO6" s="11">
        <f t="shared" ref="BO6:BO42" si="11">AX6/100</f>
        <v>0.42200000000000004</v>
      </c>
      <c r="BP6" s="11"/>
      <c r="BQ6" s="11"/>
      <c r="BR6" s="11">
        <f t="shared" ref="BR6:BR42" si="12">BA6/100</f>
        <v>6.6000000000000003E-2</v>
      </c>
      <c r="BS6" s="11">
        <f t="shared" si="1"/>
        <v>0.13800000000000001</v>
      </c>
      <c r="BT6" s="11">
        <f t="shared" si="1"/>
        <v>2.3E-2</v>
      </c>
      <c r="BU6" s="11">
        <f t="shared" si="1"/>
        <v>0.35799999999999998</v>
      </c>
      <c r="BV6" s="11">
        <f t="shared" si="1"/>
        <v>0.23699999999999999</v>
      </c>
      <c r="BW6" s="11">
        <f t="shared" si="1"/>
        <v>2.5000000000000001E-2</v>
      </c>
      <c r="BX6" s="11">
        <f t="shared" si="1"/>
        <v>0.40399999999999997</v>
      </c>
      <c r="BY6" s="11"/>
      <c r="CA6" s="10">
        <v>780610129094.93616</v>
      </c>
      <c r="CB6" s="10">
        <f t="shared" ref="CB6:CB42" si="13">AM6*BR6</f>
        <v>64016312571.49202</v>
      </c>
      <c r="CC6" s="10">
        <f t="shared" ref="CC6:CC42" si="14">$AM6*BS6</f>
        <v>133852289922.2106</v>
      </c>
      <c r="CD6" s="10">
        <f t="shared" ref="CD6:CD42" si="15">$AM6*BT6</f>
        <v>22308714987.035095</v>
      </c>
      <c r="CE6" s="10">
        <f t="shared" ref="CE6:CE42" si="16">$AM6*BU6</f>
        <v>347239998493.85065</v>
      </c>
      <c r="CF6" s="10">
        <f t="shared" ref="CF6:CF42" si="17">$AM6*BV6</f>
        <v>229876758779.44861</v>
      </c>
      <c r="CG6" s="10">
        <f t="shared" ref="CG6:CG42" si="18">$AM6*BW6</f>
        <v>24248603246.777283</v>
      </c>
      <c r="CH6" s="10">
        <f t="shared" ref="CH6:CH42" si="19">$AM6*BX6</f>
        <v>391857428467.92084</v>
      </c>
      <c r="CJ6" s="10">
        <v>780610129094.93616</v>
      </c>
      <c r="CK6" s="10">
        <f>$AN6*BR6</f>
        <v>58280872388.002693</v>
      </c>
      <c r="CL6" s="10">
        <f t="shared" ref="CL6:CL42" si="20">$AN6*BS6</f>
        <v>121860005902.18745</v>
      </c>
      <c r="CM6" s="10">
        <f t="shared" ref="CM6:CM42" si="21">$AN6*BT6</f>
        <v>20310000983.697906</v>
      </c>
      <c r="CN6" s="10">
        <f t="shared" ref="CN6:CN42" si="22">$AN6*BU6</f>
        <v>316129580528.86304</v>
      </c>
      <c r="CO6" s="10">
        <f t="shared" ref="CO6:CO42" si="23">$AN6*BV6</f>
        <v>209281314484.19147</v>
      </c>
      <c r="CP6" s="10">
        <f t="shared" ref="CP6:CP42" si="24">$AN6*BW6</f>
        <v>22076088025.758595</v>
      </c>
      <c r="CQ6" s="10">
        <f t="shared" ref="CQ6:CQ42" si="25">$AN6*BX6</f>
        <v>356749582496.25885</v>
      </c>
    </row>
    <row r="7" spans="1:95" x14ac:dyDescent="0.25">
      <c r="A7" t="s">
        <v>1</v>
      </c>
      <c r="B7" s="1">
        <v>451728</v>
      </c>
      <c r="C7" s="1">
        <v>220087</v>
      </c>
      <c r="D7" s="1">
        <v>236959</v>
      </c>
      <c r="E7" s="1">
        <v>1258694</v>
      </c>
      <c r="F7" s="1">
        <v>202974</v>
      </c>
      <c r="G7" s="1">
        <v>588117</v>
      </c>
      <c r="H7" s="1">
        <v>2958559</v>
      </c>
      <c r="I7" s="1">
        <f t="shared" si="4"/>
        <v>2370442</v>
      </c>
      <c r="K7" t="s">
        <v>1</v>
      </c>
      <c r="L7" t="s">
        <v>50</v>
      </c>
      <c r="M7" s="1">
        <v>2988</v>
      </c>
      <c r="N7" s="1">
        <v>23054</v>
      </c>
      <c r="O7" s="1">
        <v>20030</v>
      </c>
      <c r="P7" s="1">
        <v>48549</v>
      </c>
      <c r="Q7" s="1">
        <v>35961</v>
      </c>
      <c r="S7" s="1">
        <v>116499</v>
      </c>
      <c r="U7" t="s">
        <v>1</v>
      </c>
      <c r="W7">
        <v>852</v>
      </c>
      <c r="X7">
        <v>459</v>
      </c>
      <c r="Y7" s="1">
        <v>3121</v>
      </c>
      <c r="Z7" s="1">
        <v>1131</v>
      </c>
      <c r="AA7">
        <v>36</v>
      </c>
      <c r="AB7">
        <v>657</v>
      </c>
      <c r="AC7" s="1">
        <v>6256</v>
      </c>
      <c r="AE7" s="2">
        <v>17642000384</v>
      </c>
      <c r="AF7" s="9">
        <v>182189582950.07224</v>
      </c>
      <c r="AG7" s="3">
        <v>28084000768</v>
      </c>
      <c r="AH7" s="10">
        <v>341047061755.75836</v>
      </c>
      <c r="AI7" s="4">
        <v>72863744000</v>
      </c>
      <c r="AJ7" s="10">
        <v>902685516366.98608</v>
      </c>
      <c r="AK7" s="5">
        <v>86853001216</v>
      </c>
      <c r="AL7" s="6">
        <v>80440999936</v>
      </c>
      <c r="AM7" s="7">
        <v>1004282011551.222</v>
      </c>
      <c r="AN7" s="8">
        <v>948852763393.77124</v>
      </c>
      <c r="AR7">
        <v>6.8</v>
      </c>
      <c r="AS7">
        <v>15.6</v>
      </c>
      <c r="AT7">
        <v>2.2000000000000002</v>
      </c>
      <c r="AU7">
        <v>34.4</v>
      </c>
      <c r="AV7">
        <v>22.6</v>
      </c>
      <c r="AW7">
        <v>1.5</v>
      </c>
      <c r="AX7">
        <v>43</v>
      </c>
      <c r="BA7">
        <v>6.4</v>
      </c>
      <c r="BB7">
        <v>14.6</v>
      </c>
      <c r="BC7">
        <v>2.2999999999999998</v>
      </c>
      <c r="BD7">
        <v>34.700000000000003</v>
      </c>
      <c r="BE7">
        <v>23.9</v>
      </c>
      <c r="BF7">
        <v>2.8</v>
      </c>
      <c r="BG7">
        <v>41.3</v>
      </c>
      <c r="BI7" s="11">
        <f t="shared" si="5"/>
        <v>6.8000000000000005E-2</v>
      </c>
      <c r="BJ7" s="11">
        <f t="shared" si="6"/>
        <v>0.156</v>
      </c>
      <c r="BK7" s="11">
        <f t="shared" si="7"/>
        <v>2.2000000000000002E-2</v>
      </c>
      <c r="BL7" s="11">
        <f t="shared" si="8"/>
        <v>0.34399999999999997</v>
      </c>
      <c r="BM7" s="11">
        <f t="shared" si="9"/>
        <v>0.22600000000000001</v>
      </c>
      <c r="BN7" s="11">
        <f t="shared" si="10"/>
        <v>1.4999999999999999E-2</v>
      </c>
      <c r="BO7" s="11">
        <f t="shared" si="11"/>
        <v>0.43</v>
      </c>
      <c r="BP7" s="11"/>
      <c r="BQ7" s="11"/>
      <c r="BR7" s="11">
        <f t="shared" si="12"/>
        <v>6.4000000000000001E-2</v>
      </c>
      <c r="BS7" s="11">
        <f t="shared" si="1"/>
        <v>0.14599999999999999</v>
      </c>
      <c r="BT7" s="11">
        <f t="shared" si="1"/>
        <v>2.3E-2</v>
      </c>
      <c r="BU7" s="11">
        <f t="shared" si="1"/>
        <v>0.34700000000000003</v>
      </c>
      <c r="BV7" s="11">
        <f t="shared" si="1"/>
        <v>0.23899999999999999</v>
      </c>
      <c r="BW7" s="11">
        <f t="shared" si="1"/>
        <v>2.7999999999999997E-2</v>
      </c>
      <c r="BX7" s="11">
        <f t="shared" si="1"/>
        <v>0.41299999999999998</v>
      </c>
      <c r="BY7" s="11"/>
      <c r="CA7" s="10">
        <v>902685516366.98608</v>
      </c>
      <c r="CB7" s="10">
        <f t="shared" si="13"/>
        <v>64274048739.278214</v>
      </c>
      <c r="CC7" s="10">
        <f t="shared" si="14"/>
        <v>146625173686.47842</v>
      </c>
      <c r="CD7" s="10">
        <f t="shared" si="15"/>
        <v>23098486265.678108</v>
      </c>
      <c r="CE7" s="10">
        <f t="shared" si="16"/>
        <v>348485858008.27411</v>
      </c>
      <c r="CF7" s="10">
        <f t="shared" si="17"/>
        <v>240023400760.74207</v>
      </c>
      <c r="CG7" s="10">
        <f t="shared" si="18"/>
        <v>28119896323.434216</v>
      </c>
      <c r="CH7" s="10">
        <f t="shared" si="19"/>
        <v>414768470770.65466</v>
      </c>
      <c r="CJ7" s="10">
        <v>902685516366.98608</v>
      </c>
      <c r="CK7" s="10">
        <f t="shared" ref="CK7:CK42" si="26">AN7*BR7</f>
        <v>60726576857.201363</v>
      </c>
      <c r="CL7" s="10">
        <f t="shared" si="20"/>
        <v>138532503455.4906</v>
      </c>
      <c r="CM7" s="10">
        <f t="shared" si="21"/>
        <v>21823613558.05674</v>
      </c>
      <c r="CN7" s="10">
        <f t="shared" si="22"/>
        <v>329251908897.63867</v>
      </c>
      <c r="CO7" s="10">
        <f t="shared" si="23"/>
        <v>226775810451.11133</v>
      </c>
      <c r="CP7" s="10">
        <f t="shared" si="24"/>
        <v>26567877375.025593</v>
      </c>
      <c r="CQ7" s="10">
        <f t="shared" si="25"/>
        <v>391876191281.6275</v>
      </c>
    </row>
    <row r="8" spans="1:95" x14ac:dyDescent="0.25">
      <c r="A8" t="s">
        <v>2</v>
      </c>
      <c r="B8" s="1">
        <v>538028</v>
      </c>
      <c r="C8" s="1">
        <v>225834</v>
      </c>
      <c r="D8" s="1">
        <v>270653</v>
      </c>
      <c r="E8" s="1">
        <v>1416749</v>
      </c>
      <c r="F8" s="1">
        <v>308419</v>
      </c>
      <c r="G8" s="1">
        <v>653931</v>
      </c>
      <c r="H8" s="1">
        <v>3413614</v>
      </c>
      <c r="I8" s="1">
        <f t="shared" si="4"/>
        <v>2759683</v>
      </c>
      <c r="K8" t="s">
        <v>51</v>
      </c>
      <c r="L8" t="s">
        <v>52</v>
      </c>
      <c r="M8" s="1">
        <v>3520</v>
      </c>
      <c r="N8" s="1">
        <v>24668</v>
      </c>
      <c r="O8" s="1">
        <v>31203</v>
      </c>
      <c r="P8" s="1">
        <v>51801</v>
      </c>
      <c r="Q8" s="1">
        <v>40489</v>
      </c>
      <c r="S8" s="1">
        <v>156746</v>
      </c>
      <c r="U8" t="s">
        <v>2</v>
      </c>
      <c r="W8">
        <v>943</v>
      </c>
      <c r="X8">
        <v>503</v>
      </c>
      <c r="Y8" s="1">
        <v>3094</v>
      </c>
      <c r="Z8" s="1">
        <v>1631</v>
      </c>
      <c r="AA8">
        <v>40</v>
      </c>
      <c r="AB8">
        <v>610</v>
      </c>
      <c r="AC8" s="1">
        <v>6721</v>
      </c>
      <c r="AE8" s="2">
        <v>24532000768</v>
      </c>
      <c r="AF8" s="9">
        <v>185753387006.90912</v>
      </c>
      <c r="AG8" s="3">
        <v>33532999680</v>
      </c>
      <c r="AH8" s="10">
        <v>333821163838.79504</v>
      </c>
      <c r="AI8" s="4">
        <v>95052152832</v>
      </c>
      <c r="AJ8" s="10">
        <v>883244509320.14441</v>
      </c>
      <c r="AK8" s="5">
        <v>112266002432</v>
      </c>
      <c r="AL8" s="6">
        <v>104640004096</v>
      </c>
      <c r="AM8" s="7">
        <v>1046576501196.1353</v>
      </c>
      <c r="AN8" s="8">
        <v>985657557228.68164</v>
      </c>
      <c r="AR8">
        <v>7.2</v>
      </c>
      <c r="AS8">
        <v>16.100000000000001</v>
      </c>
      <c r="AT8">
        <v>2.5</v>
      </c>
      <c r="AU8">
        <v>32.4</v>
      </c>
      <c r="AV8">
        <v>22.2</v>
      </c>
      <c r="AW8">
        <v>1.2</v>
      </c>
      <c r="AX8">
        <v>45.5</v>
      </c>
      <c r="BA8">
        <v>6.5</v>
      </c>
      <c r="BB8">
        <v>14.5</v>
      </c>
      <c r="BC8">
        <v>2.5</v>
      </c>
      <c r="BD8">
        <v>32.700000000000003</v>
      </c>
      <c r="BE8">
        <v>23.5</v>
      </c>
      <c r="BF8">
        <v>2.4</v>
      </c>
      <c r="BG8">
        <v>43.8</v>
      </c>
      <c r="BI8" s="11">
        <f t="shared" si="5"/>
        <v>7.2000000000000008E-2</v>
      </c>
      <c r="BJ8" s="11">
        <f t="shared" si="6"/>
        <v>0.161</v>
      </c>
      <c r="BK8" s="11">
        <f t="shared" si="7"/>
        <v>2.5000000000000001E-2</v>
      </c>
      <c r="BL8" s="11">
        <f t="shared" si="8"/>
        <v>0.32400000000000001</v>
      </c>
      <c r="BM8" s="11">
        <f t="shared" si="9"/>
        <v>0.222</v>
      </c>
      <c r="BN8" s="11">
        <f t="shared" si="10"/>
        <v>1.2E-2</v>
      </c>
      <c r="BO8" s="11">
        <f t="shared" si="11"/>
        <v>0.45500000000000002</v>
      </c>
      <c r="BP8" s="11"/>
      <c r="BQ8" s="11"/>
      <c r="BR8" s="11">
        <f t="shared" si="12"/>
        <v>6.5000000000000002E-2</v>
      </c>
      <c r="BS8" s="11">
        <f t="shared" si="1"/>
        <v>0.14499999999999999</v>
      </c>
      <c r="BT8" s="11">
        <f t="shared" si="1"/>
        <v>2.5000000000000001E-2</v>
      </c>
      <c r="BU8" s="11">
        <f t="shared" si="1"/>
        <v>0.32700000000000001</v>
      </c>
      <c r="BV8" s="11">
        <f t="shared" si="1"/>
        <v>0.23499999999999999</v>
      </c>
      <c r="BW8" s="11">
        <f t="shared" si="1"/>
        <v>2.4E-2</v>
      </c>
      <c r="BX8" s="11">
        <f t="shared" si="1"/>
        <v>0.43799999999999994</v>
      </c>
      <c r="BY8" s="11"/>
      <c r="CA8" s="10">
        <v>883244509320.14441</v>
      </c>
      <c r="CB8" s="10">
        <f t="shared" si="13"/>
        <v>68027472577.748795</v>
      </c>
      <c r="CC8" s="10">
        <f t="shared" si="14"/>
        <v>151753592673.43961</v>
      </c>
      <c r="CD8" s="10">
        <f t="shared" si="15"/>
        <v>26164412529.903381</v>
      </c>
      <c r="CE8" s="10">
        <f t="shared" si="16"/>
        <v>342230515891.13623</v>
      </c>
      <c r="CF8" s="10">
        <f t="shared" si="17"/>
        <v>245945477781.09177</v>
      </c>
      <c r="CG8" s="10">
        <f t="shared" si="18"/>
        <v>25117836028.707245</v>
      </c>
      <c r="CH8" s="10">
        <f t="shared" si="19"/>
        <v>458400507523.90717</v>
      </c>
      <c r="CJ8" s="10">
        <v>883244509320.14441</v>
      </c>
      <c r="CK8" s="10">
        <f t="shared" si="26"/>
        <v>64067741219.864311</v>
      </c>
      <c r="CL8" s="10">
        <f t="shared" si="20"/>
        <v>142920345798.15881</v>
      </c>
      <c r="CM8" s="10">
        <f t="shared" si="21"/>
        <v>24641438930.717041</v>
      </c>
      <c r="CN8" s="10">
        <f t="shared" si="22"/>
        <v>322310021213.77893</v>
      </c>
      <c r="CO8" s="10">
        <f t="shared" si="23"/>
        <v>231629525948.74017</v>
      </c>
      <c r="CP8" s="10">
        <f t="shared" si="24"/>
        <v>23655781373.488361</v>
      </c>
      <c r="CQ8" s="10">
        <f t="shared" si="25"/>
        <v>431718010066.16248</v>
      </c>
    </row>
    <row r="9" spans="1:95" x14ac:dyDescent="0.25">
      <c r="A9" t="s">
        <v>4</v>
      </c>
      <c r="B9" s="1">
        <v>495871</v>
      </c>
      <c r="C9" s="1">
        <v>194569</v>
      </c>
      <c r="D9" s="1">
        <v>249719</v>
      </c>
      <c r="E9" s="1">
        <v>1536446</v>
      </c>
      <c r="F9" s="1">
        <v>156851</v>
      </c>
      <c r="G9" s="1">
        <v>608667</v>
      </c>
      <c r="H9" s="1">
        <v>3242123</v>
      </c>
      <c r="I9" s="1">
        <f t="shared" si="4"/>
        <v>2633456</v>
      </c>
      <c r="K9" t="s">
        <v>4</v>
      </c>
      <c r="L9" t="s">
        <v>53</v>
      </c>
      <c r="M9" s="1">
        <v>4214</v>
      </c>
      <c r="N9" s="1">
        <v>23848</v>
      </c>
      <c r="O9" s="1">
        <v>31625</v>
      </c>
      <c r="P9" s="1">
        <v>49515</v>
      </c>
      <c r="Q9" s="1">
        <v>41507</v>
      </c>
      <c r="S9" s="1">
        <v>156915</v>
      </c>
      <c r="U9" t="s">
        <v>112</v>
      </c>
      <c r="W9" s="1">
        <v>1128</v>
      </c>
      <c r="X9">
        <v>563</v>
      </c>
      <c r="Y9" s="1">
        <v>3113</v>
      </c>
      <c r="Z9" s="1">
        <v>1395</v>
      </c>
      <c r="AA9">
        <v>51</v>
      </c>
      <c r="AB9">
        <v>683</v>
      </c>
      <c r="AC9" s="1">
        <v>6933</v>
      </c>
      <c r="AE9" s="2">
        <v>29474000896</v>
      </c>
      <c r="AF9" s="9">
        <v>194860886263.26999</v>
      </c>
      <c r="AG9" s="3">
        <v>38337998848</v>
      </c>
      <c r="AH9" s="10">
        <v>348758090628.27759</v>
      </c>
      <c r="AI9" s="4">
        <v>106363592704</v>
      </c>
      <c r="AJ9" s="10">
        <v>925816777758.95178</v>
      </c>
      <c r="AK9" s="5">
        <v>132051001344</v>
      </c>
      <c r="AL9" s="6">
        <v>121423003648</v>
      </c>
      <c r="AM9" s="7">
        <v>1100539969774.3362</v>
      </c>
      <c r="AN9" s="8">
        <v>1017722900750.8468</v>
      </c>
      <c r="AR9">
        <v>7</v>
      </c>
      <c r="AS9">
        <v>15.8</v>
      </c>
      <c r="AT9">
        <v>2.5</v>
      </c>
      <c r="AU9">
        <v>32</v>
      </c>
      <c r="AV9">
        <v>22.7</v>
      </c>
      <c r="AW9">
        <v>1.4</v>
      </c>
      <c r="AX9">
        <v>45.2</v>
      </c>
      <c r="BA9">
        <v>6.3</v>
      </c>
      <c r="BB9">
        <v>14.3</v>
      </c>
      <c r="BC9">
        <v>2.5</v>
      </c>
      <c r="BD9">
        <v>33.1</v>
      </c>
      <c r="BE9">
        <v>23.9</v>
      </c>
      <c r="BF9">
        <v>2.4</v>
      </c>
      <c r="BG9">
        <v>43</v>
      </c>
      <c r="BI9" s="11">
        <f t="shared" si="5"/>
        <v>7.0000000000000007E-2</v>
      </c>
      <c r="BJ9" s="11">
        <f t="shared" si="6"/>
        <v>0.158</v>
      </c>
      <c r="BK9" s="11">
        <f t="shared" si="7"/>
        <v>2.5000000000000001E-2</v>
      </c>
      <c r="BL9" s="11">
        <f t="shared" si="8"/>
        <v>0.32</v>
      </c>
      <c r="BM9" s="11">
        <f t="shared" si="9"/>
        <v>0.22699999999999998</v>
      </c>
      <c r="BN9" s="11">
        <f t="shared" si="10"/>
        <v>1.3999999999999999E-2</v>
      </c>
      <c r="BO9" s="11">
        <f t="shared" si="11"/>
        <v>0.45200000000000001</v>
      </c>
      <c r="BP9" s="11"/>
      <c r="BQ9" s="11"/>
      <c r="BR9" s="11">
        <f t="shared" si="12"/>
        <v>6.3E-2</v>
      </c>
      <c r="BS9" s="11">
        <f t="shared" si="1"/>
        <v>0.14300000000000002</v>
      </c>
      <c r="BT9" s="11">
        <f t="shared" si="1"/>
        <v>2.5000000000000001E-2</v>
      </c>
      <c r="BU9" s="11">
        <f t="shared" si="1"/>
        <v>0.33100000000000002</v>
      </c>
      <c r="BV9" s="11">
        <f t="shared" si="1"/>
        <v>0.23899999999999999</v>
      </c>
      <c r="BW9" s="11">
        <f t="shared" si="1"/>
        <v>2.4E-2</v>
      </c>
      <c r="BX9" s="11">
        <f t="shared" si="1"/>
        <v>0.43</v>
      </c>
      <c r="BY9" s="11"/>
      <c r="CA9" s="10">
        <v>925816777758.95178</v>
      </c>
      <c r="CB9" s="10">
        <f t="shared" si="13"/>
        <v>69334018095.783173</v>
      </c>
      <c r="CC9" s="10">
        <f t="shared" si="14"/>
        <v>157377215677.7301</v>
      </c>
      <c r="CD9" s="10">
        <f t="shared" si="15"/>
        <v>27513499244.358406</v>
      </c>
      <c r="CE9" s="10">
        <f t="shared" si="16"/>
        <v>364278729995.3053</v>
      </c>
      <c r="CF9" s="10">
        <f t="shared" si="17"/>
        <v>263029052776.06635</v>
      </c>
      <c r="CG9" s="10">
        <f t="shared" si="18"/>
        <v>26412959274.584068</v>
      </c>
      <c r="CH9" s="10">
        <f t="shared" si="19"/>
        <v>473232187002.96454</v>
      </c>
      <c r="CJ9" s="10">
        <v>925816777758.95178</v>
      </c>
      <c r="CK9" s="10">
        <f t="shared" si="26"/>
        <v>64116542747.303352</v>
      </c>
      <c r="CL9" s="10">
        <f t="shared" si="20"/>
        <v>145534374807.37109</v>
      </c>
      <c r="CM9" s="10">
        <f t="shared" si="21"/>
        <v>25443072518.771172</v>
      </c>
      <c r="CN9" s="10">
        <f t="shared" si="22"/>
        <v>336866280148.53033</v>
      </c>
      <c r="CO9" s="10">
        <f t="shared" si="23"/>
        <v>243235773279.45236</v>
      </c>
      <c r="CP9" s="10">
        <f t="shared" si="24"/>
        <v>24425349618.020325</v>
      </c>
      <c r="CQ9" s="10">
        <f t="shared" si="25"/>
        <v>437620847322.86414</v>
      </c>
    </row>
    <row r="10" spans="1:95" x14ac:dyDescent="0.25">
      <c r="A10" t="s">
        <v>5</v>
      </c>
      <c r="B10" s="1">
        <v>577842</v>
      </c>
      <c r="C10" s="1">
        <v>238679</v>
      </c>
      <c r="D10" s="1">
        <v>243258</v>
      </c>
      <c r="E10" s="1">
        <v>1617039</v>
      </c>
      <c r="F10" s="1">
        <v>162450</v>
      </c>
      <c r="G10" s="1">
        <v>547669</v>
      </c>
      <c r="H10" s="1">
        <v>3386937</v>
      </c>
      <c r="I10" s="1">
        <f t="shared" si="4"/>
        <v>2839268</v>
      </c>
      <c r="K10" t="s">
        <v>5</v>
      </c>
      <c r="L10" t="s">
        <v>54</v>
      </c>
      <c r="M10" s="1">
        <v>4684</v>
      </c>
      <c r="N10" s="1">
        <v>22535</v>
      </c>
      <c r="O10" s="1">
        <v>31805</v>
      </c>
      <c r="P10" s="1">
        <v>60837</v>
      </c>
      <c r="Q10" s="1">
        <v>41666</v>
      </c>
      <c r="S10" s="1">
        <v>169025</v>
      </c>
      <c r="U10" t="s">
        <v>113</v>
      </c>
      <c r="W10" s="1">
        <v>1296</v>
      </c>
      <c r="X10">
        <v>636</v>
      </c>
      <c r="Y10" s="1">
        <v>3091</v>
      </c>
      <c r="Z10" s="1">
        <v>1399</v>
      </c>
      <c r="AA10">
        <v>63</v>
      </c>
      <c r="AB10">
        <v>582</v>
      </c>
      <c r="AC10" s="1">
        <v>7067</v>
      </c>
      <c r="AD10" t="s">
        <v>114</v>
      </c>
      <c r="AE10" s="2">
        <v>31099000832</v>
      </c>
      <c r="AF10" s="9">
        <v>200602570577.06281</v>
      </c>
      <c r="AG10" s="3">
        <v>43968000000</v>
      </c>
      <c r="AH10" s="10">
        <v>357567047452.84424</v>
      </c>
      <c r="AI10" s="4">
        <v>118757728256</v>
      </c>
      <c r="AJ10" s="10">
        <v>994243362238.30652</v>
      </c>
      <c r="AK10" s="5">
        <v>149747990528</v>
      </c>
      <c r="AL10" s="6">
        <v>135981998080</v>
      </c>
      <c r="AM10" s="7">
        <v>1143985967337.8218</v>
      </c>
      <c r="AN10" s="8">
        <v>1046653295368.2274</v>
      </c>
      <c r="AR10">
        <v>6.8</v>
      </c>
      <c r="AS10">
        <v>15.5</v>
      </c>
      <c r="AT10">
        <v>2.6</v>
      </c>
      <c r="AU10">
        <v>32.299999999999997</v>
      </c>
      <c r="AV10">
        <v>22.9</v>
      </c>
      <c r="AW10">
        <v>1.4</v>
      </c>
      <c r="AX10">
        <v>44.8</v>
      </c>
      <c r="BA10">
        <v>6.3</v>
      </c>
      <c r="BB10">
        <v>13.9</v>
      </c>
      <c r="BC10">
        <v>2.7</v>
      </c>
      <c r="BD10">
        <v>33</v>
      </c>
      <c r="BE10">
        <v>23.9</v>
      </c>
      <c r="BF10">
        <v>2.7</v>
      </c>
      <c r="BG10">
        <v>43.1</v>
      </c>
      <c r="BI10" s="11">
        <f t="shared" si="5"/>
        <v>6.8000000000000005E-2</v>
      </c>
      <c r="BJ10" s="11">
        <f t="shared" si="6"/>
        <v>0.155</v>
      </c>
      <c r="BK10" s="11">
        <f t="shared" si="7"/>
        <v>2.6000000000000002E-2</v>
      </c>
      <c r="BL10" s="11">
        <f t="shared" si="8"/>
        <v>0.32299999999999995</v>
      </c>
      <c r="BM10" s="11">
        <f t="shared" si="9"/>
        <v>0.22899999999999998</v>
      </c>
      <c r="BN10" s="11">
        <f t="shared" si="10"/>
        <v>1.3999999999999999E-2</v>
      </c>
      <c r="BO10" s="11">
        <f t="shared" si="11"/>
        <v>0.44799999999999995</v>
      </c>
      <c r="BP10" s="11"/>
      <c r="BQ10" s="11"/>
      <c r="BR10" s="11">
        <f t="shared" si="12"/>
        <v>6.3E-2</v>
      </c>
      <c r="BS10" s="11">
        <f t="shared" si="1"/>
        <v>0.13900000000000001</v>
      </c>
      <c r="BT10" s="11">
        <f t="shared" si="1"/>
        <v>2.7000000000000003E-2</v>
      </c>
      <c r="BU10" s="11">
        <f t="shared" si="1"/>
        <v>0.33</v>
      </c>
      <c r="BV10" s="11">
        <f t="shared" si="1"/>
        <v>0.23899999999999999</v>
      </c>
      <c r="BW10" s="11">
        <f t="shared" si="1"/>
        <v>2.7000000000000003E-2</v>
      </c>
      <c r="BX10" s="11">
        <f t="shared" si="1"/>
        <v>0.43099999999999999</v>
      </c>
      <c r="BY10" s="11"/>
      <c r="CA10" s="10">
        <v>994243362238.30652</v>
      </c>
      <c r="CB10" s="10">
        <f t="shared" si="13"/>
        <v>72071115942.282776</v>
      </c>
      <c r="CC10" s="10">
        <f t="shared" si="14"/>
        <v>159014049459.95724</v>
      </c>
      <c r="CD10" s="10">
        <f t="shared" si="15"/>
        <v>30887621118.121193</v>
      </c>
      <c r="CE10" s="10">
        <f t="shared" si="16"/>
        <v>377515369221.4812</v>
      </c>
      <c r="CF10" s="10">
        <f t="shared" si="17"/>
        <v>273412646193.73938</v>
      </c>
      <c r="CG10" s="10">
        <f t="shared" si="18"/>
        <v>30887621118.121193</v>
      </c>
      <c r="CH10" s="10">
        <f t="shared" si="19"/>
        <v>493057951922.6012</v>
      </c>
      <c r="CJ10" s="10">
        <v>994243362238.30652</v>
      </c>
      <c r="CK10" s="10">
        <f t="shared" si="26"/>
        <v>65939157608.198326</v>
      </c>
      <c r="CL10" s="10">
        <f t="shared" si="20"/>
        <v>145484808056.18362</v>
      </c>
      <c r="CM10" s="10">
        <f t="shared" si="21"/>
        <v>28259638974.942142</v>
      </c>
      <c r="CN10" s="10">
        <f t="shared" si="22"/>
        <v>345395587471.51508</v>
      </c>
      <c r="CO10" s="10">
        <f t="shared" si="23"/>
        <v>250150137593.00635</v>
      </c>
      <c r="CP10" s="10">
        <f t="shared" si="24"/>
        <v>28259638974.942142</v>
      </c>
      <c r="CQ10" s="10">
        <f t="shared" si="25"/>
        <v>451107570303.70599</v>
      </c>
    </row>
    <row r="11" spans="1:95" x14ac:dyDescent="0.25">
      <c r="A11" t="s">
        <v>6</v>
      </c>
      <c r="B11" s="1">
        <v>629141</v>
      </c>
      <c r="C11" s="1">
        <v>224027</v>
      </c>
      <c r="D11" s="1">
        <v>264172</v>
      </c>
      <c r="E11" s="1">
        <v>1907840</v>
      </c>
      <c r="F11" s="1">
        <v>34936</v>
      </c>
      <c r="G11" s="1">
        <v>540389</v>
      </c>
      <c r="H11" s="1">
        <v>3600505</v>
      </c>
      <c r="I11" s="1">
        <f t="shared" si="4"/>
        <v>3060116</v>
      </c>
      <c r="K11" t="s">
        <v>55</v>
      </c>
      <c r="L11" t="s">
        <v>56</v>
      </c>
      <c r="M11" s="1">
        <v>5303</v>
      </c>
      <c r="N11" s="1">
        <v>24236</v>
      </c>
      <c r="O11" s="1">
        <v>31873</v>
      </c>
      <c r="P11" s="1">
        <v>60328</v>
      </c>
      <c r="Q11" s="1">
        <v>47914</v>
      </c>
      <c r="S11" s="1">
        <v>179467</v>
      </c>
      <c r="U11" t="s">
        <v>55</v>
      </c>
      <c r="W11" s="1">
        <v>1706</v>
      </c>
      <c r="X11">
        <v>733</v>
      </c>
      <c r="Y11" s="1">
        <v>3402</v>
      </c>
      <c r="Z11" s="1">
        <v>1761</v>
      </c>
      <c r="AA11">
        <v>83</v>
      </c>
      <c r="AB11">
        <v>687</v>
      </c>
      <c r="AC11" s="1">
        <v>8372</v>
      </c>
      <c r="AE11" s="2">
        <v>36461998080</v>
      </c>
      <c r="AF11" s="9">
        <v>219688721192.56699</v>
      </c>
      <c r="AG11" s="3">
        <v>50567000064</v>
      </c>
      <c r="AH11" s="10">
        <v>367652664686.76831</v>
      </c>
      <c r="AI11" s="4">
        <v>142096367616</v>
      </c>
      <c r="AJ11" s="10">
        <v>1075692239885.2035</v>
      </c>
      <c r="AK11" s="5">
        <v>176418996224</v>
      </c>
      <c r="AL11" s="6">
        <v>159924994048</v>
      </c>
      <c r="AM11" s="7">
        <v>1236060062546.1899</v>
      </c>
      <c r="AN11" s="8">
        <v>1127569535603.5298</v>
      </c>
      <c r="AR11">
        <v>7.1</v>
      </c>
      <c r="AS11">
        <v>15.6</v>
      </c>
      <c r="AT11">
        <v>2.7</v>
      </c>
      <c r="AU11">
        <v>31.6</v>
      </c>
      <c r="AV11">
        <v>22.8</v>
      </c>
      <c r="AW11">
        <v>1.5</v>
      </c>
      <c r="AX11">
        <v>45.6</v>
      </c>
      <c r="BA11">
        <v>6.6</v>
      </c>
      <c r="BB11">
        <v>14.1</v>
      </c>
      <c r="BC11">
        <v>2.7</v>
      </c>
      <c r="BD11">
        <v>31.5</v>
      </c>
      <c r="BE11">
        <v>24.3</v>
      </c>
      <c r="BF11">
        <v>2.7</v>
      </c>
      <c r="BG11">
        <v>44.2</v>
      </c>
      <c r="BI11" s="11">
        <f t="shared" si="5"/>
        <v>7.0999999999999994E-2</v>
      </c>
      <c r="BJ11" s="11">
        <f t="shared" si="6"/>
        <v>0.156</v>
      </c>
      <c r="BK11" s="11">
        <f t="shared" si="7"/>
        <v>2.7000000000000003E-2</v>
      </c>
      <c r="BL11" s="11">
        <f t="shared" si="8"/>
        <v>0.316</v>
      </c>
      <c r="BM11" s="11">
        <f t="shared" si="9"/>
        <v>0.22800000000000001</v>
      </c>
      <c r="BN11" s="11">
        <f t="shared" si="10"/>
        <v>1.4999999999999999E-2</v>
      </c>
      <c r="BO11" s="11">
        <f t="shared" si="11"/>
        <v>0.45600000000000002</v>
      </c>
      <c r="BP11" s="11"/>
      <c r="BQ11" s="11"/>
      <c r="BR11" s="11">
        <f t="shared" si="12"/>
        <v>6.6000000000000003E-2</v>
      </c>
      <c r="BS11" s="11">
        <f t="shared" si="1"/>
        <v>0.14099999999999999</v>
      </c>
      <c r="BT11" s="11">
        <f t="shared" si="1"/>
        <v>2.7000000000000003E-2</v>
      </c>
      <c r="BU11" s="11">
        <f t="shared" si="1"/>
        <v>0.315</v>
      </c>
      <c r="BV11" s="11">
        <f t="shared" si="1"/>
        <v>0.24299999999999999</v>
      </c>
      <c r="BW11" s="11">
        <f t="shared" si="1"/>
        <v>2.7000000000000003E-2</v>
      </c>
      <c r="BX11" s="11">
        <f t="shared" si="1"/>
        <v>0.442</v>
      </c>
      <c r="BY11" s="11"/>
      <c r="CA11" s="10">
        <v>1075692239885.2035</v>
      </c>
      <c r="CB11" s="10">
        <f t="shared" si="13"/>
        <v>81579964128.048538</v>
      </c>
      <c r="CC11" s="10">
        <f t="shared" si="14"/>
        <v>174284468819.01276</v>
      </c>
      <c r="CD11" s="10">
        <f t="shared" si="15"/>
        <v>33373621688.747131</v>
      </c>
      <c r="CE11" s="10">
        <f t="shared" si="16"/>
        <v>389358919702.0498</v>
      </c>
      <c r="CF11" s="10">
        <f t="shared" si="17"/>
        <v>300362595198.72412</v>
      </c>
      <c r="CG11" s="10">
        <f t="shared" si="18"/>
        <v>33373621688.747131</v>
      </c>
      <c r="CH11" s="10">
        <f t="shared" si="19"/>
        <v>546338547645.41595</v>
      </c>
      <c r="CJ11" s="10">
        <v>1075692239885.2035</v>
      </c>
      <c r="CK11" s="10">
        <f t="shared" si="26"/>
        <v>74419589349.832962</v>
      </c>
      <c r="CL11" s="10">
        <f t="shared" si="20"/>
        <v>158987304520.09769</v>
      </c>
      <c r="CM11" s="10">
        <f t="shared" si="21"/>
        <v>30444377461.295307</v>
      </c>
      <c r="CN11" s="10">
        <f t="shared" si="22"/>
        <v>355184403715.11188</v>
      </c>
      <c r="CO11" s="10">
        <f t="shared" si="23"/>
        <v>273999397151.65775</v>
      </c>
      <c r="CP11" s="10">
        <f t="shared" si="24"/>
        <v>30444377461.295307</v>
      </c>
      <c r="CQ11" s="10">
        <f t="shared" si="25"/>
        <v>498385734736.76019</v>
      </c>
    </row>
    <row r="12" spans="1:95" x14ac:dyDescent="0.25">
      <c r="A12" t="s">
        <v>7</v>
      </c>
      <c r="B12" s="1">
        <v>680974</v>
      </c>
      <c r="C12" s="1">
        <v>202752</v>
      </c>
      <c r="D12" s="1">
        <v>234563</v>
      </c>
      <c r="E12" s="1">
        <v>2223596</v>
      </c>
      <c r="F12" s="1">
        <v>15521</v>
      </c>
      <c r="G12" s="1">
        <v>533333</v>
      </c>
      <c r="H12" s="1">
        <v>3890739</v>
      </c>
      <c r="I12" s="1">
        <f t="shared" si="4"/>
        <v>3357406</v>
      </c>
      <c r="K12" t="s">
        <v>7</v>
      </c>
      <c r="L12" t="s">
        <v>57</v>
      </c>
      <c r="M12" s="1">
        <v>6063</v>
      </c>
      <c r="N12" s="1">
        <v>24256</v>
      </c>
      <c r="O12" s="1">
        <v>43749</v>
      </c>
      <c r="P12" s="1">
        <v>60758</v>
      </c>
      <c r="Q12" s="1">
        <v>49632</v>
      </c>
      <c r="S12" s="1">
        <v>196568</v>
      </c>
      <c r="U12" t="s">
        <v>115</v>
      </c>
      <c r="W12" s="1">
        <v>2091</v>
      </c>
      <c r="X12">
        <v>675</v>
      </c>
      <c r="Y12" s="1">
        <v>3573</v>
      </c>
      <c r="Z12" s="1">
        <v>1805</v>
      </c>
      <c r="AA12">
        <v>102</v>
      </c>
      <c r="AB12">
        <v>731</v>
      </c>
      <c r="AC12" s="1">
        <v>8977</v>
      </c>
      <c r="AE12" s="2">
        <v>42012000256</v>
      </c>
      <c r="AF12" s="9">
        <v>236438600259.70032</v>
      </c>
      <c r="AG12" s="3">
        <v>54146998272</v>
      </c>
      <c r="AH12" s="10">
        <v>379040475538.23712</v>
      </c>
      <c r="AI12" s="4">
        <v>163533242368</v>
      </c>
      <c r="AJ12" s="10">
        <v>1192925490923.1042</v>
      </c>
      <c r="AK12" s="5">
        <v>195108995072</v>
      </c>
      <c r="AL12" s="6">
        <v>178037997568</v>
      </c>
      <c r="AM12" s="7">
        <v>1282516583542.885</v>
      </c>
      <c r="AN12" s="8">
        <v>1189898244143.5352</v>
      </c>
      <c r="AR12">
        <v>7.4</v>
      </c>
      <c r="AS12">
        <v>15.9</v>
      </c>
      <c r="AT12">
        <v>2.8</v>
      </c>
      <c r="AU12">
        <v>30.4</v>
      </c>
      <c r="AV12">
        <v>23.5</v>
      </c>
      <c r="AW12">
        <v>1.9</v>
      </c>
      <c r="AX12">
        <v>46</v>
      </c>
      <c r="BA12">
        <v>6.8</v>
      </c>
      <c r="BB12">
        <v>14.2</v>
      </c>
      <c r="BC12">
        <v>2.8</v>
      </c>
      <c r="BD12">
        <v>30.8</v>
      </c>
      <c r="BE12">
        <v>24.8</v>
      </c>
      <c r="BF12">
        <v>2.8</v>
      </c>
      <c r="BG12">
        <v>44.4</v>
      </c>
      <c r="BI12" s="11">
        <f t="shared" si="5"/>
        <v>7.400000000000001E-2</v>
      </c>
      <c r="BJ12" s="11">
        <f t="shared" si="6"/>
        <v>0.159</v>
      </c>
      <c r="BK12" s="11">
        <f t="shared" si="7"/>
        <v>2.7999999999999997E-2</v>
      </c>
      <c r="BL12" s="11">
        <f t="shared" si="8"/>
        <v>0.30399999999999999</v>
      </c>
      <c r="BM12" s="11">
        <f t="shared" si="9"/>
        <v>0.23499999999999999</v>
      </c>
      <c r="BN12" s="11">
        <f t="shared" si="10"/>
        <v>1.9E-2</v>
      </c>
      <c r="BO12" s="11">
        <f t="shared" si="11"/>
        <v>0.46</v>
      </c>
      <c r="BP12" s="11"/>
      <c r="BQ12" s="11"/>
      <c r="BR12" s="11">
        <f t="shared" si="12"/>
        <v>6.8000000000000005E-2</v>
      </c>
      <c r="BS12" s="11">
        <f t="shared" si="1"/>
        <v>0.14199999999999999</v>
      </c>
      <c r="BT12" s="11">
        <f t="shared" si="1"/>
        <v>2.7999999999999997E-2</v>
      </c>
      <c r="BU12" s="11">
        <f t="shared" si="1"/>
        <v>0.308</v>
      </c>
      <c r="BV12" s="11">
        <f t="shared" si="1"/>
        <v>0.248</v>
      </c>
      <c r="BW12" s="11">
        <f t="shared" si="1"/>
        <v>2.7999999999999997E-2</v>
      </c>
      <c r="BX12" s="11">
        <f t="shared" si="1"/>
        <v>0.44400000000000001</v>
      </c>
      <c r="BY12" s="11"/>
      <c r="CA12" s="10">
        <v>1192925490923.1042</v>
      </c>
      <c r="CB12" s="10">
        <f t="shared" si="13"/>
        <v>87211127680.916183</v>
      </c>
      <c r="CC12" s="10">
        <f t="shared" si="14"/>
        <v>182117354863.08966</v>
      </c>
      <c r="CD12" s="10">
        <f t="shared" si="15"/>
        <v>35910464339.200775</v>
      </c>
      <c r="CE12" s="10">
        <f t="shared" si="16"/>
        <v>395015107731.20856</v>
      </c>
      <c r="CF12" s="10">
        <f t="shared" si="17"/>
        <v>318064112718.6355</v>
      </c>
      <c r="CG12" s="10">
        <f t="shared" si="18"/>
        <v>35910464339.200775</v>
      </c>
      <c r="CH12" s="10">
        <f t="shared" si="19"/>
        <v>569437363093.04089</v>
      </c>
      <c r="CJ12" s="10">
        <v>1192925490923.1042</v>
      </c>
      <c r="CK12" s="10">
        <f t="shared" si="26"/>
        <v>80913080601.760391</v>
      </c>
      <c r="CL12" s="10">
        <f t="shared" si="20"/>
        <v>168965550668.38199</v>
      </c>
      <c r="CM12" s="10">
        <f t="shared" si="21"/>
        <v>33317150836.018982</v>
      </c>
      <c r="CN12" s="10">
        <f t="shared" si="22"/>
        <v>366488659196.2088</v>
      </c>
      <c r="CO12" s="10">
        <f t="shared" si="23"/>
        <v>295094764547.59674</v>
      </c>
      <c r="CP12" s="10">
        <f t="shared" si="24"/>
        <v>33317150836.018982</v>
      </c>
      <c r="CQ12" s="10">
        <f t="shared" si="25"/>
        <v>528314820399.72961</v>
      </c>
    </row>
    <row r="13" spans="1:95" x14ac:dyDescent="0.25">
      <c r="A13" t="s">
        <v>8</v>
      </c>
      <c r="B13" s="1">
        <v>625861</v>
      </c>
      <c r="C13" s="1">
        <v>227606</v>
      </c>
      <c r="D13" s="1">
        <v>252712</v>
      </c>
      <c r="E13" s="1">
        <v>2291922</v>
      </c>
      <c r="F13" s="1">
        <v>50490</v>
      </c>
      <c r="G13" s="1">
        <v>702774</v>
      </c>
      <c r="H13" s="1">
        <v>4151365</v>
      </c>
      <c r="I13" s="1">
        <f t="shared" si="4"/>
        <v>3448591</v>
      </c>
      <c r="K13" t="s">
        <v>8</v>
      </c>
      <c r="L13" t="s">
        <v>58</v>
      </c>
      <c r="M13" s="1">
        <v>6543</v>
      </c>
      <c r="N13" s="1">
        <v>25738</v>
      </c>
      <c r="O13" s="1">
        <v>46315</v>
      </c>
      <c r="P13" s="1">
        <v>80431</v>
      </c>
      <c r="Q13" s="1">
        <v>54671</v>
      </c>
      <c r="S13" s="1">
        <v>227981</v>
      </c>
      <c r="U13" t="s">
        <v>8</v>
      </c>
      <c r="W13" s="1">
        <v>2357</v>
      </c>
      <c r="X13">
        <v>883</v>
      </c>
      <c r="Y13" s="1">
        <v>4108</v>
      </c>
      <c r="Z13" s="1">
        <v>2066</v>
      </c>
      <c r="AA13">
        <v>108</v>
      </c>
      <c r="AB13">
        <v>825</v>
      </c>
      <c r="AC13" s="1">
        <v>10347</v>
      </c>
      <c r="AE13" s="2">
        <v>52487000064</v>
      </c>
      <c r="AF13" s="9">
        <v>261900000354.6572</v>
      </c>
      <c r="AG13" s="3">
        <v>62164000768</v>
      </c>
      <c r="AH13" s="10">
        <v>404088552769.83093</v>
      </c>
      <c r="AI13" s="4">
        <v>194882879488</v>
      </c>
      <c r="AJ13" s="10">
        <v>1287010716262.8765</v>
      </c>
      <c r="AK13" s="5">
        <v>234527997952</v>
      </c>
      <c r="AL13" s="6">
        <v>210602000384</v>
      </c>
      <c r="AM13" s="7">
        <v>1413534681947.9084</v>
      </c>
      <c r="AN13" s="8">
        <v>1277084382188.406</v>
      </c>
      <c r="AR13">
        <v>7.4</v>
      </c>
      <c r="AS13">
        <v>16</v>
      </c>
      <c r="AT13">
        <v>2.5</v>
      </c>
      <c r="AU13">
        <v>29.6</v>
      </c>
      <c r="AV13">
        <v>24.8</v>
      </c>
      <c r="AW13">
        <v>2.2999999999999998</v>
      </c>
      <c r="AX13">
        <v>45.6</v>
      </c>
      <c r="BA13">
        <v>6.8</v>
      </c>
      <c r="BB13">
        <v>14.3</v>
      </c>
      <c r="BC13">
        <v>2.5</v>
      </c>
      <c r="BD13">
        <v>30.6</v>
      </c>
      <c r="BE13">
        <v>25.6</v>
      </c>
      <c r="BF13">
        <v>3</v>
      </c>
      <c r="BG13">
        <v>43.8</v>
      </c>
      <c r="BI13" s="11">
        <f t="shared" si="5"/>
        <v>7.400000000000001E-2</v>
      </c>
      <c r="BJ13" s="11">
        <f t="shared" si="6"/>
        <v>0.16</v>
      </c>
      <c r="BK13" s="11">
        <f t="shared" si="7"/>
        <v>2.5000000000000001E-2</v>
      </c>
      <c r="BL13" s="11">
        <f t="shared" si="8"/>
        <v>0.29600000000000004</v>
      </c>
      <c r="BM13" s="11">
        <f t="shared" si="9"/>
        <v>0.248</v>
      </c>
      <c r="BN13" s="11">
        <f t="shared" si="10"/>
        <v>2.3E-2</v>
      </c>
      <c r="BO13" s="11">
        <f t="shared" si="11"/>
        <v>0.45600000000000002</v>
      </c>
      <c r="BP13" s="11"/>
      <c r="BQ13" s="11"/>
      <c r="BR13" s="11">
        <f t="shared" si="12"/>
        <v>6.8000000000000005E-2</v>
      </c>
      <c r="BS13" s="11">
        <f t="shared" si="1"/>
        <v>0.14300000000000002</v>
      </c>
      <c r="BT13" s="11">
        <f t="shared" si="1"/>
        <v>2.5000000000000001E-2</v>
      </c>
      <c r="BU13" s="11">
        <f t="shared" si="1"/>
        <v>0.30599999999999999</v>
      </c>
      <c r="BV13" s="11">
        <f t="shared" si="1"/>
        <v>0.25600000000000001</v>
      </c>
      <c r="BW13" s="11">
        <f t="shared" si="1"/>
        <v>0.03</v>
      </c>
      <c r="BX13" s="11">
        <f t="shared" si="1"/>
        <v>0.43799999999999994</v>
      </c>
      <c r="BY13" s="11"/>
      <c r="CA13" s="10">
        <v>1287010716262.8765</v>
      </c>
      <c r="CB13" s="10">
        <f t="shared" si="13"/>
        <v>96120358372.457779</v>
      </c>
      <c r="CC13" s="10">
        <f t="shared" si="14"/>
        <v>202135459518.55093</v>
      </c>
      <c r="CD13" s="10">
        <f t="shared" si="15"/>
        <v>35338367048.697716</v>
      </c>
      <c r="CE13" s="10">
        <f t="shared" si="16"/>
        <v>432541612676.06</v>
      </c>
      <c r="CF13" s="10">
        <f t="shared" si="17"/>
        <v>361864878578.66455</v>
      </c>
      <c r="CG13" s="10">
        <f t="shared" si="18"/>
        <v>42406040458.437248</v>
      </c>
      <c r="CH13" s="10">
        <f t="shared" si="19"/>
        <v>619128190693.18384</v>
      </c>
      <c r="CJ13" s="10">
        <v>1287010716262.8765</v>
      </c>
      <c r="CK13" s="10">
        <f t="shared" si="26"/>
        <v>86841737988.811615</v>
      </c>
      <c r="CL13" s="10">
        <f t="shared" si="20"/>
        <v>182623066652.94208</v>
      </c>
      <c r="CM13" s="10">
        <f t="shared" si="21"/>
        <v>31927109554.710152</v>
      </c>
      <c r="CN13" s="10">
        <f t="shared" si="22"/>
        <v>390787820949.65222</v>
      </c>
      <c r="CO13" s="10">
        <f t="shared" si="23"/>
        <v>326933601840.23193</v>
      </c>
      <c r="CP13" s="10">
        <f t="shared" si="24"/>
        <v>38312531465.652176</v>
      </c>
      <c r="CQ13" s="10">
        <f t="shared" si="25"/>
        <v>559362959398.52173</v>
      </c>
    </row>
    <row r="14" spans="1:95" x14ac:dyDescent="0.25">
      <c r="A14" t="s">
        <v>9</v>
      </c>
      <c r="B14" s="1">
        <v>516958</v>
      </c>
      <c r="C14" s="1">
        <v>261028</v>
      </c>
      <c r="D14" s="1">
        <v>173317</v>
      </c>
      <c r="E14" s="1">
        <v>2487451</v>
      </c>
      <c r="F14" s="1">
        <v>182972</v>
      </c>
      <c r="G14" s="1">
        <v>679172</v>
      </c>
      <c r="H14" s="1">
        <v>4300898</v>
      </c>
      <c r="I14" s="1">
        <f t="shared" si="4"/>
        <v>3621726</v>
      </c>
      <c r="K14" t="s">
        <v>9</v>
      </c>
      <c r="L14" t="s">
        <v>59</v>
      </c>
      <c r="M14" s="1">
        <v>7540</v>
      </c>
      <c r="N14" s="1">
        <v>26085</v>
      </c>
      <c r="O14" s="1">
        <v>65920</v>
      </c>
      <c r="P14" s="1">
        <v>84743</v>
      </c>
      <c r="Q14" s="1">
        <v>62748</v>
      </c>
      <c r="S14" s="1">
        <v>264774</v>
      </c>
      <c r="U14" t="s">
        <v>116</v>
      </c>
      <c r="V14">
        <v>44</v>
      </c>
      <c r="W14" s="1">
        <v>2696</v>
      </c>
      <c r="X14">
        <v>954</v>
      </c>
      <c r="Y14" s="1">
        <v>4526</v>
      </c>
      <c r="Z14" s="1">
        <v>2135</v>
      </c>
      <c r="AA14">
        <v>137</v>
      </c>
      <c r="AB14">
        <v>893</v>
      </c>
      <c r="AC14" s="1">
        <v>11384</v>
      </c>
      <c r="AE14" s="2">
        <v>56013000704</v>
      </c>
      <c r="AF14" s="9">
        <v>286470449435.40485</v>
      </c>
      <c r="AG14" s="3">
        <v>76399001600</v>
      </c>
      <c r="AH14" s="10">
        <v>418872280310.19067</v>
      </c>
      <c r="AI14" s="4">
        <v>227444473856</v>
      </c>
      <c r="AJ14" s="10">
        <v>1253088096938.252</v>
      </c>
      <c r="AK14" s="5">
        <v>278195994624</v>
      </c>
      <c r="AL14" s="6">
        <v>247831003136</v>
      </c>
      <c r="AM14" s="7">
        <v>1525497422116.731</v>
      </c>
      <c r="AN14" s="8">
        <v>1358839900083.2571</v>
      </c>
      <c r="AR14">
        <v>9.6999999999999993</v>
      </c>
      <c r="AS14">
        <v>15.1</v>
      </c>
      <c r="AT14">
        <v>2.2000000000000002</v>
      </c>
      <c r="AU14">
        <v>30.8</v>
      </c>
      <c r="AV14">
        <v>22.6</v>
      </c>
      <c r="AW14">
        <v>2.4</v>
      </c>
      <c r="AX14">
        <v>46.6</v>
      </c>
      <c r="BA14">
        <v>9.6999999999999993</v>
      </c>
      <c r="BB14">
        <v>15.1</v>
      </c>
      <c r="BC14">
        <v>2.2000000000000002</v>
      </c>
      <c r="BD14">
        <v>30.8</v>
      </c>
      <c r="BE14">
        <v>22.6</v>
      </c>
      <c r="BF14">
        <v>2.4</v>
      </c>
      <c r="BG14">
        <v>46.6</v>
      </c>
      <c r="BI14" s="11">
        <f t="shared" si="5"/>
        <v>9.6999999999999989E-2</v>
      </c>
      <c r="BJ14" s="11">
        <f t="shared" si="6"/>
        <v>0.151</v>
      </c>
      <c r="BK14" s="11">
        <f t="shared" si="7"/>
        <v>2.2000000000000002E-2</v>
      </c>
      <c r="BL14" s="11">
        <f t="shared" si="8"/>
        <v>0.308</v>
      </c>
      <c r="BM14" s="11">
        <f t="shared" si="9"/>
        <v>0.22600000000000001</v>
      </c>
      <c r="BN14" s="11">
        <f t="shared" si="10"/>
        <v>2.4E-2</v>
      </c>
      <c r="BO14" s="11">
        <f t="shared" si="11"/>
        <v>0.46600000000000003</v>
      </c>
      <c r="BP14" s="11"/>
      <c r="BQ14" s="11"/>
      <c r="BR14" s="11">
        <f t="shared" si="12"/>
        <v>9.6999999999999989E-2</v>
      </c>
      <c r="BS14" s="11">
        <f t="shared" si="1"/>
        <v>0.151</v>
      </c>
      <c r="BT14" s="11">
        <f t="shared" si="1"/>
        <v>2.2000000000000002E-2</v>
      </c>
      <c r="BU14" s="11">
        <f t="shared" si="1"/>
        <v>0.308</v>
      </c>
      <c r="BV14" s="11">
        <f t="shared" si="1"/>
        <v>0.22600000000000001</v>
      </c>
      <c r="BW14" s="11">
        <f t="shared" si="1"/>
        <v>2.4E-2</v>
      </c>
      <c r="BX14" s="11">
        <f t="shared" si="1"/>
        <v>0.46600000000000003</v>
      </c>
      <c r="BY14" s="11"/>
      <c r="CA14" s="10">
        <v>1253088096938.252</v>
      </c>
      <c r="CB14" s="10">
        <f t="shared" si="13"/>
        <v>147973249945.32288</v>
      </c>
      <c r="CC14" s="10">
        <f t="shared" si="14"/>
        <v>230350110739.62637</v>
      </c>
      <c r="CD14" s="10">
        <f t="shared" si="15"/>
        <v>33560943286.568085</v>
      </c>
      <c r="CE14" s="10">
        <f t="shared" si="16"/>
        <v>469853206011.95312</v>
      </c>
      <c r="CF14" s="10">
        <f t="shared" si="17"/>
        <v>344762417398.38123</v>
      </c>
      <c r="CG14" s="10">
        <f t="shared" si="18"/>
        <v>36611938130.801544</v>
      </c>
      <c r="CH14" s="10">
        <f t="shared" si="19"/>
        <v>710881798706.39661</v>
      </c>
      <c r="CJ14" s="10">
        <v>1253088096938.252</v>
      </c>
      <c r="CK14" s="10">
        <f t="shared" si="26"/>
        <v>131807470308.07593</v>
      </c>
      <c r="CL14" s="10">
        <f t="shared" si="20"/>
        <v>205184824912.57181</v>
      </c>
      <c r="CM14" s="10">
        <f t="shared" si="21"/>
        <v>29894477801.831657</v>
      </c>
      <c r="CN14" s="10">
        <f t="shared" si="22"/>
        <v>418522689225.64319</v>
      </c>
      <c r="CO14" s="10">
        <f t="shared" si="23"/>
        <v>307097817418.8161</v>
      </c>
      <c r="CP14" s="10">
        <f t="shared" si="24"/>
        <v>32612157601.998169</v>
      </c>
      <c r="CQ14" s="10">
        <f t="shared" si="25"/>
        <v>633219393438.79785</v>
      </c>
    </row>
    <row r="15" spans="1:95" x14ac:dyDescent="0.25">
      <c r="A15" t="s">
        <v>10</v>
      </c>
      <c r="B15" s="1">
        <v>543720</v>
      </c>
      <c r="C15" s="1">
        <v>303886</v>
      </c>
      <c r="D15" s="1">
        <v>124235</v>
      </c>
      <c r="E15" s="1">
        <v>2745302</v>
      </c>
      <c r="F15" s="1">
        <v>442063</v>
      </c>
      <c r="G15" s="1">
        <v>688047</v>
      </c>
      <c r="H15" s="1">
        <v>4847253</v>
      </c>
      <c r="I15" s="1">
        <f t="shared" si="4"/>
        <v>4159206</v>
      </c>
      <c r="K15" t="s">
        <v>10</v>
      </c>
      <c r="L15" t="s">
        <v>60</v>
      </c>
      <c r="M15" s="1">
        <v>8337</v>
      </c>
      <c r="N15" s="1">
        <v>26319</v>
      </c>
      <c r="O15" s="1">
        <v>77273</v>
      </c>
      <c r="P15" s="1">
        <v>82087</v>
      </c>
      <c r="Q15" s="1">
        <v>67471</v>
      </c>
      <c r="S15" s="1">
        <v>285524</v>
      </c>
      <c r="U15" t="s">
        <v>117</v>
      </c>
      <c r="V15">
        <v>42</v>
      </c>
      <c r="W15" s="1">
        <v>3223</v>
      </c>
      <c r="X15" s="1">
        <v>1047</v>
      </c>
      <c r="Y15" s="1">
        <v>5002</v>
      </c>
      <c r="Z15" s="1">
        <v>2369</v>
      </c>
      <c r="AA15">
        <v>105</v>
      </c>
      <c r="AB15">
        <v>910</v>
      </c>
      <c r="AC15" s="1">
        <v>12698</v>
      </c>
      <c r="AD15" t="s">
        <v>114</v>
      </c>
      <c r="AE15" s="2">
        <v>65019998208</v>
      </c>
      <c r="AF15" s="9">
        <v>317233306213.36505</v>
      </c>
      <c r="AG15" s="3">
        <v>92216000512</v>
      </c>
      <c r="AH15" s="10">
        <v>438659330651.46216</v>
      </c>
      <c r="AI15" s="4">
        <v>266512039936</v>
      </c>
      <c r="AJ15" s="10">
        <v>1297164480911.9648</v>
      </c>
      <c r="AK15" s="5">
        <v>324159012864</v>
      </c>
      <c r="AL15" s="6">
        <v>292152999936</v>
      </c>
      <c r="AM15" s="7">
        <v>1625226614751.1648</v>
      </c>
      <c r="AN15" s="8">
        <v>1461590012990.1536</v>
      </c>
      <c r="AR15">
        <v>9.4</v>
      </c>
      <c r="AS15">
        <v>15.1</v>
      </c>
      <c r="AT15">
        <v>2.5</v>
      </c>
      <c r="AU15">
        <v>31.6</v>
      </c>
      <c r="AV15">
        <v>22.3</v>
      </c>
      <c r="AW15">
        <v>2.2000000000000002</v>
      </c>
      <c r="AX15">
        <v>46.2</v>
      </c>
      <c r="BA15">
        <v>9.6999999999999993</v>
      </c>
      <c r="BB15">
        <v>15.4</v>
      </c>
      <c r="BC15">
        <v>2.4</v>
      </c>
      <c r="BD15">
        <v>30</v>
      </c>
      <c r="BE15">
        <v>23.3</v>
      </c>
      <c r="BF15">
        <v>2.2999999999999998</v>
      </c>
      <c r="BG15">
        <v>46.7</v>
      </c>
      <c r="BI15" s="11">
        <f t="shared" si="5"/>
        <v>9.4E-2</v>
      </c>
      <c r="BJ15" s="11">
        <f t="shared" si="6"/>
        <v>0.151</v>
      </c>
      <c r="BK15" s="11">
        <f t="shared" si="7"/>
        <v>2.5000000000000001E-2</v>
      </c>
      <c r="BL15" s="11">
        <f t="shared" si="8"/>
        <v>0.316</v>
      </c>
      <c r="BM15" s="11">
        <f t="shared" si="9"/>
        <v>0.223</v>
      </c>
      <c r="BN15" s="11">
        <f t="shared" si="10"/>
        <v>2.2000000000000002E-2</v>
      </c>
      <c r="BO15" s="11">
        <f t="shared" si="11"/>
        <v>0.46200000000000002</v>
      </c>
      <c r="BP15" s="11"/>
      <c r="BQ15" s="11"/>
      <c r="BR15" s="11">
        <f t="shared" si="12"/>
        <v>9.6999999999999989E-2</v>
      </c>
      <c r="BS15" s="11">
        <f t="shared" si="1"/>
        <v>0.154</v>
      </c>
      <c r="BT15" s="11">
        <f t="shared" si="1"/>
        <v>2.4E-2</v>
      </c>
      <c r="BU15" s="11">
        <f t="shared" si="1"/>
        <v>0.3</v>
      </c>
      <c r="BV15" s="11">
        <f t="shared" si="1"/>
        <v>0.23300000000000001</v>
      </c>
      <c r="BW15" s="11">
        <f t="shared" si="1"/>
        <v>2.3E-2</v>
      </c>
      <c r="BX15" s="11">
        <f t="shared" si="1"/>
        <v>0.46700000000000003</v>
      </c>
      <c r="BY15" s="11"/>
      <c r="CA15" s="10">
        <v>1297164480911.9648</v>
      </c>
      <c r="CB15" s="10">
        <f t="shared" si="13"/>
        <v>157646981630.86298</v>
      </c>
      <c r="CC15" s="10">
        <f t="shared" si="14"/>
        <v>250284898671.67938</v>
      </c>
      <c r="CD15" s="10">
        <f t="shared" si="15"/>
        <v>39005438754.027954</v>
      </c>
      <c r="CE15" s="10">
        <f t="shared" si="16"/>
        <v>487567984425.34943</v>
      </c>
      <c r="CF15" s="10">
        <f t="shared" si="17"/>
        <v>378677801237.02142</v>
      </c>
      <c r="CG15" s="10">
        <f t="shared" si="18"/>
        <v>37380212139.276787</v>
      </c>
      <c r="CH15" s="10">
        <f t="shared" si="19"/>
        <v>758980829088.79395</v>
      </c>
      <c r="CJ15" s="10">
        <v>1297164480911.9648</v>
      </c>
      <c r="CK15" s="10">
        <f t="shared" si="26"/>
        <v>141774231260.04489</v>
      </c>
      <c r="CL15" s="10">
        <f t="shared" si="20"/>
        <v>225084862000.48364</v>
      </c>
      <c r="CM15" s="10">
        <f t="shared" si="21"/>
        <v>35078160311.763687</v>
      </c>
      <c r="CN15" s="10">
        <f t="shared" si="22"/>
        <v>438477003897.04608</v>
      </c>
      <c r="CO15" s="10">
        <f t="shared" si="23"/>
        <v>340550473026.70581</v>
      </c>
      <c r="CP15" s="10">
        <f t="shared" si="24"/>
        <v>33616570298.773533</v>
      </c>
      <c r="CQ15" s="10">
        <f t="shared" si="25"/>
        <v>682562536066.40173</v>
      </c>
    </row>
    <row r="16" spans="1:95" x14ac:dyDescent="0.25">
      <c r="A16" t="s">
        <v>11</v>
      </c>
      <c r="B16" s="1">
        <v>593887</v>
      </c>
      <c r="C16" s="1">
        <v>391652</v>
      </c>
      <c r="D16" s="1">
        <v>161324</v>
      </c>
      <c r="E16" s="1">
        <v>2890159</v>
      </c>
      <c r="F16" s="1">
        <v>754177</v>
      </c>
      <c r="G16" s="1">
        <v>723219</v>
      </c>
      <c r="H16" s="1">
        <v>5514418</v>
      </c>
      <c r="I16" s="1">
        <f t="shared" si="4"/>
        <v>4791199</v>
      </c>
      <c r="K16" t="s">
        <v>11</v>
      </c>
      <c r="L16" t="s">
        <v>61</v>
      </c>
      <c r="M16" s="1">
        <v>8905</v>
      </c>
      <c r="N16" s="1">
        <v>21222</v>
      </c>
      <c r="O16" s="1">
        <v>97308</v>
      </c>
      <c r="P16" s="1">
        <v>74205</v>
      </c>
      <c r="Q16" s="1">
        <v>70522</v>
      </c>
      <c r="S16" s="1">
        <v>300519</v>
      </c>
      <c r="U16" t="s">
        <v>11</v>
      </c>
      <c r="V16">
        <v>44</v>
      </c>
      <c r="W16" s="1">
        <v>3752</v>
      </c>
      <c r="X16" s="1">
        <v>1049</v>
      </c>
      <c r="Y16" s="1">
        <v>5572</v>
      </c>
      <c r="Z16" s="1">
        <v>2559</v>
      </c>
      <c r="AA16">
        <v>109</v>
      </c>
      <c r="AB16" s="1">
        <v>1065</v>
      </c>
      <c r="AC16" s="1">
        <v>14150</v>
      </c>
      <c r="AD16" t="s">
        <v>114</v>
      </c>
      <c r="AE16" s="2">
        <v>72491999232</v>
      </c>
      <c r="AF16" s="9">
        <v>332898564526.42078</v>
      </c>
      <c r="AG16" s="3">
        <v>99380002816</v>
      </c>
      <c r="AH16" s="10">
        <v>457980306110.78699</v>
      </c>
      <c r="AI16" s="4">
        <v>294574784512</v>
      </c>
      <c r="AJ16" s="10">
        <v>1362286573304.4016</v>
      </c>
      <c r="AK16" s="5">
        <v>364387008512</v>
      </c>
      <c r="AL16" s="6">
        <v>328412004352</v>
      </c>
      <c r="AM16" s="7">
        <v>1735390623544.6467</v>
      </c>
      <c r="AN16" s="8">
        <v>1560808997230.0864</v>
      </c>
      <c r="AR16">
        <v>9.5</v>
      </c>
      <c r="AS16">
        <v>15.2</v>
      </c>
      <c r="AT16">
        <v>2.9</v>
      </c>
      <c r="AU16">
        <v>30.3</v>
      </c>
      <c r="AV16">
        <v>22.1</v>
      </c>
      <c r="AW16">
        <v>2.2000000000000002</v>
      </c>
      <c r="AX16">
        <v>47.7</v>
      </c>
      <c r="BA16">
        <v>9.8000000000000007</v>
      </c>
      <c r="BB16">
        <v>15.6</v>
      </c>
      <c r="BC16">
        <v>2.6</v>
      </c>
      <c r="BD16">
        <v>29.3</v>
      </c>
      <c r="BE16">
        <v>22.9</v>
      </c>
      <c r="BF16">
        <v>2.2999999999999998</v>
      </c>
      <c r="BG16">
        <v>47.8</v>
      </c>
      <c r="BI16" s="11">
        <f t="shared" si="5"/>
        <v>9.5000000000000001E-2</v>
      </c>
      <c r="BJ16" s="11">
        <f t="shared" si="6"/>
        <v>0.152</v>
      </c>
      <c r="BK16" s="11">
        <f t="shared" si="7"/>
        <v>2.8999999999999998E-2</v>
      </c>
      <c r="BL16" s="11">
        <f t="shared" si="8"/>
        <v>0.30299999999999999</v>
      </c>
      <c r="BM16" s="11">
        <f t="shared" si="9"/>
        <v>0.221</v>
      </c>
      <c r="BN16" s="11">
        <f t="shared" si="10"/>
        <v>2.2000000000000002E-2</v>
      </c>
      <c r="BO16" s="11">
        <f t="shared" si="11"/>
        <v>0.47700000000000004</v>
      </c>
      <c r="BP16" s="11"/>
      <c r="BQ16" s="11"/>
      <c r="BR16" s="11">
        <f t="shared" si="12"/>
        <v>9.8000000000000004E-2</v>
      </c>
      <c r="BS16" s="11">
        <f t="shared" si="1"/>
        <v>0.156</v>
      </c>
      <c r="BT16" s="11">
        <f t="shared" si="1"/>
        <v>2.6000000000000002E-2</v>
      </c>
      <c r="BU16" s="11">
        <f t="shared" si="1"/>
        <v>0.29299999999999998</v>
      </c>
      <c r="BV16" s="11">
        <f t="shared" si="1"/>
        <v>0.22899999999999998</v>
      </c>
      <c r="BW16" s="11">
        <f t="shared" si="1"/>
        <v>2.3E-2</v>
      </c>
      <c r="BX16" s="11">
        <f t="shared" si="1"/>
        <v>0.47799999999999998</v>
      </c>
      <c r="BY16" s="11"/>
      <c r="CA16" s="10">
        <v>1362286573304.4016</v>
      </c>
      <c r="CB16" s="10">
        <f t="shared" si="13"/>
        <v>170068281107.3754</v>
      </c>
      <c r="CC16" s="10">
        <f t="shared" si="14"/>
        <v>270720937272.96487</v>
      </c>
      <c r="CD16" s="10">
        <f t="shared" si="15"/>
        <v>45120156212.16082</v>
      </c>
      <c r="CE16" s="10">
        <f t="shared" si="16"/>
        <v>508469452698.58148</v>
      </c>
      <c r="CF16" s="10">
        <f t="shared" si="17"/>
        <v>397404452791.72406</v>
      </c>
      <c r="CG16" s="10">
        <f t="shared" si="18"/>
        <v>39913984341.526871</v>
      </c>
      <c r="CH16" s="10">
        <f t="shared" si="19"/>
        <v>829516718054.34106</v>
      </c>
      <c r="CJ16" s="10">
        <v>1362286573304.4016</v>
      </c>
      <c r="CK16" s="10">
        <f t="shared" si="26"/>
        <v>152959281728.54846</v>
      </c>
      <c r="CL16" s="10">
        <f t="shared" si="20"/>
        <v>243486203567.89349</v>
      </c>
      <c r="CM16" s="10">
        <f t="shared" si="21"/>
        <v>40581033927.982254</v>
      </c>
      <c r="CN16" s="10">
        <f t="shared" si="22"/>
        <v>457317036188.41528</v>
      </c>
      <c r="CO16" s="10">
        <f t="shared" si="23"/>
        <v>357425260365.68976</v>
      </c>
      <c r="CP16" s="10">
        <f t="shared" si="24"/>
        <v>35898606936.291985</v>
      </c>
      <c r="CQ16" s="10">
        <f t="shared" si="25"/>
        <v>746066700675.98132</v>
      </c>
    </row>
    <row r="17" spans="1:95" x14ac:dyDescent="0.25">
      <c r="A17" t="s">
        <v>12</v>
      </c>
      <c r="B17" s="1">
        <v>678897</v>
      </c>
      <c r="C17" s="1">
        <v>689038</v>
      </c>
      <c r="D17" s="1">
        <v>173254</v>
      </c>
      <c r="E17" s="1">
        <v>3066952</v>
      </c>
      <c r="F17" s="1">
        <v>766274</v>
      </c>
      <c r="G17" s="1">
        <v>725780</v>
      </c>
      <c r="H17" s="1">
        <v>6100195</v>
      </c>
      <c r="I17" s="1">
        <f t="shared" si="4"/>
        <v>5374415</v>
      </c>
      <c r="K17" t="s">
        <v>62</v>
      </c>
      <c r="L17" t="s">
        <v>63</v>
      </c>
      <c r="M17" s="1">
        <v>9122</v>
      </c>
      <c r="N17" s="1">
        <v>10305</v>
      </c>
      <c r="O17" s="1">
        <v>98335</v>
      </c>
      <c r="P17" s="1">
        <v>77927</v>
      </c>
      <c r="Q17" s="1">
        <v>73159</v>
      </c>
      <c r="S17" s="1">
        <v>301094</v>
      </c>
      <c r="U17" t="s">
        <v>62</v>
      </c>
      <c r="V17">
        <v>38</v>
      </c>
      <c r="W17" s="1">
        <v>4535</v>
      </c>
      <c r="X17" s="1">
        <v>1287</v>
      </c>
      <c r="Y17" s="1">
        <v>5884</v>
      </c>
      <c r="Z17" s="1">
        <v>2673</v>
      </c>
      <c r="AA17">
        <v>101</v>
      </c>
      <c r="AB17" s="1">
        <v>1212</v>
      </c>
      <c r="AC17" s="1">
        <v>15730</v>
      </c>
      <c r="AE17" s="2">
        <v>85000003584</v>
      </c>
      <c r="AF17" s="9">
        <v>356409272419.17468</v>
      </c>
      <c r="AG17" s="3">
        <v>104500002816</v>
      </c>
      <c r="AH17" s="10">
        <v>435885068985.46216</v>
      </c>
      <c r="AI17" s="4">
        <v>340872265728</v>
      </c>
      <c r="AJ17" s="10">
        <v>1446285091219.7368</v>
      </c>
      <c r="AK17" s="5">
        <v>419801989120</v>
      </c>
      <c r="AL17" s="6">
        <v>374349004800</v>
      </c>
      <c r="AM17" s="7">
        <v>1823291726648.6335</v>
      </c>
      <c r="AN17" s="8">
        <v>1622820963441.3997</v>
      </c>
      <c r="AR17">
        <v>9.4</v>
      </c>
      <c r="AS17">
        <v>15.6</v>
      </c>
      <c r="AT17">
        <v>3.2</v>
      </c>
      <c r="AU17">
        <v>27.9</v>
      </c>
      <c r="AV17">
        <v>22.7</v>
      </c>
      <c r="AW17">
        <v>2.2000000000000002</v>
      </c>
      <c r="AX17">
        <v>49.4</v>
      </c>
      <c r="BA17">
        <v>10.199999999999999</v>
      </c>
      <c r="BB17">
        <v>15.7</v>
      </c>
      <c r="BC17">
        <v>3</v>
      </c>
      <c r="BD17">
        <v>26.9</v>
      </c>
      <c r="BE17">
        <v>23.5</v>
      </c>
      <c r="BF17">
        <v>2.5</v>
      </c>
      <c r="BG17">
        <v>49.6</v>
      </c>
      <c r="BI17" s="11">
        <f t="shared" si="5"/>
        <v>9.4E-2</v>
      </c>
      <c r="BJ17" s="11">
        <f t="shared" si="6"/>
        <v>0.156</v>
      </c>
      <c r="BK17" s="11">
        <f t="shared" si="7"/>
        <v>3.2000000000000001E-2</v>
      </c>
      <c r="BL17" s="11">
        <f t="shared" si="8"/>
        <v>0.27899999999999997</v>
      </c>
      <c r="BM17" s="11">
        <f t="shared" si="9"/>
        <v>0.22699999999999998</v>
      </c>
      <c r="BN17" s="11">
        <f t="shared" si="10"/>
        <v>2.2000000000000002E-2</v>
      </c>
      <c r="BO17" s="11">
        <f t="shared" si="11"/>
        <v>0.49399999999999999</v>
      </c>
      <c r="BP17" s="11"/>
      <c r="BQ17" s="11"/>
      <c r="BR17" s="11">
        <f t="shared" si="12"/>
        <v>0.10199999999999999</v>
      </c>
      <c r="BS17" s="11">
        <f t="shared" si="1"/>
        <v>0.157</v>
      </c>
      <c r="BT17" s="11">
        <f t="shared" si="1"/>
        <v>0.03</v>
      </c>
      <c r="BU17" s="11">
        <f t="shared" si="1"/>
        <v>0.26899999999999996</v>
      </c>
      <c r="BV17" s="11">
        <f t="shared" si="1"/>
        <v>0.23499999999999999</v>
      </c>
      <c r="BW17" s="11">
        <f t="shared" si="1"/>
        <v>2.5000000000000001E-2</v>
      </c>
      <c r="BX17" s="11">
        <f t="shared" si="1"/>
        <v>0.496</v>
      </c>
      <c r="BY17" s="11"/>
      <c r="CA17" s="10">
        <v>1446285091219.7368</v>
      </c>
      <c r="CB17" s="10">
        <f t="shared" si="13"/>
        <v>185975756118.16061</v>
      </c>
      <c r="CC17" s="10">
        <f t="shared" si="14"/>
        <v>286256801083.83545</v>
      </c>
      <c r="CD17" s="10">
        <f t="shared" si="15"/>
        <v>54698751799.459007</v>
      </c>
      <c r="CE17" s="10">
        <f t="shared" si="16"/>
        <v>490465474468.48236</v>
      </c>
      <c r="CF17" s="10">
        <f t="shared" si="17"/>
        <v>428473555762.42883</v>
      </c>
      <c r="CG17" s="10">
        <f t="shared" si="18"/>
        <v>45582293166.215843</v>
      </c>
      <c r="CH17" s="10">
        <f t="shared" si="19"/>
        <v>904352696417.72229</v>
      </c>
      <c r="CJ17" s="10">
        <v>1446285091219.7368</v>
      </c>
      <c r="CK17" s="10">
        <f t="shared" si="26"/>
        <v>165527738271.02277</v>
      </c>
      <c r="CL17" s="10">
        <f t="shared" si="20"/>
        <v>254782891260.29974</v>
      </c>
      <c r="CM17" s="10">
        <f t="shared" si="21"/>
        <v>48684628903.241989</v>
      </c>
      <c r="CN17" s="10">
        <f t="shared" si="22"/>
        <v>436538839165.73645</v>
      </c>
      <c r="CO17" s="10">
        <f t="shared" si="23"/>
        <v>381362926408.72888</v>
      </c>
      <c r="CP17" s="10">
        <f t="shared" si="24"/>
        <v>40570524086.034996</v>
      </c>
      <c r="CQ17" s="10">
        <f t="shared" si="25"/>
        <v>804919197866.9342</v>
      </c>
    </row>
    <row r="18" spans="1:95" x14ac:dyDescent="0.25">
      <c r="A18" t="s">
        <v>13</v>
      </c>
      <c r="B18" s="1">
        <v>748426</v>
      </c>
      <c r="C18" s="1">
        <v>814713</v>
      </c>
      <c r="D18" s="1">
        <v>218887</v>
      </c>
      <c r="E18" s="1">
        <v>3240202</v>
      </c>
      <c r="F18" s="1">
        <v>944468</v>
      </c>
      <c r="G18" s="1">
        <v>649047</v>
      </c>
      <c r="H18" s="1">
        <v>6615743</v>
      </c>
      <c r="I18" s="1">
        <f t="shared" si="4"/>
        <v>5966696</v>
      </c>
      <c r="K18" t="s">
        <v>13</v>
      </c>
      <c r="L18" t="s">
        <v>64</v>
      </c>
      <c r="M18" s="1">
        <v>9838</v>
      </c>
      <c r="N18" s="1">
        <v>8300</v>
      </c>
      <c r="O18" s="1">
        <v>100083</v>
      </c>
      <c r="P18" s="1">
        <v>88906</v>
      </c>
      <c r="Q18" s="1">
        <v>74629</v>
      </c>
      <c r="S18" s="1">
        <v>319128</v>
      </c>
      <c r="U18" t="s">
        <v>118</v>
      </c>
      <c r="V18">
        <v>37</v>
      </c>
      <c r="W18" s="1">
        <v>5076</v>
      </c>
      <c r="X18" s="1">
        <v>1413</v>
      </c>
      <c r="Y18" s="1">
        <v>6249</v>
      </c>
      <c r="Z18" s="1">
        <v>2798</v>
      </c>
      <c r="AA18">
        <v>105</v>
      </c>
      <c r="AB18" s="1">
        <v>1906</v>
      </c>
      <c r="AC18" s="1">
        <v>17584</v>
      </c>
      <c r="AE18" s="2">
        <v>95500001280</v>
      </c>
      <c r="AF18" s="9">
        <v>384328550958.60278</v>
      </c>
      <c r="AG18" s="3">
        <v>121300000768</v>
      </c>
      <c r="AH18" s="10">
        <v>483502273805.45972</v>
      </c>
      <c r="AI18" s="4">
        <v>387035168768</v>
      </c>
      <c r="AJ18" s="10">
        <v>1571838201742.3875</v>
      </c>
      <c r="AK18" s="5">
        <v>472156995584</v>
      </c>
      <c r="AL18" s="6">
        <v>425064005632</v>
      </c>
      <c r="AM18" s="7">
        <v>1961718125861.7686</v>
      </c>
      <c r="AN18" s="8">
        <v>1764137975972.5322</v>
      </c>
      <c r="AR18">
        <v>9</v>
      </c>
      <c r="AS18">
        <v>15.9</v>
      </c>
      <c r="AT18">
        <v>3.1</v>
      </c>
      <c r="AU18">
        <v>28.5</v>
      </c>
      <c r="AV18">
        <v>22.5</v>
      </c>
      <c r="AW18">
        <v>2.1</v>
      </c>
      <c r="AX18">
        <v>49</v>
      </c>
      <c r="BA18">
        <v>10.199999999999999</v>
      </c>
      <c r="BB18">
        <v>16.100000000000001</v>
      </c>
      <c r="BC18">
        <v>2.7</v>
      </c>
      <c r="BD18">
        <v>27.4</v>
      </c>
      <c r="BE18">
        <v>23.4</v>
      </c>
      <c r="BF18">
        <v>2.2999999999999998</v>
      </c>
      <c r="BG18">
        <v>49.2</v>
      </c>
      <c r="BI18" s="11">
        <f t="shared" si="5"/>
        <v>0.09</v>
      </c>
      <c r="BJ18" s="11">
        <f t="shared" si="6"/>
        <v>0.159</v>
      </c>
      <c r="BK18" s="11">
        <f t="shared" si="7"/>
        <v>3.1E-2</v>
      </c>
      <c r="BL18" s="11">
        <f t="shared" si="8"/>
        <v>0.28499999999999998</v>
      </c>
      <c r="BM18" s="11">
        <f t="shared" si="9"/>
        <v>0.22500000000000001</v>
      </c>
      <c r="BN18" s="11">
        <f t="shared" si="10"/>
        <v>2.1000000000000001E-2</v>
      </c>
      <c r="BO18" s="11">
        <f t="shared" si="11"/>
        <v>0.49</v>
      </c>
      <c r="BP18" s="11"/>
      <c r="BQ18" s="11"/>
      <c r="BR18" s="11">
        <f t="shared" si="12"/>
        <v>0.10199999999999999</v>
      </c>
      <c r="BS18" s="11">
        <f t="shared" si="1"/>
        <v>0.161</v>
      </c>
      <c r="BT18" s="11">
        <f t="shared" si="1"/>
        <v>2.7000000000000003E-2</v>
      </c>
      <c r="BU18" s="11">
        <f t="shared" si="1"/>
        <v>0.27399999999999997</v>
      </c>
      <c r="BV18" s="11">
        <f t="shared" si="1"/>
        <v>0.23399999999999999</v>
      </c>
      <c r="BW18" s="11">
        <f t="shared" si="1"/>
        <v>2.3E-2</v>
      </c>
      <c r="BX18" s="11">
        <f t="shared" si="1"/>
        <v>0.49200000000000005</v>
      </c>
      <c r="BY18" s="11"/>
      <c r="CA18" s="10">
        <v>1571838201742.3875</v>
      </c>
      <c r="CB18" s="10">
        <f t="shared" si="13"/>
        <v>200095248837.90039</v>
      </c>
      <c r="CC18" s="10">
        <f t="shared" si="14"/>
        <v>315836618263.74475</v>
      </c>
      <c r="CD18" s="10">
        <f t="shared" si="15"/>
        <v>52966389398.267754</v>
      </c>
      <c r="CE18" s="10">
        <f t="shared" si="16"/>
        <v>537510766486.12451</v>
      </c>
      <c r="CF18" s="10">
        <f t="shared" si="17"/>
        <v>459042041451.65381</v>
      </c>
      <c r="CG18" s="10">
        <f t="shared" si="18"/>
        <v>45119516894.820679</v>
      </c>
      <c r="CH18" s="10">
        <f t="shared" si="19"/>
        <v>965165317923.99023</v>
      </c>
      <c r="CJ18" s="10">
        <v>1571838201742.3875</v>
      </c>
      <c r="CK18" s="10">
        <f t="shared" si="26"/>
        <v>179942073549.19827</v>
      </c>
      <c r="CL18" s="10">
        <f t="shared" si="20"/>
        <v>284026214131.5777</v>
      </c>
      <c r="CM18" s="10">
        <f t="shared" si="21"/>
        <v>47631725351.258377</v>
      </c>
      <c r="CN18" s="10">
        <f t="shared" si="22"/>
        <v>483373805416.47375</v>
      </c>
      <c r="CO18" s="10">
        <f t="shared" si="23"/>
        <v>412808286377.57251</v>
      </c>
      <c r="CP18" s="10">
        <f t="shared" si="24"/>
        <v>40575173447.36824</v>
      </c>
      <c r="CQ18" s="10">
        <f t="shared" si="25"/>
        <v>867955884178.48596</v>
      </c>
    </row>
    <row r="19" spans="1:95" x14ac:dyDescent="0.25">
      <c r="A19" t="s">
        <v>14</v>
      </c>
      <c r="B19" s="1">
        <v>800449</v>
      </c>
      <c r="C19" s="1">
        <v>945977</v>
      </c>
      <c r="D19" s="1">
        <v>242599</v>
      </c>
      <c r="E19" s="1">
        <v>3410276</v>
      </c>
      <c r="F19" s="1">
        <v>1003928</v>
      </c>
      <c r="G19" s="1">
        <v>653553</v>
      </c>
      <c r="H19" s="1">
        <v>7056782</v>
      </c>
      <c r="I19" s="1">
        <f t="shared" si="4"/>
        <v>6403229</v>
      </c>
      <c r="K19" t="s">
        <v>14</v>
      </c>
      <c r="L19" t="s">
        <v>65</v>
      </c>
      <c r="M19" s="1">
        <v>9923</v>
      </c>
      <c r="N19" s="1">
        <v>7283</v>
      </c>
      <c r="O19" s="1">
        <v>99788</v>
      </c>
      <c r="P19" s="1">
        <v>103252</v>
      </c>
      <c r="Q19" s="1">
        <v>74852</v>
      </c>
      <c r="S19" s="1">
        <v>337610</v>
      </c>
      <c r="U19" t="s">
        <v>14</v>
      </c>
      <c r="V19">
        <v>36</v>
      </c>
      <c r="W19" s="1">
        <v>5845</v>
      </c>
      <c r="X19" s="1">
        <v>1526</v>
      </c>
      <c r="Y19" s="1">
        <v>7288</v>
      </c>
      <c r="Z19" s="1">
        <v>2900</v>
      </c>
      <c r="AA19">
        <v>131</v>
      </c>
      <c r="AB19" s="1">
        <v>1939</v>
      </c>
      <c r="AC19" s="1">
        <v>19665</v>
      </c>
      <c r="AE19" s="2">
        <v>108899999744</v>
      </c>
      <c r="AF19" s="9">
        <v>415459638779.84308</v>
      </c>
      <c r="AG19" s="3">
        <v>128799997952</v>
      </c>
      <c r="AH19" s="10">
        <v>512264488219.63507</v>
      </c>
      <c r="AI19" s="4">
        <v>407663771648</v>
      </c>
      <c r="AJ19" s="10">
        <v>1554952423066.0383</v>
      </c>
      <c r="AK19" s="5">
        <v>514532016128</v>
      </c>
      <c r="AL19" s="6">
        <v>466319015936</v>
      </c>
      <c r="AM19" s="7">
        <v>2069645063018.1704</v>
      </c>
      <c r="AN19" s="8">
        <v>1876390102076.4387</v>
      </c>
      <c r="AR19">
        <v>8.8000000000000007</v>
      </c>
      <c r="AS19">
        <v>15.6</v>
      </c>
      <c r="AT19">
        <v>3.2</v>
      </c>
      <c r="AU19">
        <v>27.6</v>
      </c>
      <c r="AV19">
        <v>23.3</v>
      </c>
      <c r="AW19">
        <v>2.2999999999999998</v>
      </c>
      <c r="AX19">
        <v>49</v>
      </c>
      <c r="BA19">
        <v>10</v>
      </c>
      <c r="BB19">
        <v>16.2</v>
      </c>
      <c r="BC19">
        <v>2.6</v>
      </c>
      <c r="BD19">
        <v>27.3</v>
      </c>
      <c r="BE19">
        <v>23.7</v>
      </c>
      <c r="BF19">
        <v>2.4</v>
      </c>
      <c r="BG19">
        <v>49</v>
      </c>
      <c r="BI19" s="11">
        <f t="shared" si="5"/>
        <v>8.8000000000000009E-2</v>
      </c>
      <c r="BJ19" s="11">
        <f t="shared" si="6"/>
        <v>0.156</v>
      </c>
      <c r="BK19" s="11">
        <f t="shared" si="7"/>
        <v>3.2000000000000001E-2</v>
      </c>
      <c r="BL19" s="11">
        <f t="shared" si="8"/>
        <v>0.27600000000000002</v>
      </c>
      <c r="BM19" s="11">
        <f t="shared" si="9"/>
        <v>0.23300000000000001</v>
      </c>
      <c r="BN19" s="11">
        <f t="shared" si="10"/>
        <v>2.3E-2</v>
      </c>
      <c r="BO19" s="11">
        <f t="shared" si="11"/>
        <v>0.49</v>
      </c>
      <c r="BP19" s="11"/>
      <c r="BQ19" s="11"/>
      <c r="BR19" s="11">
        <f t="shared" si="12"/>
        <v>0.1</v>
      </c>
      <c r="BS19" s="11">
        <f t="shared" si="1"/>
        <v>0.16200000000000001</v>
      </c>
      <c r="BT19" s="11">
        <f t="shared" si="1"/>
        <v>2.6000000000000002E-2</v>
      </c>
      <c r="BU19" s="11">
        <f t="shared" si="1"/>
        <v>0.27300000000000002</v>
      </c>
      <c r="BV19" s="11">
        <f t="shared" si="1"/>
        <v>0.23699999999999999</v>
      </c>
      <c r="BW19" s="11">
        <f t="shared" si="1"/>
        <v>2.4E-2</v>
      </c>
      <c r="BX19" s="11">
        <f t="shared" si="1"/>
        <v>0.49</v>
      </c>
      <c r="BY19" s="11"/>
      <c r="CA19" s="10">
        <v>1554952423066.0383</v>
      </c>
      <c r="CB19" s="10">
        <f t="shared" si="13"/>
        <v>206964506301.81705</v>
      </c>
      <c r="CC19" s="10">
        <f t="shared" si="14"/>
        <v>335282500208.9436</v>
      </c>
      <c r="CD19" s="10">
        <f t="shared" si="15"/>
        <v>53810771638.472435</v>
      </c>
      <c r="CE19" s="10">
        <f t="shared" si="16"/>
        <v>565013102203.96057</v>
      </c>
      <c r="CF19" s="10">
        <f t="shared" si="17"/>
        <v>490505879935.30634</v>
      </c>
      <c r="CG19" s="10">
        <f t="shared" si="18"/>
        <v>49671481512.436089</v>
      </c>
      <c r="CH19" s="10">
        <f t="shared" si="19"/>
        <v>1014126080878.9034</v>
      </c>
      <c r="CJ19" s="10">
        <v>1554952423066.0383</v>
      </c>
      <c r="CK19" s="10">
        <f t="shared" si="26"/>
        <v>187639010207.64389</v>
      </c>
      <c r="CL19" s="10">
        <f t="shared" si="20"/>
        <v>303975196536.38306</v>
      </c>
      <c r="CM19" s="10">
        <f t="shared" si="21"/>
        <v>48786142653.987411</v>
      </c>
      <c r="CN19" s="10">
        <f t="shared" si="22"/>
        <v>512254497866.8678</v>
      </c>
      <c r="CO19" s="10">
        <f t="shared" si="23"/>
        <v>444704454192.11597</v>
      </c>
      <c r="CP19" s="10">
        <f t="shared" si="24"/>
        <v>45033362449.834534</v>
      </c>
      <c r="CQ19" s="10">
        <f t="shared" si="25"/>
        <v>919431150017.45496</v>
      </c>
    </row>
    <row r="20" spans="1:95" x14ac:dyDescent="0.25">
      <c r="A20" t="s">
        <v>15</v>
      </c>
      <c r="B20" s="1">
        <v>860498</v>
      </c>
      <c r="C20" s="1">
        <v>1228063</v>
      </c>
      <c r="D20" s="1">
        <v>240328</v>
      </c>
      <c r="E20" s="1">
        <v>3922526</v>
      </c>
      <c r="F20" s="1">
        <v>1180874</v>
      </c>
      <c r="G20" s="1">
        <v>295902</v>
      </c>
      <c r="H20" s="1">
        <v>7728191</v>
      </c>
      <c r="I20" s="1">
        <f t="shared" si="4"/>
        <v>7432289</v>
      </c>
      <c r="K20" t="s">
        <v>66</v>
      </c>
      <c r="L20" t="s">
        <v>67</v>
      </c>
      <c r="M20" s="1">
        <v>9878</v>
      </c>
      <c r="N20" s="1">
        <v>5496</v>
      </c>
      <c r="O20" s="1">
        <v>103131</v>
      </c>
      <c r="P20" s="1">
        <v>118098</v>
      </c>
      <c r="Q20" s="1">
        <v>75305</v>
      </c>
      <c r="S20" s="1">
        <v>357669</v>
      </c>
      <c r="U20" t="s">
        <v>66</v>
      </c>
      <c r="V20">
        <v>38</v>
      </c>
      <c r="W20" s="1">
        <v>6806</v>
      </c>
      <c r="X20" s="1">
        <v>1713</v>
      </c>
      <c r="Y20" s="1">
        <v>8012</v>
      </c>
      <c r="Z20" s="1">
        <v>3471</v>
      </c>
      <c r="AA20">
        <v>146</v>
      </c>
      <c r="AB20" s="1">
        <v>1511</v>
      </c>
      <c r="AC20" s="1">
        <v>21697</v>
      </c>
      <c r="AE20" s="2">
        <v>123800002560</v>
      </c>
      <c r="AF20" s="9">
        <v>451377772060.53156</v>
      </c>
      <c r="AG20" s="3">
        <v>135299997696</v>
      </c>
      <c r="AH20" s="10">
        <v>528931841613.31726</v>
      </c>
      <c r="AI20" s="4">
        <v>429931724800</v>
      </c>
      <c r="AJ20" s="10">
        <v>1611737800059.332</v>
      </c>
      <c r="AK20" s="5">
        <v>572478980096</v>
      </c>
      <c r="AL20" s="6">
        <v>515431006208</v>
      </c>
      <c r="AM20" s="7">
        <v>2203185661839.0288</v>
      </c>
      <c r="AN20" s="8">
        <v>1985423536307.5127</v>
      </c>
      <c r="AR20">
        <v>8.6999999999999993</v>
      </c>
      <c r="AS20">
        <v>15.7</v>
      </c>
      <c r="AT20">
        <v>3.2</v>
      </c>
      <c r="AU20">
        <v>26.3</v>
      </c>
      <c r="AV20">
        <v>24</v>
      </c>
      <c r="AW20">
        <v>2.2999999999999998</v>
      </c>
      <c r="AX20">
        <v>49.7</v>
      </c>
      <c r="BA20">
        <v>10.199999999999999</v>
      </c>
      <c r="BB20">
        <v>16.2</v>
      </c>
      <c r="BC20">
        <v>2.5</v>
      </c>
      <c r="BD20">
        <v>26.6</v>
      </c>
      <c r="BE20">
        <v>24.4</v>
      </c>
      <c r="BF20">
        <v>2.5</v>
      </c>
      <c r="BG20">
        <v>49</v>
      </c>
      <c r="BI20" s="11">
        <f t="shared" si="5"/>
        <v>8.6999999999999994E-2</v>
      </c>
      <c r="BJ20" s="11">
        <f t="shared" si="6"/>
        <v>0.157</v>
      </c>
      <c r="BK20" s="11">
        <f t="shared" si="7"/>
        <v>3.2000000000000001E-2</v>
      </c>
      <c r="BL20" s="11">
        <f t="shared" si="8"/>
        <v>0.26300000000000001</v>
      </c>
      <c r="BM20" s="11">
        <f t="shared" si="9"/>
        <v>0.24</v>
      </c>
      <c r="BN20" s="11">
        <f t="shared" si="10"/>
        <v>2.3E-2</v>
      </c>
      <c r="BO20" s="11">
        <f t="shared" si="11"/>
        <v>0.49700000000000005</v>
      </c>
      <c r="BP20" s="11"/>
      <c r="BQ20" s="11"/>
      <c r="BR20" s="11">
        <f t="shared" si="12"/>
        <v>0.10199999999999999</v>
      </c>
      <c r="BS20" s="11">
        <f t="shared" si="1"/>
        <v>0.16200000000000001</v>
      </c>
      <c r="BT20" s="11">
        <f t="shared" si="1"/>
        <v>2.5000000000000001E-2</v>
      </c>
      <c r="BU20" s="11">
        <f t="shared" si="1"/>
        <v>0.26600000000000001</v>
      </c>
      <c r="BV20" s="11">
        <f t="shared" si="1"/>
        <v>0.24399999999999999</v>
      </c>
      <c r="BW20" s="11">
        <f t="shared" si="1"/>
        <v>2.5000000000000001E-2</v>
      </c>
      <c r="BX20" s="11">
        <f t="shared" si="1"/>
        <v>0.49</v>
      </c>
      <c r="BY20" s="11"/>
      <c r="CA20" s="10">
        <v>1611737800059.332</v>
      </c>
      <c r="CB20" s="10">
        <f t="shared" si="13"/>
        <v>224724937507.58093</v>
      </c>
      <c r="CC20" s="10">
        <f t="shared" si="14"/>
        <v>356916077217.92267</v>
      </c>
      <c r="CD20" s="10">
        <f t="shared" si="15"/>
        <v>55079641545.975723</v>
      </c>
      <c r="CE20" s="10">
        <f t="shared" si="16"/>
        <v>586047386049.18164</v>
      </c>
      <c r="CF20" s="10">
        <f t="shared" si="17"/>
        <v>537577301488.72302</v>
      </c>
      <c r="CG20" s="10">
        <f t="shared" si="18"/>
        <v>55079641545.975723</v>
      </c>
      <c r="CH20" s="10">
        <f t="shared" si="19"/>
        <v>1079560974301.1241</v>
      </c>
      <c r="CJ20" s="10">
        <v>1611737800059.332</v>
      </c>
      <c r="CK20" s="10">
        <f t="shared" si="26"/>
        <v>202513200703.36627</v>
      </c>
      <c r="CL20" s="10">
        <f t="shared" si="20"/>
        <v>321638612881.81708</v>
      </c>
      <c r="CM20" s="10">
        <f t="shared" si="21"/>
        <v>49635588407.68782</v>
      </c>
      <c r="CN20" s="10">
        <f t="shared" si="22"/>
        <v>528122660657.7984</v>
      </c>
      <c r="CO20" s="10">
        <f t="shared" si="23"/>
        <v>484443342859.03308</v>
      </c>
      <c r="CP20" s="10">
        <f t="shared" si="24"/>
        <v>49635588407.68782</v>
      </c>
      <c r="CQ20" s="10">
        <f t="shared" si="25"/>
        <v>972857532790.68115</v>
      </c>
    </row>
    <row r="21" spans="1:95" x14ac:dyDescent="0.25">
      <c r="A21" t="s">
        <v>16</v>
      </c>
      <c r="B21" s="1">
        <v>859415</v>
      </c>
      <c r="C21" s="1">
        <v>1224939</v>
      </c>
      <c r="D21" s="1">
        <v>330407</v>
      </c>
      <c r="E21" s="1">
        <v>4185965</v>
      </c>
      <c r="F21" s="1">
        <v>1598749</v>
      </c>
      <c r="G21" s="1">
        <v>329103</v>
      </c>
      <c r="H21" s="1">
        <v>8528578</v>
      </c>
      <c r="I21" s="1">
        <f t="shared" si="4"/>
        <v>8199475</v>
      </c>
      <c r="K21" t="s">
        <v>68</v>
      </c>
      <c r="L21" t="s">
        <v>69</v>
      </c>
      <c r="M21" s="1">
        <v>10282</v>
      </c>
      <c r="N21" s="1">
        <v>5262</v>
      </c>
      <c r="O21" s="1">
        <v>102853</v>
      </c>
      <c r="P21" s="1">
        <v>142750</v>
      </c>
      <c r="Q21" s="1">
        <v>78741</v>
      </c>
      <c r="S21" s="1">
        <v>387331</v>
      </c>
      <c r="U21" t="s">
        <v>16</v>
      </c>
      <c r="V21">
        <v>40</v>
      </c>
      <c r="W21" s="1">
        <v>7900</v>
      </c>
      <c r="X21" s="1">
        <v>1868</v>
      </c>
      <c r="Y21" s="1">
        <v>8973</v>
      </c>
      <c r="Z21" s="1">
        <v>4415</v>
      </c>
      <c r="AA21">
        <v>167</v>
      </c>
      <c r="AB21" s="1">
        <v>1712</v>
      </c>
      <c r="AC21" s="1">
        <v>25075</v>
      </c>
      <c r="AE21" s="2">
        <v>146500009984</v>
      </c>
      <c r="AF21" s="9">
        <v>495708993820.66553</v>
      </c>
      <c r="AG21" s="3">
        <v>156399992832</v>
      </c>
      <c r="AH21" s="10">
        <v>543378770612.78162</v>
      </c>
      <c r="AI21" s="4">
        <v>503565811712</v>
      </c>
      <c r="AJ21" s="10">
        <v>1774249701486.6895</v>
      </c>
      <c r="AK21" s="5">
        <v>675388981248</v>
      </c>
      <c r="AL21" s="6">
        <v>601025019904</v>
      </c>
      <c r="AM21" s="7">
        <v>2371184710618.6108</v>
      </c>
      <c r="AN21" s="8">
        <v>2113208747790.0193</v>
      </c>
      <c r="AR21">
        <v>8.5</v>
      </c>
      <c r="AS21">
        <v>16.7</v>
      </c>
      <c r="AT21">
        <v>3.1</v>
      </c>
      <c r="AU21">
        <v>26</v>
      </c>
      <c r="AV21">
        <v>24.4</v>
      </c>
      <c r="AW21">
        <v>2.6</v>
      </c>
      <c r="AX21">
        <v>49.6</v>
      </c>
      <c r="BA21">
        <v>10.199999999999999</v>
      </c>
      <c r="BB21">
        <v>16.600000000000001</v>
      </c>
      <c r="BC21">
        <v>2.5</v>
      </c>
      <c r="BD21">
        <v>25.7</v>
      </c>
      <c r="BE21">
        <v>25.1</v>
      </c>
      <c r="BF21">
        <v>2.8</v>
      </c>
      <c r="BG21">
        <v>49.1</v>
      </c>
      <c r="BI21" s="11">
        <f t="shared" si="5"/>
        <v>8.5000000000000006E-2</v>
      </c>
      <c r="BJ21" s="11">
        <f t="shared" si="6"/>
        <v>0.16699999999999998</v>
      </c>
      <c r="BK21" s="11">
        <f t="shared" si="7"/>
        <v>3.1E-2</v>
      </c>
      <c r="BL21" s="11">
        <f t="shared" si="8"/>
        <v>0.26</v>
      </c>
      <c r="BM21" s="11">
        <f t="shared" si="9"/>
        <v>0.24399999999999999</v>
      </c>
      <c r="BN21" s="11">
        <f t="shared" si="10"/>
        <v>2.6000000000000002E-2</v>
      </c>
      <c r="BO21" s="11">
        <f t="shared" si="11"/>
        <v>0.496</v>
      </c>
      <c r="BP21" s="11"/>
      <c r="BQ21" s="11"/>
      <c r="BR21" s="11">
        <f t="shared" si="12"/>
        <v>0.10199999999999999</v>
      </c>
      <c r="BS21" s="11">
        <f t="shared" ref="BS21:BS42" si="27">BB21/100</f>
        <v>0.16600000000000001</v>
      </c>
      <c r="BT21" s="11">
        <f t="shared" ref="BT21:BT42" si="28">BC21/100</f>
        <v>2.5000000000000001E-2</v>
      </c>
      <c r="BU21" s="11">
        <f t="shared" ref="BU21:BU42" si="29">BD21/100</f>
        <v>0.25700000000000001</v>
      </c>
      <c r="BV21" s="11">
        <f t="shared" ref="BV21:BV42" si="30">BE21/100</f>
        <v>0.251</v>
      </c>
      <c r="BW21" s="11">
        <f t="shared" ref="BW21:BW42" si="31">BF21/100</f>
        <v>2.7999999999999997E-2</v>
      </c>
      <c r="BX21" s="11">
        <f t="shared" ref="BX21:BX42" si="32">BG21/100</f>
        <v>0.49099999999999999</v>
      </c>
      <c r="BY21" s="11"/>
      <c r="CA21" s="10">
        <v>1774249701486.6895</v>
      </c>
      <c r="CB21" s="10">
        <f t="shared" si="13"/>
        <v>241860840483.0983</v>
      </c>
      <c r="CC21" s="10">
        <f t="shared" si="14"/>
        <v>393616661962.68939</v>
      </c>
      <c r="CD21" s="10">
        <f t="shared" si="15"/>
        <v>59279617765.465271</v>
      </c>
      <c r="CE21" s="10">
        <f t="shared" si="16"/>
        <v>609394470628.98303</v>
      </c>
      <c r="CF21" s="10">
        <f t="shared" si="17"/>
        <v>595167362365.27136</v>
      </c>
      <c r="CG21" s="10">
        <f t="shared" si="18"/>
        <v>66393171897.321098</v>
      </c>
      <c r="CH21" s="10">
        <f t="shared" si="19"/>
        <v>1164251692913.7378</v>
      </c>
      <c r="CJ21" s="10">
        <v>1774249701486.6895</v>
      </c>
      <c r="CK21" s="10">
        <f t="shared" si="26"/>
        <v>215547292274.58194</v>
      </c>
      <c r="CL21" s="10">
        <f t="shared" si="20"/>
        <v>350792652133.14325</v>
      </c>
      <c r="CM21" s="10">
        <f t="shared" si="21"/>
        <v>52830218694.750488</v>
      </c>
      <c r="CN21" s="10">
        <f t="shared" si="22"/>
        <v>543094648182.03497</v>
      </c>
      <c r="CO21" s="10">
        <f t="shared" si="23"/>
        <v>530415395695.29486</v>
      </c>
      <c r="CP21" s="10">
        <f t="shared" si="24"/>
        <v>59169844938.120537</v>
      </c>
      <c r="CQ21" s="10">
        <f t="shared" si="25"/>
        <v>1037585495164.8994</v>
      </c>
    </row>
    <row r="22" spans="1:95" x14ac:dyDescent="0.25">
      <c r="A22" t="s">
        <v>17</v>
      </c>
      <c r="B22" s="1">
        <v>971037</v>
      </c>
      <c r="C22" s="1">
        <v>1290943</v>
      </c>
      <c r="D22" s="1">
        <v>293703</v>
      </c>
      <c r="E22" s="1">
        <v>4352677</v>
      </c>
      <c r="F22" s="1">
        <v>1822002</v>
      </c>
      <c r="G22" s="1">
        <v>328953</v>
      </c>
      <c r="H22" s="1">
        <v>9059315</v>
      </c>
      <c r="I22" s="1">
        <f t="shared" si="4"/>
        <v>8730362</v>
      </c>
      <c r="K22" t="s">
        <v>70</v>
      </c>
      <c r="L22" t="s">
        <v>71</v>
      </c>
      <c r="M22" s="1">
        <v>10829</v>
      </c>
      <c r="N22" s="1">
        <v>5255</v>
      </c>
      <c r="O22" s="1">
        <v>104394</v>
      </c>
      <c r="P22" s="1">
        <v>142064</v>
      </c>
      <c r="Q22" s="1">
        <v>81421</v>
      </c>
      <c r="S22" s="1">
        <v>395241</v>
      </c>
      <c r="U22" t="s">
        <v>70</v>
      </c>
      <c r="V22">
        <v>35</v>
      </c>
      <c r="W22" s="1">
        <v>8660</v>
      </c>
      <c r="X22" s="1">
        <v>1921</v>
      </c>
      <c r="Y22" s="1">
        <v>9416</v>
      </c>
      <c r="Z22" s="1">
        <v>4379</v>
      </c>
      <c r="AA22">
        <v>187</v>
      </c>
      <c r="AB22" s="1">
        <v>2189</v>
      </c>
      <c r="AC22" s="1">
        <v>26787</v>
      </c>
      <c r="AE22" s="2">
        <v>163199991808</v>
      </c>
      <c r="AF22" s="9">
        <v>518764513845.66248</v>
      </c>
      <c r="AG22" s="3">
        <v>184099995648</v>
      </c>
      <c r="AH22" s="10">
        <v>580710394018.0929</v>
      </c>
      <c r="AI22" s="4">
        <v>555505614848</v>
      </c>
      <c r="AJ22" s="10">
        <v>1788731130548.0115</v>
      </c>
      <c r="AK22" s="5">
        <v>769745027072</v>
      </c>
      <c r="AL22" s="6">
        <v>683138023424</v>
      </c>
      <c r="AM22" s="7">
        <v>2488789992320.2368</v>
      </c>
      <c r="AN22" s="8">
        <v>2214818439448.6431</v>
      </c>
      <c r="AR22">
        <v>8</v>
      </c>
      <c r="AS22">
        <v>17</v>
      </c>
      <c r="AT22">
        <v>2.9</v>
      </c>
      <c r="AU22">
        <v>26.9</v>
      </c>
      <c r="AV22">
        <v>23.9</v>
      </c>
      <c r="AW22">
        <v>2.5</v>
      </c>
      <c r="AX22">
        <v>49.2</v>
      </c>
      <c r="BA22">
        <v>9.3000000000000007</v>
      </c>
      <c r="BB22">
        <v>16.7</v>
      </c>
      <c r="BC22">
        <v>2.4</v>
      </c>
      <c r="BD22">
        <v>26.2</v>
      </c>
      <c r="BE22">
        <v>25.1</v>
      </c>
      <c r="BF22">
        <v>3</v>
      </c>
      <c r="BG22">
        <v>48.7</v>
      </c>
      <c r="BI22" s="11">
        <f t="shared" si="5"/>
        <v>0.08</v>
      </c>
      <c r="BJ22" s="11">
        <f t="shared" si="6"/>
        <v>0.17</v>
      </c>
      <c r="BK22" s="11">
        <f t="shared" si="7"/>
        <v>2.8999999999999998E-2</v>
      </c>
      <c r="BL22" s="11">
        <f t="shared" si="8"/>
        <v>0.26899999999999996</v>
      </c>
      <c r="BM22" s="11">
        <f t="shared" si="9"/>
        <v>0.23899999999999999</v>
      </c>
      <c r="BN22" s="11">
        <f t="shared" si="10"/>
        <v>2.5000000000000001E-2</v>
      </c>
      <c r="BO22" s="11">
        <f t="shared" si="11"/>
        <v>0.49200000000000005</v>
      </c>
      <c r="BP22" s="11"/>
      <c r="BQ22" s="11"/>
      <c r="BR22" s="11">
        <f t="shared" si="12"/>
        <v>9.3000000000000013E-2</v>
      </c>
      <c r="BS22" s="11">
        <f t="shared" si="27"/>
        <v>0.16699999999999998</v>
      </c>
      <c r="BT22" s="11">
        <f t="shared" si="28"/>
        <v>2.4E-2</v>
      </c>
      <c r="BU22" s="11">
        <f t="shared" si="29"/>
        <v>0.26200000000000001</v>
      </c>
      <c r="BV22" s="11">
        <f t="shared" si="30"/>
        <v>0.251</v>
      </c>
      <c r="BW22" s="11">
        <f t="shared" si="31"/>
        <v>0.03</v>
      </c>
      <c r="BX22" s="11">
        <f t="shared" si="32"/>
        <v>0.48700000000000004</v>
      </c>
      <c r="BY22" s="11"/>
      <c r="CA22" s="10">
        <v>1788731130548.0115</v>
      </c>
      <c r="CB22" s="10">
        <f t="shared" si="13"/>
        <v>231457469285.78204</v>
      </c>
      <c r="CC22" s="10">
        <f t="shared" si="14"/>
        <v>415627928717.47949</v>
      </c>
      <c r="CD22" s="10">
        <f t="shared" si="15"/>
        <v>59730959815.685684</v>
      </c>
      <c r="CE22" s="10">
        <f t="shared" si="16"/>
        <v>652062977987.9021</v>
      </c>
      <c r="CF22" s="10">
        <f t="shared" si="17"/>
        <v>624686288072.37939</v>
      </c>
      <c r="CG22" s="10">
        <f t="shared" si="18"/>
        <v>74663699769.607101</v>
      </c>
      <c r="CH22" s="10">
        <f t="shared" si="19"/>
        <v>1212040726259.9553</v>
      </c>
      <c r="CJ22" s="10">
        <v>1788731130548.0115</v>
      </c>
      <c r="CK22" s="10">
        <f t="shared" si="26"/>
        <v>205978114868.72385</v>
      </c>
      <c r="CL22" s="10">
        <f t="shared" si="20"/>
        <v>369874679387.92334</v>
      </c>
      <c r="CM22" s="10">
        <f t="shared" si="21"/>
        <v>53155642546.767433</v>
      </c>
      <c r="CN22" s="10">
        <f t="shared" si="22"/>
        <v>580282431135.54456</v>
      </c>
      <c r="CO22" s="10">
        <f t="shared" si="23"/>
        <v>555919428301.60937</v>
      </c>
      <c r="CP22" s="10">
        <f t="shared" si="24"/>
        <v>66444553183.45929</v>
      </c>
      <c r="CQ22" s="10">
        <f t="shared" si="25"/>
        <v>1078616580011.4893</v>
      </c>
    </row>
    <row r="23" spans="1:95" x14ac:dyDescent="0.25">
      <c r="A23" t="s">
        <v>18</v>
      </c>
      <c r="B23" s="1">
        <v>1116896</v>
      </c>
      <c r="C23" s="1">
        <v>1297018</v>
      </c>
      <c r="D23" s="1">
        <v>286921</v>
      </c>
      <c r="E23" s="1">
        <v>4683595</v>
      </c>
      <c r="F23" s="1">
        <v>2188552</v>
      </c>
      <c r="G23" s="1">
        <v>399475</v>
      </c>
      <c r="H23" s="1">
        <v>9972457</v>
      </c>
      <c r="I23" s="1">
        <f t="shared" si="4"/>
        <v>9572982</v>
      </c>
      <c r="K23" t="s">
        <v>18</v>
      </c>
      <c r="L23" t="s">
        <v>72</v>
      </c>
      <c r="M23" s="1">
        <v>11154</v>
      </c>
      <c r="N23" s="1">
        <v>7988</v>
      </c>
      <c r="O23" s="1">
        <v>108582</v>
      </c>
      <c r="P23" s="1">
        <v>169089</v>
      </c>
      <c r="Q23" s="1">
        <v>86368</v>
      </c>
      <c r="S23" s="1">
        <v>443321</v>
      </c>
      <c r="U23" t="s">
        <v>119</v>
      </c>
      <c r="V23">
        <v>38</v>
      </c>
      <c r="W23" s="1">
        <v>9360</v>
      </c>
      <c r="X23" s="1">
        <v>1963</v>
      </c>
      <c r="Y23" s="1">
        <v>10324</v>
      </c>
      <c r="Z23" s="1">
        <v>5027</v>
      </c>
      <c r="AA23">
        <v>236</v>
      </c>
      <c r="AB23" s="1">
        <v>1821</v>
      </c>
      <c r="AC23" s="1">
        <v>28769</v>
      </c>
      <c r="AE23" s="2">
        <v>191400001536</v>
      </c>
      <c r="AF23" s="9">
        <v>552120364055.02576</v>
      </c>
      <c r="AG23" s="3">
        <v>197400002560</v>
      </c>
      <c r="AH23" s="10">
        <v>598309852261.44641</v>
      </c>
      <c r="AI23" s="4">
        <v>631350034432</v>
      </c>
      <c r="AJ23" s="10">
        <v>1869212625281.905</v>
      </c>
      <c r="AK23" s="5">
        <v>855943020544</v>
      </c>
      <c r="AL23" s="6">
        <v>759850991616</v>
      </c>
      <c r="AM23" s="7">
        <v>2599754854791.3467</v>
      </c>
      <c r="AN23" s="8">
        <v>2316449870527.6748</v>
      </c>
      <c r="AR23">
        <v>8</v>
      </c>
      <c r="AS23">
        <v>17</v>
      </c>
      <c r="AT23">
        <v>2.8</v>
      </c>
      <c r="AU23">
        <v>26</v>
      </c>
      <c r="AV23">
        <v>25.2</v>
      </c>
      <c r="AW23">
        <v>2.8</v>
      </c>
      <c r="AX23">
        <v>48.8</v>
      </c>
      <c r="BA23">
        <v>9.5</v>
      </c>
      <c r="BB23">
        <v>16.5</v>
      </c>
      <c r="BC23">
        <v>2.2999999999999998</v>
      </c>
      <c r="BD23">
        <v>25.8</v>
      </c>
      <c r="BE23">
        <v>25.6</v>
      </c>
      <c r="BF23">
        <v>3.3</v>
      </c>
      <c r="BG23">
        <v>48.6</v>
      </c>
      <c r="BI23" s="11">
        <f t="shared" si="5"/>
        <v>0.08</v>
      </c>
      <c r="BJ23" s="11">
        <f t="shared" si="6"/>
        <v>0.17</v>
      </c>
      <c r="BK23" s="11">
        <f t="shared" si="7"/>
        <v>2.7999999999999997E-2</v>
      </c>
      <c r="BL23" s="11">
        <f t="shared" si="8"/>
        <v>0.26</v>
      </c>
      <c r="BM23" s="11">
        <f t="shared" si="9"/>
        <v>0.252</v>
      </c>
      <c r="BN23" s="11">
        <f t="shared" si="10"/>
        <v>2.7999999999999997E-2</v>
      </c>
      <c r="BO23" s="11">
        <f t="shared" si="11"/>
        <v>0.48799999999999999</v>
      </c>
      <c r="BP23" s="11"/>
      <c r="BQ23" s="11"/>
      <c r="BR23" s="11">
        <f t="shared" si="12"/>
        <v>9.5000000000000001E-2</v>
      </c>
      <c r="BS23" s="11">
        <f t="shared" si="27"/>
        <v>0.16500000000000001</v>
      </c>
      <c r="BT23" s="11">
        <f t="shared" si="28"/>
        <v>2.3E-2</v>
      </c>
      <c r="BU23" s="11">
        <f t="shared" si="29"/>
        <v>0.25800000000000001</v>
      </c>
      <c r="BV23" s="11">
        <f t="shared" si="30"/>
        <v>0.25600000000000001</v>
      </c>
      <c r="BW23" s="11">
        <f t="shared" si="31"/>
        <v>3.3000000000000002E-2</v>
      </c>
      <c r="BX23" s="11">
        <f t="shared" si="32"/>
        <v>0.48599999999999999</v>
      </c>
      <c r="BY23" s="11"/>
      <c r="CA23" s="10">
        <v>1869212625281.905</v>
      </c>
      <c r="CB23" s="10">
        <f t="shared" si="13"/>
        <v>246976711205.17795</v>
      </c>
      <c r="CC23" s="10">
        <f t="shared" si="14"/>
        <v>428959551040.5722</v>
      </c>
      <c r="CD23" s="10">
        <f t="shared" si="15"/>
        <v>59794361660.200974</v>
      </c>
      <c r="CE23" s="10">
        <f t="shared" si="16"/>
        <v>670736752536.16748</v>
      </c>
      <c r="CF23" s="10">
        <f t="shared" si="17"/>
        <v>665537242826.58472</v>
      </c>
      <c r="CG23" s="10">
        <f t="shared" si="18"/>
        <v>85791910208.114441</v>
      </c>
      <c r="CH23" s="10">
        <f t="shared" si="19"/>
        <v>1263480859428.5945</v>
      </c>
      <c r="CJ23" s="10">
        <v>1869212625281.905</v>
      </c>
      <c r="CK23" s="10">
        <f t="shared" si="26"/>
        <v>220062737700.12912</v>
      </c>
      <c r="CL23" s="10">
        <f t="shared" si="20"/>
        <v>382214228637.06635</v>
      </c>
      <c r="CM23" s="10">
        <f t="shared" si="21"/>
        <v>53278347022.13652</v>
      </c>
      <c r="CN23" s="10">
        <f t="shared" si="22"/>
        <v>597644066596.14014</v>
      </c>
      <c r="CO23" s="10">
        <f t="shared" si="23"/>
        <v>593011166855.08472</v>
      </c>
      <c r="CP23" s="10">
        <f t="shared" si="24"/>
        <v>76442845727.413269</v>
      </c>
      <c r="CQ23" s="10">
        <f t="shared" si="25"/>
        <v>1125794637076.45</v>
      </c>
    </row>
    <row r="24" spans="1:95" x14ac:dyDescent="0.25">
      <c r="A24" t="s">
        <v>19</v>
      </c>
      <c r="B24" s="1">
        <v>944256</v>
      </c>
      <c r="C24" s="1">
        <v>1147698</v>
      </c>
      <c r="D24" s="1">
        <v>265229</v>
      </c>
      <c r="E24" s="1">
        <v>4841362</v>
      </c>
      <c r="F24" s="1">
        <v>2434136</v>
      </c>
      <c r="G24" s="1">
        <v>328592</v>
      </c>
      <c r="H24" s="1">
        <v>9961273</v>
      </c>
      <c r="I24" s="1">
        <f t="shared" si="4"/>
        <v>9632681</v>
      </c>
      <c r="K24" t="s">
        <v>19</v>
      </c>
      <c r="L24" t="s">
        <v>73</v>
      </c>
      <c r="M24" s="1">
        <v>12317</v>
      </c>
      <c r="N24" s="1">
        <v>13020</v>
      </c>
      <c r="O24" s="1">
        <v>107954</v>
      </c>
      <c r="P24" s="1">
        <v>176409</v>
      </c>
      <c r="Q24" s="1">
        <v>88841</v>
      </c>
      <c r="S24" s="1">
        <v>465338</v>
      </c>
      <c r="U24" t="s">
        <v>120</v>
      </c>
      <c r="V24">
        <v>33</v>
      </c>
      <c r="W24" s="1">
        <v>10409</v>
      </c>
      <c r="X24" s="1">
        <v>2072</v>
      </c>
      <c r="Y24" s="1">
        <v>11229</v>
      </c>
      <c r="Z24" s="1">
        <v>5620</v>
      </c>
      <c r="AB24" s="1">
        <v>2171</v>
      </c>
      <c r="AC24" s="1">
        <v>31534</v>
      </c>
      <c r="AE24" s="2">
        <v>230157000000</v>
      </c>
      <c r="AF24" s="9">
        <v>580469224311.66418</v>
      </c>
      <c r="AG24" s="3">
        <v>233130000000</v>
      </c>
      <c r="AH24" s="10">
        <v>627998635145.64392</v>
      </c>
      <c r="AI24" s="4">
        <v>693572000000</v>
      </c>
      <c r="AJ24" s="10">
        <v>1833981794623.0815</v>
      </c>
      <c r="AK24" s="5">
        <v>1016724000000</v>
      </c>
      <c r="AL24" s="6">
        <v>904498000000</v>
      </c>
      <c r="AM24" s="7">
        <v>2731343208179.2061</v>
      </c>
      <c r="AN24" s="8">
        <v>2435210207543.6851</v>
      </c>
      <c r="AR24">
        <v>8.6</v>
      </c>
      <c r="AS24">
        <v>16.7</v>
      </c>
      <c r="AT24">
        <v>3</v>
      </c>
      <c r="AU24">
        <v>25.7</v>
      </c>
      <c r="AV24">
        <v>25.8</v>
      </c>
      <c r="AW24">
        <v>3.4</v>
      </c>
      <c r="AX24">
        <v>48.6</v>
      </c>
      <c r="BA24">
        <v>9.6</v>
      </c>
      <c r="BB24">
        <v>16.5</v>
      </c>
      <c r="BC24">
        <v>2.2000000000000002</v>
      </c>
      <c r="BD24">
        <v>25.7</v>
      </c>
      <c r="BE24">
        <v>25.9</v>
      </c>
      <c r="BF24">
        <v>3.5</v>
      </c>
      <c r="BG24">
        <v>48.5</v>
      </c>
      <c r="BI24" s="11">
        <f t="shared" si="5"/>
        <v>8.5999999999999993E-2</v>
      </c>
      <c r="BJ24" s="11">
        <f t="shared" si="6"/>
        <v>0.16699999999999998</v>
      </c>
      <c r="BK24" s="11">
        <f t="shared" si="7"/>
        <v>0.03</v>
      </c>
      <c r="BL24" s="11">
        <f t="shared" si="8"/>
        <v>0.25700000000000001</v>
      </c>
      <c r="BM24" s="11">
        <f t="shared" si="9"/>
        <v>0.25800000000000001</v>
      </c>
      <c r="BN24" s="11">
        <f t="shared" si="10"/>
        <v>3.4000000000000002E-2</v>
      </c>
      <c r="BO24" s="11">
        <f t="shared" si="11"/>
        <v>0.48599999999999999</v>
      </c>
      <c r="BP24" s="11"/>
      <c r="BQ24" s="11"/>
      <c r="BR24" s="11">
        <f t="shared" si="12"/>
        <v>9.6000000000000002E-2</v>
      </c>
      <c r="BS24" s="11">
        <f t="shared" si="27"/>
        <v>0.16500000000000001</v>
      </c>
      <c r="BT24" s="11">
        <f t="shared" si="28"/>
        <v>2.2000000000000002E-2</v>
      </c>
      <c r="BU24" s="11">
        <f t="shared" si="29"/>
        <v>0.25700000000000001</v>
      </c>
      <c r="BV24" s="11">
        <f t="shared" si="30"/>
        <v>0.25900000000000001</v>
      </c>
      <c r="BW24" s="11">
        <f t="shared" si="31"/>
        <v>3.5000000000000003E-2</v>
      </c>
      <c r="BX24" s="11">
        <f t="shared" si="32"/>
        <v>0.48499999999999999</v>
      </c>
      <c r="BY24" s="11"/>
      <c r="CA24" s="10">
        <v>1833981794623.0815</v>
      </c>
      <c r="CB24" s="10">
        <f t="shared" si="13"/>
        <v>262208947985.2038</v>
      </c>
      <c r="CC24" s="10">
        <f t="shared" si="14"/>
        <v>450671629349.56903</v>
      </c>
      <c r="CD24" s="10">
        <f t="shared" si="15"/>
        <v>60089550579.942535</v>
      </c>
      <c r="CE24" s="10">
        <f t="shared" si="16"/>
        <v>701955204502.05603</v>
      </c>
      <c r="CF24" s="10">
        <f t="shared" si="17"/>
        <v>707417890918.41443</v>
      </c>
      <c r="CG24" s="10">
        <f t="shared" si="18"/>
        <v>95597012286.272217</v>
      </c>
      <c r="CH24" s="10">
        <f t="shared" si="19"/>
        <v>1324701455966.9148</v>
      </c>
      <c r="CJ24" s="10">
        <v>1833981794623.0815</v>
      </c>
      <c r="CK24" s="10">
        <f t="shared" si="26"/>
        <v>233780179924.19376</v>
      </c>
      <c r="CL24" s="10">
        <f t="shared" si="20"/>
        <v>401809684244.70807</v>
      </c>
      <c r="CM24" s="10">
        <f t="shared" si="21"/>
        <v>53574624565.961075</v>
      </c>
      <c r="CN24" s="10">
        <f t="shared" si="22"/>
        <v>625849023338.72705</v>
      </c>
      <c r="CO24" s="10">
        <f t="shared" si="23"/>
        <v>630719443753.81445</v>
      </c>
      <c r="CP24" s="10">
        <f t="shared" si="24"/>
        <v>85232357264.028992</v>
      </c>
      <c r="CQ24" s="10">
        <f t="shared" si="25"/>
        <v>1181076950658.6873</v>
      </c>
    </row>
    <row r="25" spans="1:95" x14ac:dyDescent="0.25">
      <c r="A25" t="s">
        <v>20</v>
      </c>
      <c r="B25" s="1">
        <v>613706</v>
      </c>
      <c r="C25" s="1">
        <v>1369525</v>
      </c>
      <c r="D25" s="1">
        <v>281539</v>
      </c>
      <c r="E25" s="1">
        <v>5619552</v>
      </c>
      <c r="F25" s="1">
        <v>2775418</v>
      </c>
      <c r="G25" s="1">
        <v>323228</v>
      </c>
      <c r="H25" s="1">
        <v>10982968</v>
      </c>
      <c r="I25" s="1">
        <f t="shared" si="4"/>
        <v>10659740</v>
      </c>
      <c r="K25" t="s">
        <v>74</v>
      </c>
      <c r="L25" t="s">
        <v>75</v>
      </c>
      <c r="M25" s="1">
        <v>13057</v>
      </c>
      <c r="N25" s="1">
        <v>11761</v>
      </c>
      <c r="O25" s="1">
        <v>101493</v>
      </c>
      <c r="P25" s="1">
        <v>193893</v>
      </c>
      <c r="Q25" s="1">
        <v>95661</v>
      </c>
      <c r="R25">
        <v>25</v>
      </c>
      <c r="S25" s="1">
        <v>486606</v>
      </c>
      <c r="U25" t="s">
        <v>74</v>
      </c>
      <c r="V25">
        <v>29</v>
      </c>
      <c r="W25" s="1">
        <v>11458</v>
      </c>
      <c r="X25" s="1">
        <v>2143</v>
      </c>
      <c r="Y25" s="1">
        <v>12289</v>
      </c>
      <c r="Z25" s="1">
        <v>5847</v>
      </c>
      <c r="AA25">
        <v>310</v>
      </c>
      <c r="AB25" s="1">
        <v>2112</v>
      </c>
      <c r="AC25" s="1">
        <v>33878</v>
      </c>
      <c r="AE25" s="2">
        <v>268137000000</v>
      </c>
      <c r="AF25" s="9">
        <v>622054056316.4408</v>
      </c>
      <c r="AG25" s="3">
        <v>282374000000</v>
      </c>
      <c r="AH25" s="10">
        <v>687666784351.08862</v>
      </c>
      <c r="AI25" s="4">
        <v>843939000000</v>
      </c>
      <c r="AJ25" s="10">
        <v>2085267010635.843</v>
      </c>
      <c r="AK25" s="5">
        <v>1205204000000</v>
      </c>
      <c r="AL25" s="6">
        <v>1071762000000</v>
      </c>
      <c r="AM25" s="7">
        <v>2941817725011.2866</v>
      </c>
      <c r="AN25" s="8">
        <v>2619546294888.3721</v>
      </c>
      <c r="AR25">
        <v>9.4</v>
      </c>
      <c r="AS25">
        <v>16.5</v>
      </c>
      <c r="AT25">
        <v>2.8</v>
      </c>
      <c r="AU25">
        <v>26.2</v>
      </c>
      <c r="AV25">
        <v>25.4</v>
      </c>
      <c r="AW25">
        <v>3.4</v>
      </c>
      <c r="AX25">
        <v>48.4</v>
      </c>
      <c r="BA25">
        <v>9.8000000000000007</v>
      </c>
      <c r="BB25">
        <v>16.399999999999999</v>
      </c>
      <c r="BC25">
        <v>2.2000000000000002</v>
      </c>
      <c r="BD25">
        <v>26.1</v>
      </c>
      <c r="BE25">
        <v>25.9</v>
      </c>
      <c r="BF25">
        <v>3.5</v>
      </c>
      <c r="BG25">
        <v>48</v>
      </c>
      <c r="BI25" s="11">
        <f t="shared" si="5"/>
        <v>9.4E-2</v>
      </c>
      <c r="BJ25" s="11">
        <f t="shared" si="6"/>
        <v>0.16500000000000001</v>
      </c>
      <c r="BK25" s="11">
        <f t="shared" si="7"/>
        <v>2.7999999999999997E-2</v>
      </c>
      <c r="BL25" s="11">
        <f t="shared" si="8"/>
        <v>0.26200000000000001</v>
      </c>
      <c r="BM25" s="11">
        <f t="shared" si="9"/>
        <v>0.254</v>
      </c>
      <c r="BN25" s="11">
        <f t="shared" si="10"/>
        <v>3.4000000000000002E-2</v>
      </c>
      <c r="BO25" s="11">
        <f t="shared" si="11"/>
        <v>0.48399999999999999</v>
      </c>
      <c r="BP25" s="11"/>
      <c r="BQ25" s="11"/>
      <c r="BR25" s="11">
        <f t="shared" si="12"/>
        <v>9.8000000000000004E-2</v>
      </c>
      <c r="BS25" s="11">
        <f t="shared" si="27"/>
        <v>0.16399999999999998</v>
      </c>
      <c r="BT25" s="11">
        <f t="shared" si="28"/>
        <v>2.2000000000000002E-2</v>
      </c>
      <c r="BU25" s="11">
        <f t="shared" si="29"/>
        <v>0.26100000000000001</v>
      </c>
      <c r="BV25" s="11">
        <f t="shared" si="30"/>
        <v>0.25900000000000001</v>
      </c>
      <c r="BW25" s="11">
        <f t="shared" si="31"/>
        <v>3.5000000000000003E-2</v>
      </c>
      <c r="BX25" s="11">
        <f t="shared" si="32"/>
        <v>0.48</v>
      </c>
      <c r="BY25" s="11"/>
      <c r="CA25" s="10">
        <v>2085267010635.843</v>
      </c>
      <c r="CB25" s="10">
        <f t="shared" si="13"/>
        <v>288298137051.10608</v>
      </c>
      <c r="CC25" s="10">
        <f t="shared" si="14"/>
        <v>482458106901.85095</v>
      </c>
      <c r="CD25" s="10">
        <f t="shared" si="15"/>
        <v>64719989950.248314</v>
      </c>
      <c r="CE25" s="10">
        <f t="shared" si="16"/>
        <v>767814426227.9458</v>
      </c>
      <c r="CF25" s="10">
        <f t="shared" si="17"/>
        <v>761930790777.92322</v>
      </c>
      <c r="CG25" s="10">
        <f t="shared" si="18"/>
        <v>102963620375.39503</v>
      </c>
      <c r="CH25" s="10">
        <f t="shared" si="19"/>
        <v>1412072508005.4175</v>
      </c>
      <c r="CJ25" s="10">
        <v>2085267010635.843</v>
      </c>
      <c r="CK25" s="10">
        <f t="shared" si="26"/>
        <v>256715536899.06049</v>
      </c>
      <c r="CL25" s="10">
        <f t="shared" si="20"/>
        <v>429605592361.69299</v>
      </c>
      <c r="CM25" s="10">
        <f t="shared" si="21"/>
        <v>57630018487.544189</v>
      </c>
      <c r="CN25" s="10">
        <f t="shared" si="22"/>
        <v>683701582965.86511</v>
      </c>
      <c r="CO25" s="10">
        <f t="shared" si="23"/>
        <v>678462490376.08838</v>
      </c>
      <c r="CP25" s="10">
        <f t="shared" si="24"/>
        <v>91684120321.093033</v>
      </c>
      <c r="CQ25" s="10">
        <f t="shared" si="25"/>
        <v>1257382221546.4185</v>
      </c>
    </row>
    <row r="26" spans="1:95" x14ac:dyDescent="0.25">
      <c r="A26" t="s">
        <v>21</v>
      </c>
      <c r="B26" s="1">
        <v>622075</v>
      </c>
      <c r="C26" s="1">
        <v>1479935</v>
      </c>
      <c r="D26" s="1">
        <v>287181</v>
      </c>
      <c r="E26" s="1">
        <v>6107416</v>
      </c>
      <c r="F26" s="1">
        <v>3158124</v>
      </c>
      <c r="G26" s="1">
        <v>357115</v>
      </c>
      <c r="H26" s="1">
        <v>12011846</v>
      </c>
      <c r="I26" s="1">
        <f t="shared" si="4"/>
        <v>11654731</v>
      </c>
      <c r="K26" t="s">
        <v>21</v>
      </c>
      <c r="L26" t="s">
        <v>76</v>
      </c>
      <c r="M26" s="1">
        <v>14326</v>
      </c>
      <c r="N26" s="1">
        <v>11914</v>
      </c>
      <c r="O26" s="1">
        <v>119628</v>
      </c>
      <c r="P26" s="1">
        <v>186853</v>
      </c>
      <c r="Q26" s="1">
        <v>102991</v>
      </c>
      <c r="R26">
        <v>31</v>
      </c>
      <c r="S26" s="1">
        <v>511527</v>
      </c>
      <c r="U26" t="s">
        <v>21</v>
      </c>
      <c r="V26">
        <v>27</v>
      </c>
      <c r="W26" s="1">
        <v>13170</v>
      </c>
      <c r="X26" s="1">
        <v>2333</v>
      </c>
      <c r="Y26" s="1">
        <v>13043</v>
      </c>
      <c r="Z26" s="1">
        <v>5635</v>
      </c>
      <c r="AA26">
        <v>297</v>
      </c>
      <c r="AB26" s="1">
        <v>1987</v>
      </c>
      <c r="AC26" s="1">
        <v>36492</v>
      </c>
      <c r="AE26" s="2">
        <v>294522000000</v>
      </c>
      <c r="AF26" s="9">
        <v>652520277476.50159</v>
      </c>
      <c r="AG26" s="3">
        <v>297814000000</v>
      </c>
      <c r="AH26" s="10">
        <v>651316528977.37744</v>
      </c>
      <c r="AI26" s="4">
        <v>962619000000</v>
      </c>
      <c r="AJ26" s="10">
        <v>2129444050941.929</v>
      </c>
      <c r="AK26" s="5">
        <v>1333041000000</v>
      </c>
      <c r="AL26" s="6">
        <v>1191541000000</v>
      </c>
      <c r="AM26" s="7">
        <v>2993527458323.5996</v>
      </c>
      <c r="AN26" s="8">
        <v>2674474281890.7241</v>
      </c>
      <c r="AR26">
        <v>10.6</v>
      </c>
      <c r="AS26">
        <v>16.3</v>
      </c>
      <c r="AT26">
        <v>3</v>
      </c>
      <c r="AU26">
        <v>24.8</v>
      </c>
      <c r="AV26">
        <v>25.3</v>
      </c>
      <c r="AW26">
        <v>3.2</v>
      </c>
      <c r="AX26">
        <v>49.8</v>
      </c>
      <c r="BA26">
        <v>10.199999999999999</v>
      </c>
      <c r="BB26">
        <v>16.5</v>
      </c>
      <c r="BC26">
        <v>2.2999999999999998</v>
      </c>
      <c r="BD26">
        <v>24.2</v>
      </c>
      <c r="BE26">
        <v>26.7</v>
      </c>
      <c r="BF26">
        <v>3.6</v>
      </c>
      <c r="BG26">
        <v>49.1</v>
      </c>
      <c r="BI26" s="11">
        <f t="shared" si="5"/>
        <v>0.106</v>
      </c>
      <c r="BJ26" s="11">
        <f t="shared" si="6"/>
        <v>0.16300000000000001</v>
      </c>
      <c r="BK26" s="11">
        <f t="shared" si="7"/>
        <v>0.03</v>
      </c>
      <c r="BL26" s="11">
        <f t="shared" si="8"/>
        <v>0.248</v>
      </c>
      <c r="BM26" s="11">
        <f t="shared" si="9"/>
        <v>0.253</v>
      </c>
      <c r="BN26" s="11">
        <f t="shared" si="10"/>
        <v>3.2000000000000001E-2</v>
      </c>
      <c r="BO26" s="11">
        <f t="shared" si="11"/>
        <v>0.498</v>
      </c>
      <c r="BP26" s="11"/>
      <c r="BQ26" s="11"/>
      <c r="BR26" s="11">
        <f t="shared" si="12"/>
        <v>0.10199999999999999</v>
      </c>
      <c r="BS26" s="11">
        <f t="shared" si="27"/>
        <v>0.16500000000000001</v>
      </c>
      <c r="BT26" s="11">
        <f t="shared" si="28"/>
        <v>2.3E-2</v>
      </c>
      <c r="BU26" s="11">
        <f t="shared" si="29"/>
        <v>0.24199999999999999</v>
      </c>
      <c r="BV26" s="11">
        <f t="shared" si="30"/>
        <v>0.26700000000000002</v>
      </c>
      <c r="BW26" s="11">
        <f t="shared" si="31"/>
        <v>3.6000000000000004E-2</v>
      </c>
      <c r="BX26" s="11">
        <f t="shared" si="32"/>
        <v>0.49099999999999999</v>
      </c>
      <c r="BY26" s="11"/>
      <c r="CA26" s="10">
        <v>2129444050941.929</v>
      </c>
      <c r="CB26" s="10">
        <f t="shared" si="13"/>
        <v>305339800749.00714</v>
      </c>
      <c r="CC26" s="10">
        <f t="shared" si="14"/>
        <v>493932030623.39398</v>
      </c>
      <c r="CD26" s="10">
        <f t="shared" si="15"/>
        <v>68851131541.442795</v>
      </c>
      <c r="CE26" s="10">
        <f t="shared" si="16"/>
        <v>724433644914.31104</v>
      </c>
      <c r="CF26" s="10">
        <f t="shared" si="17"/>
        <v>799271831372.40112</v>
      </c>
      <c r="CG26" s="10">
        <f t="shared" si="18"/>
        <v>107766988499.6496</v>
      </c>
      <c r="CH26" s="10">
        <f t="shared" si="19"/>
        <v>1469821982036.8875</v>
      </c>
      <c r="CJ26" s="10">
        <v>2129444050941.929</v>
      </c>
      <c r="CK26" s="10">
        <f t="shared" si="26"/>
        <v>272796376752.85385</v>
      </c>
      <c r="CL26" s="10">
        <f t="shared" si="20"/>
        <v>441288256511.96948</v>
      </c>
      <c r="CM26" s="10">
        <f t="shared" si="21"/>
        <v>61512908483.486656</v>
      </c>
      <c r="CN26" s="10">
        <f t="shared" si="22"/>
        <v>647222776217.55518</v>
      </c>
      <c r="CO26" s="10">
        <f t="shared" si="23"/>
        <v>714084633264.82336</v>
      </c>
      <c r="CP26" s="10">
        <f t="shared" si="24"/>
        <v>96281074148.066086</v>
      </c>
      <c r="CQ26" s="10">
        <f t="shared" si="25"/>
        <v>1313166872408.3455</v>
      </c>
    </row>
    <row r="27" spans="1:95" x14ac:dyDescent="0.25">
      <c r="A27" t="s">
        <v>22</v>
      </c>
      <c r="B27" s="1">
        <v>589851</v>
      </c>
      <c r="C27" s="1">
        <v>1653516</v>
      </c>
      <c r="D27" s="1">
        <v>307795</v>
      </c>
      <c r="E27" s="1">
        <v>6414582</v>
      </c>
      <c r="F27" s="1">
        <v>3902308</v>
      </c>
      <c r="G27" s="1">
        <v>357529</v>
      </c>
      <c r="H27" s="1">
        <v>13225581</v>
      </c>
      <c r="I27" s="1">
        <f t="shared" si="4"/>
        <v>12868052</v>
      </c>
      <c r="K27" t="s">
        <v>77</v>
      </c>
      <c r="L27" t="s">
        <v>78</v>
      </c>
      <c r="M27" s="1">
        <v>15239</v>
      </c>
      <c r="N27" s="1">
        <v>10187</v>
      </c>
      <c r="O27" s="1">
        <v>144514</v>
      </c>
      <c r="P27" s="1">
        <v>197694</v>
      </c>
      <c r="Q27" s="1">
        <v>100631</v>
      </c>
      <c r="R27">
        <v>43</v>
      </c>
      <c r="S27" s="1">
        <v>550769</v>
      </c>
      <c r="U27" t="s">
        <v>77</v>
      </c>
      <c r="V27">
        <v>27</v>
      </c>
      <c r="W27" s="1">
        <v>14080</v>
      </c>
      <c r="X27" s="1">
        <v>1786</v>
      </c>
      <c r="Y27" s="1">
        <v>12637</v>
      </c>
      <c r="Z27" s="1">
        <v>5772</v>
      </c>
      <c r="AA27">
        <v>298</v>
      </c>
      <c r="AB27" s="1">
        <v>2781</v>
      </c>
      <c r="AC27" s="1">
        <v>37381</v>
      </c>
      <c r="AE27" s="2">
        <v>339916000000</v>
      </c>
      <c r="AF27" s="9">
        <v>677861913509.42114</v>
      </c>
      <c r="AG27" s="3">
        <v>357924000000</v>
      </c>
      <c r="AH27" s="10">
        <v>685364053241.44165</v>
      </c>
      <c r="AI27" s="4">
        <v>1109980000000</v>
      </c>
      <c r="AJ27" s="10">
        <v>2203383701746.5967</v>
      </c>
      <c r="AK27" s="5">
        <v>1561104000000</v>
      </c>
      <c r="AL27" s="6">
        <v>1400865000000</v>
      </c>
      <c r="AM27" s="7">
        <v>3105408019168.894</v>
      </c>
      <c r="AN27" s="8">
        <v>2791310025056.3379</v>
      </c>
      <c r="AR27">
        <v>10.6</v>
      </c>
      <c r="AS27">
        <v>16.2</v>
      </c>
      <c r="AT27">
        <v>3.3</v>
      </c>
      <c r="AU27">
        <v>25.3</v>
      </c>
      <c r="AV27">
        <v>24.9</v>
      </c>
      <c r="AW27">
        <v>2.9</v>
      </c>
      <c r="AX27">
        <v>49.9</v>
      </c>
      <c r="BA27">
        <v>10.199999999999999</v>
      </c>
      <c r="BB27">
        <v>16.2</v>
      </c>
      <c r="BC27">
        <v>2.5</v>
      </c>
      <c r="BD27">
        <v>24.3</v>
      </c>
      <c r="BE27">
        <v>26.7</v>
      </c>
      <c r="BF27">
        <v>3.6</v>
      </c>
      <c r="BG27">
        <v>49</v>
      </c>
      <c r="BI27" s="11">
        <f t="shared" si="5"/>
        <v>0.106</v>
      </c>
      <c r="BJ27" s="11">
        <f t="shared" si="6"/>
        <v>0.16200000000000001</v>
      </c>
      <c r="BK27" s="11">
        <f t="shared" si="7"/>
        <v>3.3000000000000002E-2</v>
      </c>
      <c r="BL27" s="11">
        <f t="shared" si="8"/>
        <v>0.253</v>
      </c>
      <c r="BM27" s="11">
        <f t="shared" si="9"/>
        <v>0.249</v>
      </c>
      <c r="BN27" s="11">
        <f t="shared" si="10"/>
        <v>2.8999999999999998E-2</v>
      </c>
      <c r="BO27" s="11">
        <f t="shared" si="11"/>
        <v>0.499</v>
      </c>
      <c r="BP27" s="11"/>
      <c r="BQ27" s="11"/>
      <c r="BR27" s="11">
        <f t="shared" si="12"/>
        <v>0.10199999999999999</v>
      </c>
      <c r="BS27" s="11">
        <f t="shared" si="27"/>
        <v>0.16200000000000001</v>
      </c>
      <c r="BT27" s="11">
        <f t="shared" si="28"/>
        <v>2.5000000000000001E-2</v>
      </c>
      <c r="BU27" s="11">
        <f t="shared" si="29"/>
        <v>0.24299999999999999</v>
      </c>
      <c r="BV27" s="11">
        <f t="shared" si="30"/>
        <v>0.26700000000000002</v>
      </c>
      <c r="BW27" s="11">
        <f t="shared" si="31"/>
        <v>3.6000000000000004E-2</v>
      </c>
      <c r="BX27" s="11">
        <f t="shared" si="32"/>
        <v>0.49</v>
      </c>
      <c r="BY27" s="11"/>
      <c r="CA27" s="10">
        <v>2203383701746.5967</v>
      </c>
      <c r="CB27" s="10">
        <f t="shared" si="13"/>
        <v>316751617955.22717</v>
      </c>
      <c r="CC27" s="10">
        <f t="shared" si="14"/>
        <v>503076099105.36084</v>
      </c>
      <c r="CD27" s="10">
        <f t="shared" si="15"/>
        <v>77635200479.222351</v>
      </c>
      <c r="CE27" s="10">
        <f t="shared" si="16"/>
        <v>754614148658.04126</v>
      </c>
      <c r="CF27" s="10">
        <f t="shared" si="17"/>
        <v>829143941118.09473</v>
      </c>
      <c r="CG27" s="10">
        <f t="shared" si="18"/>
        <v>111794688690.0802</v>
      </c>
      <c r="CH27" s="10">
        <f t="shared" si="19"/>
        <v>1521649929392.7581</v>
      </c>
      <c r="CJ27" s="10">
        <v>2203383701746.5967</v>
      </c>
      <c r="CK27" s="10">
        <f t="shared" si="26"/>
        <v>284713622555.74646</v>
      </c>
      <c r="CL27" s="10">
        <f t="shared" si="20"/>
        <v>452192224059.12677</v>
      </c>
      <c r="CM27" s="10">
        <f t="shared" si="21"/>
        <v>69782750626.408447</v>
      </c>
      <c r="CN27" s="10">
        <f t="shared" si="22"/>
        <v>678288336088.69006</v>
      </c>
      <c r="CO27" s="10">
        <f t="shared" si="23"/>
        <v>745279776690.04224</v>
      </c>
      <c r="CP27" s="10">
        <f t="shared" si="24"/>
        <v>100487160902.02818</v>
      </c>
      <c r="CQ27" s="10">
        <f t="shared" si="25"/>
        <v>1367741912277.6055</v>
      </c>
    </row>
    <row r="28" spans="1:95" x14ac:dyDescent="0.25">
      <c r="A28" t="s">
        <v>23</v>
      </c>
      <c r="B28" s="1">
        <v>585173</v>
      </c>
      <c r="C28" s="1">
        <v>1889443</v>
      </c>
      <c r="D28" s="1">
        <v>268631</v>
      </c>
      <c r="E28" s="1">
        <v>6646175</v>
      </c>
      <c r="F28" s="1">
        <v>4215635</v>
      </c>
      <c r="G28" s="1">
        <v>355110</v>
      </c>
      <c r="H28" s="1">
        <v>13960167</v>
      </c>
      <c r="I28" s="1">
        <f t="shared" si="4"/>
        <v>13605057</v>
      </c>
      <c r="K28" t="s">
        <v>23</v>
      </c>
      <c r="L28" t="s">
        <v>79</v>
      </c>
      <c r="M28" s="1">
        <v>16064</v>
      </c>
      <c r="N28" s="1">
        <v>6730</v>
      </c>
      <c r="O28" s="1">
        <v>141697</v>
      </c>
      <c r="P28" s="1">
        <v>181107</v>
      </c>
      <c r="Q28" s="1">
        <v>104098</v>
      </c>
      <c r="R28">
        <v>47</v>
      </c>
      <c r="S28" s="1">
        <v>546788</v>
      </c>
      <c r="U28" t="s">
        <v>121</v>
      </c>
      <c r="V28">
        <v>22</v>
      </c>
      <c r="W28" s="1">
        <v>15584</v>
      </c>
      <c r="X28" s="1">
        <v>2623</v>
      </c>
      <c r="Y28" s="1">
        <v>12528</v>
      </c>
      <c r="Z28" s="1">
        <v>6251</v>
      </c>
      <c r="AA28">
        <v>324</v>
      </c>
      <c r="AB28" s="1">
        <v>2116</v>
      </c>
      <c r="AC28" s="1">
        <v>39448</v>
      </c>
      <c r="AE28" s="2">
        <v>397876000000</v>
      </c>
      <c r="AF28" s="9">
        <v>705944844580.41223</v>
      </c>
      <c r="AG28" s="3">
        <v>437034000000</v>
      </c>
      <c r="AH28" s="10">
        <v>730376963741.91956</v>
      </c>
      <c r="AI28" s="4">
        <v>1351371000000</v>
      </c>
      <c r="AJ28" s="10">
        <v>2358867202168.2695</v>
      </c>
      <c r="AK28" s="5">
        <v>1865922000000</v>
      </c>
      <c r="AL28" s="6">
        <v>1671977000000</v>
      </c>
      <c r="AM28" s="7">
        <v>3259517281630.1084</v>
      </c>
      <c r="AN28" s="8">
        <v>2932605116396.9858</v>
      </c>
      <c r="AR28">
        <v>10.199999999999999</v>
      </c>
      <c r="AS28">
        <v>16.5</v>
      </c>
      <c r="AT28">
        <v>3.4</v>
      </c>
      <c r="AU28">
        <v>26.1</v>
      </c>
      <c r="AV28">
        <v>24.8</v>
      </c>
      <c r="AW28">
        <v>3.3</v>
      </c>
      <c r="AX28">
        <v>50.1</v>
      </c>
      <c r="BA28">
        <v>10.199999999999999</v>
      </c>
      <c r="BB28">
        <v>16.3</v>
      </c>
      <c r="BC28">
        <v>2.5</v>
      </c>
      <c r="BD28">
        <v>24.9</v>
      </c>
      <c r="BE28">
        <v>25.8</v>
      </c>
      <c r="BF28">
        <v>4</v>
      </c>
      <c r="BG28">
        <v>49.3</v>
      </c>
      <c r="BI28" s="11">
        <f t="shared" si="5"/>
        <v>0.10199999999999999</v>
      </c>
      <c r="BJ28" s="11">
        <f t="shared" si="6"/>
        <v>0.16500000000000001</v>
      </c>
      <c r="BK28" s="11">
        <f t="shared" si="7"/>
        <v>3.4000000000000002E-2</v>
      </c>
      <c r="BL28" s="11">
        <f t="shared" si="8"/>
        <v>0.26100000000000001</v>
      </c>
      <c r="BM28" s="11">
        <f t="shared" si="9"/>
        <v>0.248</v>
      </c>
      <c r="BN28" s="11">
        <f t="shared" si="10"/>
        <v>3.3000000000000002E-2</v>
      </c>
      <c r="BO28" s="11">
        <f t="shared" si="11"/>
        <v>0.501</v>
      </c>
      <c r="BP28" s="11"/>
      <c r="BQ28" s="11"/>
      <c r="BR28" s="11">
        <f t="shared" si="12"/>
        <v>0.10199999999999999</v>
      </c>
      <c r="BS28" s="11">
        <f t="shared" si="27"/>
        <v>0.16300000000000001</v>
      </c>
      <c r="BT28" s="11">
        <f t="shared" si="28"/>
        <v>2.5000000000000001E-2</v>
      </c>
      <c r="BU28" s="11">
        <f t="shared" si="29"/>
        <v>0.249</v>
      </c>
      <c r="BV28" s="11">
        <f t="shared" si="30"/>
        <v>0.25800000000000001</v>
      </c>
      <c r="BW28" s="11">
        <f t="shared" si="31"/>
        <v>0.04</v>
      </c>
      <c r="BX28" s="11">
        <f t="shared" si="32"/>
        <v>0.49299999999999999</v>
      </c>
      <c r="BY28" s="11"/>
      <c r="CA28" s="10">
        <v>2358867202168.2695</v>
      </c>
      <c r="CB28" s="10">
        <f t="shared" si="13"/>
        <v>332470762726.27106</v>
      </c>
      <c r="CC28" s="10">
        <f t="shared" si="14"/>
        <v>531301316905.7077</v>
      </c>
      <c r="CD28" s="10">
        <f t="shared" si="15"/>
        <v>81487932040.752716</v>
      </c>
      <c r="CE28" s="10">
        <f t="shared" si="16"/>
        <v>811619803125.89697</v>
      </c>
      <c r="CF28" s="10">
        <f t="shared" si="17"/>
        <v>840955458660.56799</v>
      </c>
      <c r="CG28" s="10">
        <f t="shared" si="18"/>
        <v>130380691265.20435</v>
      </c>
      <c r="CH28" s="10">
        <f t="shared" si="19"/>
        <v>1606942019843.6433</v>
      </c>
      <c r="CJ28" s="10">
        <v>2358867202168.2695</v>
      </c>
      <c r="CK28" s="10">
        <f t="shared" si="26"/>
        <v>299125721872.49255</v>
      </c>
      <c r="CL28" s="10">
        <f t="shared" si="20"/>
        <v>478014633972.70868</v>
      </c>
      <c r="CM28" s="10">
        <f t="shared" si="21"/>
        <v>73315127909.924652</v>
      </c>
      <c r="CN28" s="10">
        <f t="shared" si="22"/>
        <v>730218673982.84949</v>
      </c>
      <c r="CO28" s="10">
        <f t="shared" si="23"/>
        <v>756612120030.42236</v>
      </c>
      <c r="CP28" s="10">
        <f t="shared" si="24"/>
        <v>117304204655.87944</v>
      </c>
      <c r="CQ28" s="10">
        <f t="shared" si="25"/>
        <v>1445774322383.7141</v>
      </c>
    </row>
    <row r="29" spans="1:95" x14ac:dyDescent="0.25">
      <c r="A29" t="s">
        <v>24</v>
      </c>
      <c r="B29" s="1">
        <v>596031</v>
      </c>
      <c r="C29" s="1">
        <v>2416278</v>
      </c>
      <c r="D29" s="1">
        <v>250031</v>
      </c>
      <c r="E29" s="1">
        <v>7135631</v>
      </c>
      <c r="F29" s="1">
        <v>4785856</v>
      </c>
      <c r="G29" s="1">
        <v>417254</v>
      </c>
      <c r="H29" s="1">
        <v>15601081</v>
      </c>
      <c r="I29" s="1">
        <f t="shared" si="4"/>
        <v>15183827</v>
      </c>
      <c r="K29" t="s">
        <v>80</v>
      </c>
      <c r="L29" t="s">
        <v>81</v>
      </c>
      <c r="M29" s="1">
        <v>16960</v>
      </c>
      <c r="N29" s="1">
        <v>7569</v>
      </c>
      <c r="O29" s="1">
        <v>150374</v>
      </c>
      <c r="P29" s="1">
        <v>186507</v>
      </c>
      <c r="Q29" s="1">
        <v>111202</v>
      </c>
      <c r="R29">
        <v>153</v>
      </c>
      <c r="S29" s="1">
        <v>582868</v>
      </c>
      <c r="U29" t="s">
        <v>24</v>
      </c>
      <c r="V29">
        <v>20</v>
      </c>
      <c r="W29" s="1">
        <v>17116</v>
      </c>
      <c r="X29" s="1">
        <v>2962</v>
      </c>
      <c r="Y29" s="1">
        <v>12183</v>
      </c>
      <c r="Z29" s="1">
        <v>6696</v>
      </c>
      <c r="AA29">
        <v>378</v>
      </c>
      <c r="AB29" s="1">
        <v>2382</v>
      </c>
      <c r="AC29" s="1">
        <v>41737</v>
      </c>
      <c r="AE29" s="2">
        <v>466319000000</v>
      </c>
      <c r="AF29" s="9">
        <v>739290448401.73108</v>
      </c>
      <c r="AG29" s="3">
        <v>491791000000</v>
      </c>
      <c r="AH29" s="10">
        <v>816000182168.9552</v>
      </c>
      <c r="AI29" s="4">
        <v>1545228000000</v>
      </c>
      <c r="AJ29" s="10">
        <v>2527999121193.5562</v>
      </c>
      <c r="AK29" s="5">
        <v>2120173000000</v>
      </c>
      <c r="AL29" s="6">
        <v>1929891000000</v>
      </c>
      <c r="AM29" s="7">
        <v>3417492436136.4111</v>
      </c>
      <c r="AN29" s="8">
        <v>3126130593461.771</v>
      </c>
      <c r="AR29">
        <v>9.6</v>
      </c>
      <c r="AS29">
        <v>16.600000000000001</v>
      </c>
      <c r="AT29">
        <v>3.4</v>
      </c>
      <c r="AU29">
        <v>25.5</v>
      </c>
      <c r="AV29">
        <v>24.2</v>
      </c>
      <c r="AW29">
        <v>3.9</v>
      </c>
      <c r="AX29">
        <v>50.4</v>
      </c>
      <c r="BA29">
        <v>9.6</v>
      </c>
      <c r="BB29">
        <v>16.2</v>
      </c>
      <c r="BC29">
        <v>2.7</v>
      </c>
      <c r="BD29">
        <v>26.1</v>
      </c>
      <c r="BE29">
        <v>25.4</v>
      </c>
      <c r="BF29">
        <v>4.2</v>
      </c>
      <c r="BG29">
        <v>48.5</v>
      </c>
      <c r="BI29" s="11">
        <f t="shared" si="5"/>
        <v>9.6000000000000002E-2</v>
      </c>
      <c r="BJ29" s="11">
        <f t="shared" si="6"/>
        <v>0.16600000000000001</v>
      </c>
      <c r="BK29" s="11">
        <f t="shared" si="7"/>
        <v>3.4000000000000002E-2</v>
      </c>
      <c r="BL29" s="11">
        <f t="shared" si="8"/>
        <v>0.255</v>
      </c>
      <c r="BM29" s="11">
        <f t="shared" si="9"/>
        <v>0.24199999999999999</v>
      </c>
      <c r="BN29" s="11">
        <f t="shared" si="10"/>
        <v>3.9E-2</v>
      </c>
      <c r="BO29" s="11">
        <f t="shared" si="11"/>
        <v>0.504</v>
      </c>
      <c r="BP29" s="11"/>
      <c r="BQ29" s="11"/>
      <c r="BR29" s="11">
        <f t="shared" si="12"/>
        <v>9.6000000000000002E-2</v>
      </c>
      <c r="BS29" s="11">
        <f t="shared" si="27"/>
        <v>0.16200000000000001</v>
      </c>
      <c r="BT29" s="11">
        <f t="shared" si="28"/>
        <v>2.7000000000000003E-2</v>
      </c>
      <c r="BU29" s="11">
        <f t="shared" si="29"/>
        <v>0.26100000000000001</v>
      </c>
      <c r="BV29" s="11">
        <f t="shared" si="30"/>
        <v>0.254</v>
      </c>
      <c r="BW29" s="11">
        <f t="shared" si="31"/>
        <v>4.2000000000000003E-2</v>
      </c>
      <c r="BX29" s="11">
        <f t="shared" si="32"/>
        <v>0.48499999999999999</v>
      </c>
      <c r="BY29" s="11"/>
      <c r="CA29" s="10">
        <v>2527999121193.5562</v>
      </c>
      <c r="CB29" s="10">
        <f t="shared" si="13"/>
        <v>328079273869.09546</v>
      </c>
      <c r="CC29" s="10">
        <f t="shared" si="14"/>
        <v>553633774654.09863</v>
      </c>
      <c r="CD29" s="10">
        <f t="shared" si="15"/>
        <v>92272295775.683105</v>
      </c>
      <c r="CE29" s="10">
        <f t="shared" si="16"/>
        <v>891965525831.60339</v>
      </c>
      <c r="CF29" s="10">
        <f t="shared" si="17"/>
        <v>868043078778.64844</v>
      </c>
      <c r="CG29" s="10">
        <f t="shared" si="18"/>
        <v>143534682317.72928</v>
      </c>
      <c r="CH29" s="10">
        <f t="shared" si="19"/>
        <v>1657483831526.1594</v>
      </c>
      <c r="CJ29" s="10">
        <v>2527999121193.5562</v>
      </c>
      <c r="CK29" s="10">
        <f t="shared" si="26"/>
        <v>300108536972.33002</v>
      </c>
      <c r="CL29" s="10">
        <f t="shared" si="20"/>
        <v>506433156140.80695</v>
      </c>
      <c r="CM29" s="10">
        <f t="shared" si="21"/>
        <v>84405526023.467819</v>
      </c>
      <c r="CN29" s="10">
        <f t="shared" si="22"/>
        <v>815920084893.52222</v>
      </c>
      <c r="CO29" s="10">
        <f t="shared" si="23"/>
        <v>794037170739.28979</v>
      </c>
      <c r="CP29" s="10">
        <f t="shared" si="24"/>
        <v>131297484925.39439</v>
      </c>
      <c r="CQ29" s="10">
        <f t="shared" si="25"/>
        <v>1516173337828.959</v>
      </c>
    </row>
    <row r="30" spans="1:95" x14ac:dyDescent="0.25">
      <c r="A30" t="s">
        <v>25</v>
      </c>
      <c r="B30" s="1">
        <v>509738</v>
      </c>
      <c r="C30" s="1">
        <v>2141065</v>
      </c>
      <c r="D30" s="1">
        <v>268866</v>
      </c>
      <c r="E30" s="1">
        <v>7172269</v>
      </c>
      <c r="F30" s="1">
        <v>5110233</v>
      </c>
      <c r="G30" s="1">
        <v>403795</v>
      </c>
      <c r="H30" s="1">
        <v>15605966</v>
      </c>
      <c r="I30" s="1">
        <f t="shared" si="4"/>
        <v>15202171</v>
      </c>
      <c r="K30" t="s">
        <v>82</v>
      </c>
      <c r="L30" t="s">
        <v>83</v>
      </c>
      <c r="M30" s="1">
        <v>18403</v>
      </c>
      <c r="N30" s="1">
        <v>8718</v>
      </c>
      <c r="O30" s="1">
        <v>150483</v>
      </c>
      <c r="P30" s="1">
        <v>193984</v>
      </c>
      <c r="Q30" s="1">
        <v>110365</v>
      </c>
      <c r="R30">
        <v>358</v>
      </c>
      <c r="S30" s="1">
        <v>597799</v>
      </c>
      <c r="U30" t="s">
        <v>25</v>
      </c>
      <c r="V30">
        <v>18</v>
      </c>
      <c r="W30" s="1">
        <v>17757</v>
      </c>
      <c r="X30" s="1">
        <v>2241</v>
      </c>
      <c r="Y30" s="1">
        <v>11982</v>
      </c>
      <c r="Z30" s="1">
        <v>7086</v>
      </c>
      <c r="AA30">
        <v>390</v>
      </c>
      <c r="AB30" s="1">
        <v>3440</v>
      </c>
      <c r="AC30" s="1">
        <v>42914</v>
      </c>
      <c r="AE30" s="2">
        <v>523478000000</v>
      </c>
      <c r="AF30" s="9">
        <v>736886700887.00403</v>
      </c>
      <c r="AG30" s="3">
        <v>594554000000</v>
      </c>
      <c r="AH30" s="10">
        <v>817008997702.7052</v>
      </c>
      <c r="AI30" s="4">
        <v>1818213000000</v>
      </c>
      <c r="AJ30" s="10">
        <v>2632702229252.2529</v>
      </c>
      <c r="AK30" s="5">
        <v>2428312000000</v>
      </c>
      <c r="AL30" s="6">
        <v>2226580000000</v>
      </c>
      <c r="AM30" s="7">
        <v>3452159343241.4424</v>
      </c>
      <c r="AN30" s="8">
        <v>3179358872341.6704</v>
      </c>
      <c r="AR30">
        <v>9.8000000000000007</v>
      </c>
      <c r="AS30">
        <v>16</v>
      </c>
      <c r="AT30">
        <v>3.6</v>
      </c>
      <c r="AU30">
        <v>26.7</v>
      </c>
      <c r="AV30">
        <v>23.5</v>
      </c>
      <c r="AW30">
        <v>3.5</v>
      </c>
      <c r="AX30">
        <v>49.8</v>
      </c>
      <c r="BA30">
        <v>9.8000000000000007</v>
      </c>
      <c r="BB30">
        <v>16.100000000000001</v>
      </c>
      <c r="BC30">
        <v>2.9</v>
      </c>
      <c r="BD30">
        <v>25.7</v>
      </c>
      <c r="BE30">
        <v>24.8</v>
      </c>
      <c r="BF30">
        <v>4</v>
      </c>
      <c r="BG30">
        <v>49.5</v>
      </c>
      <c r="BI30" s="11">
        <f t="shared" si="5"/>
        <v>9.8000000000000004E-2</v>
      </c>
      <c r="BJ30" s="11">
        <f t="shared" si="6"/>
        <v>0.16</v>
      </c>
      <c r="BK30" s="11">
        <f t="shared" si="7"/>
        <v>3.6000000000000004E-2</v>
      </c>
      <c r="BL30" s="11">
        <f t="shared" si="8"/>
        <v>0.26700000000000002</v>
      </c>
      <c r="BM30" s="11">
        <f t="shared" si="9"/>
        <v>0.23499999999999999</v>
      </c>
      <c r="BN30" s="11">
        <f t="shared" si="10"/>
        <v>3.5000000000000003E-2</v>
      </c>
      <c r="BO30" s="11">
        <f t="shared" si="11"/>
        <v>0.498</v>
      </c>
      <c r="BP30" s="11"/>
      <c r="BQ30" s="11"/>
      <c r="BR30" s="11">
        <f t="shared" si="12"/>
        <v>9.8000000000000004E-2</v>
      </c>
      <c r="BS30" s="11">
        <f t="shared" si="27"/>
        <v>0.161</v>
      </c>
      <c r="BT30" s="11">
        <f t="shared" si="28"/>
        <v>2.8999999999999998E-2</v>
      </c>
      <c r="BU30" s="11">
        <f t="shared" si="29"/>
        <v>0.25700000000000001</v>
      </c>
      <c r="BV30" s="11">
        <f t="shared" si="30"/>
        <v>0.248</v>
      </c>
      <c r="BW30" s="11">
        <f t="shared" si="31"/>
        <v>0.04</v>
      </c>
      <c r="BX30" s="11">
        <f t="shared" si="32"/>
        <v>0.495</v>
      </c>
      <c r="BY30" s="11"/>
      <c r="CA30" s="10">
        <v>2632702229252.2529</v>
      </c>
      <c r="CB30" s="10">
        <f t="shared" si="13"/>
        <v>338311615637.66138</v>
      </c>
      <c r="CC30" s="10">
        <f t="shared" si="14"/>
        <v>555797654261.87219</v>
      </c>
      <c r="CD30" s="10">
        <f t="shared" si="15"/>
        <v>100112620954.00182</v>
      </c>
      <c r="CE30" s="10">
        <f t="shared" si="16"/>
        <v>887204951213.05066</v>
      </c>
      <c r="CF30" s="10">
        <f t="shared" si="17"/>
        <v>856135517123.87769</v>
      </c>
      <c r="CG30" s="10">
        <f t="shared" si="18"/>
        <v>138086373729.65768</v>
      </c>
      <c r="CH30" s="10">
        <f t="shared" si="19"/>
        <v>1708818874904.5139</v>
      </c>
      <c r="CJ30" s="10">
        <v>2632702229252.2529</v>
      </c>
      <c r="CK30" s="10">
        <f t="shared" si="26"/>
        <v>311577169489.4837</v>
      </c>
      <c r="CL30" s="10">
        <f t="shared" si="20"/>
        <v>511876778447.00897</v>
      </c>
      <c r="CM30" s="10">
        <f t="shared" si="21"/>
        <v>92201407297.908432</v>
      </c>
      <c r="CN30" s="10">
        <f t="shared" si="22"/>
        <v>817095230191.80933</v>
      </c>
      <c r="CO30" s="10">
        <f t="shared" si="23"/>
        <v>788481000340.73425</v>
      </c>
      <c r="CP30" s="10">
        <f t="shared" si="24"/>
        <v>127174354893.66682</v>
      </c>
      <c r="CQ30" s="10">
        <f t="shared" si="25"/>
        <v>1573782641809.127</v>
      </c>
    </row>
    <row r="31" spans="1:95" x14ac:dyDescent="0.25">
      <c r="A31" t="s">
        <v>26</v>
      </c>
      <c r="B31" s="1">
        <v>498949</v>
      </c>
      <c r="C31" s="1">
        <v>2081172</v>
      </c>
      <c r="D31" s="1">
        <v>44977</v>
      </c>
      <c r="E31" s="1">
        <v>7364767</v>
      </c>
      <c r="F31" s="1">
        <v>6053784</v>
      </c>
      <c r="G31" s="1">
        <v>380756</v>
      </c>
      <c r="H31" s="1">
        <v>16624405</v>
      </c>
      <c r="I31" s="1">
        <f t="shared" si="4"/>
        <v>16243649</v>
      </c>
      <c r="K31" t="s">
        <v>26</v>
      </c>
      <c r="L31" t="s">
        <v>84</v>
      </c>
      <c r="M31" s="1">
        <v>18764</v>
      </c>
      <c r="N31" s="1">
        <v>12092</v>
      </c>
      <c r="O31" s="1">
        <v>147752</v>
      </c>
      <c r="P31" s="1">
        <v>179042</v>
      </c>
      <c r="Q31" s="1">
        <v>115250</v>
      </c>
      <c r="R31">
        <v>490</v>
      </c>
      <c r="S31" s="1">
        <v>607890</v>
      </c>
      <c r="U31" t="s">
        <v>26</v>
      </c>
      <c r="V31">
        <v>16</v>
      </c>
      <c r="W31" s="1">
        <v>18750</v>
      </c>
      <c r="X31" s="1">
        <v>2334</v>
      </c>
      <c r="Y31" s="1">
        <v>12297</v>
      </c>
      <c r="Z31" s="1">
        <v>6937</v>
      </c>
      <c r="AA31">
        <v>387</v>
      </c>
      <c r="AB31" s="1">
        <v>3851</v>
      </c>
      <c r="AC31" s="1">
        <v>44572</v>
      </c>
      <c r="AD31" t="s">
        <v>114</v>
      </c>
      <c r="AE31" s="2">
        <v>590504000000</v>
      </c>
      <c r="AF31" s="9">
        <v>781949295253.51331</v>
      </c>
      <c r="AG31" s="3">
        <v>677531000000</v>
      </c>
      <c r="AH31" s="10">
        <v>853918487774.47339</v>
      </c>
      <c r="AI31" s="4">
        <v>1929702000000</v>
      </c>
      <c r="AJ31" s="10">
        <v>2673708989612.313</v>
      </c>
      <c r="AK31" s="5">
        <v>2677656000000</v>
      </c>
      <c r="AL31" s="6">
        <v>2480884000000</v>
      </c>
      <c r="AM31" s="7">
        <v>3540197494707.9521</v>
      </c>
      <c r="AN31" s="8">
        <v>3290443022538.082</v>
      </c>
      <c r="AR31">
        <v>10.199999999999999</v>
      </c>
      <c r="AS31">
        <v>15.2</v>
      </c>
      <c r="AT31">
        <v>3.1</v>
      </c>
      <c r="AU31">
        <v>27.3</v>
      </c>
      <c r="AV31">
        <v>23.8</v>
      </c>
      <c r="AW31">
        <v>3.8</v>
      </c>
      <c r="AX31">
        <v>48.9</v>
      </c>
      <c r="BA31">
        <v>10.199999999999999</v>
      </c>
      <c r="BB31">
        <v>15.4</v>
      </c>
      <c r="BC31">
        <v>2.2000000000000002</v>
      </c>
      <c r="BD31">
        <v>26</v>
      </c>
      <c r="BE31">
        <v>25.5</v>
      </c>
      <c r="BF31">
        <v>4.2</v>
      </c>
      <c r="BG31">
        <v>48.6</v>
      </c>
      <c r="BI31" s="11">
        <f t="shared" si="5"/>
        <v>0.10199999999999999</v>
      </c>
      <c r="BJ31" s="11">
        <f t="shared" si="6"/>
        <v>0.152</v>
      </c>
      <c r="BK31" s="11">
        <f t="shared" si="7"/>
        <v>3.1E-2</v>
      </c>
      <c r="BL31" s="11">
        <f t="shared" si="8"/>
        <v>0.27300000000000002</v>
      </c>
      <c r="BM31" s="11">
        <f t="shared" si="9"/>
        <v>0.23800000000000002</v>
      </c>
      <c r="BN31" s="11">
        <f t="shared" si="10"/>
        <v>3.7999999999999999E-2</v>
      </c>
      <c r="BO31" s="11">
        <f t="shared" si="11"/>
        <v>0.48899999999999999</v>
      </c>
      <c r="BP31" s="11"/>
      <c r="BQ31" s="11"/>
      <c r="BR31" s="11">
        <f t="shared" si="12"/>
        <v>0.10199999999999999</v>
      </c>
      <c r="BS31" s="11">
        <f t="shared" si="27"/>
        <v>0.154</v>
      </c>
      <c r="BT31" s="11">
        <f t="shared" si="28"/>
        <v>2.2000000000000002E-2</v>
      </c>
      <c r="BU31" s="11">
        <f t="shared" si="29"/>
        <v>0.26</v>
      </c>
      <c r="BV31" s="11">
        <f t="shared" si="30"/>
        <v>0.255</v>
      </c>
      <c r="BW31" s="11">
        <f t="shared" si="31"/>
        <v>4.2000000000000003E-2</v>
      </c>
      <c r="BX31" s="11">
        <f t="shared" si="32"/>
        <v>0.48599999999999999</v>
      </c>
      <c r="BY31" s="11"/>
      <c r="CA31" s="10">
        <v>2673708989612.313</v>
      </c>
      <c r="CB31" s="10">
        <f t="shared" si="13"/>
        <v>361100144460.21112</v>
      </c>
      <c r="CC31" s="10">
        <f t="shared" si="14"/>
        <v>545190414185.0246</v>
      </c>
      <c r="CD31" s="10">
        <f t="shared" si="15"/>
        <v>77884344883.574951</v>
      </c>
      <c r="CE31" s="10">
        <f t="shared" si="16"/>
        <v>920451348624.06763</v>
      </c>
      <c r="CF31" s="10">
        <f t="shared" si="17"/>
        <v>902750361150.52783</v>
      </c>
      <c r="CG31" s="10">
        <f t="shared" si="18"/>
        <v>148688294777.73401</v>
      </c>
      <c r="CH31" s="10">
        <f t="shared" si="19"/>
        <v>1720535982428.0647</v>
      </c>
      <c r="CJ31" s="10">
        <v>2673708989612.313</v>
      </c>
      <c r="CK31" s="10">
        <f t="shared" si="26"/>
        <v>335625188298.88434</v>
      </c>
      <c r="CL31" s="10">
        <f t="shared" si="20"/>
        <v>506728225470.86462</v>
      </c>
      <c r="CM31" s="10">
        <f t="shared" si="21"/>
        <v>72389746495.837814</v>
      </c>
      <c r="CN31" s="10">
        <f t="shared" si="22"/>
        <v>855515185859.90137</v>
      </c>
      <c r="CO31" s="10">
        <f t="shared" si="23"/>
        <v>839062970747.21094</v>
      </c>
      <c r="CP31" s="10">
        <f t="shared" si="24"/>
        <v>138198606946.59946</v>
      </c>
      <c r="CQ31" s="10">
        <f t="shared" si="25"/>
        <v>1599155308953.5078</v>
      </c>
    </row>
    <row r="32" spans="1:95" x14ac:dyDescent="0.25">
      <c r="A32" t="s">
        <v>27</v>
      </c>
      <c r="B32" s="1">
        <v>492768</v>
      </c>
      <c r="C32" s="1">
        <v>2139889</v>
      </c>
      <c r="D32" s="1">
        <v>249229</v>
      </c>
      <c r="E32" s="1">
        <v>7864063</v>
      </c>
      <c r="F32" s="1">
        <v>5525669</v>
      </c>
      <c r="G32" s="1">
        <v>376133</v>
      </c>
      <c r="H32" s="1">
        <v>16647751</v>
      </c>
      <c r="I32" s="1">
        <f t="shared" si="4"/>
        <v>16271618</v>
      </c>
      <c r="K32" t="s">
        <v>27</v>
      </c>
      <c r="L32" t="s">
        <v>85</v>
      </c>
      <c r="M32" s="1">
        <v>21466</v>
      </c>
      <c r="N32" s="1">
        <v>7988</v>
      </c>
      <c r="O32" s="1">
        <v>167474</v>
      </c>
      <c r="P32" s="1">
        <v>183674</v>
      </c>
      <c r="Q32" s="1">
        <v>121431</v>
      </c>
      <c r="R32" s="1">
        <v>2123</v>
      </c>
      <c r="S32" s="1">
        <v>635812</v>
      </c>
      <c r="U32" t="s">
        <v>122</v>
      </c>
      <c r="V32">
        <v>15</v>
      </c>
      <c r="W32" s="1">
        <v>19394</v>
      </c>
      <c r="X32" s="1">
        <v>2409</v>
      </c>
      <c r="Y32" s="1">
        <v>12061</v>
      </c>
      <c r="Z32" s="1">
        <v>5620</v>
      </c>
      <c r="AA32">
        <v>224</v>
      </c>
      <c r="AB32" s="1">
        <v>3573</v>
      </c>
      <c r="AC32" s="1">
        <v>43296</v>
      </c>
      <c r="AE32" s="2">
        <v>649475000000</v>
      </c>
      <c r="AF32" s="9">
        <v>820429712914.80212</v>
      </c>
      <c r="AG32" s="3">
        <v>739569000000</v>
      </c>
      <c r="AH32" s="10">
        <v>870558461388.23096</v>
      </c>
      <c r="AI32" s="4">
        <v>2223998000000</v>
      </c>
      <c r="AJ32" s="10">
        <v>2873475765470.5381</v>
      </c>
      <c r="AK32" s="5">
        <v>2938379000000</v>
      </c>
      <c r="AL32" s="6">
        <v>2735943000000</v>
      </c>
      <c r="AM32" s="7">
        <v>3669773422403.6001</v>
      </c>
      <c r="AN32" s="8">
        <v>3428108414597.8799</v>
      </c>
      <c r="AR32">
        <v>10.1</v>
      </c>
      <c r="AS32">
        <v>15</v>
      </c>
      <c r="AT32">
        <v>3.2</v>
      </c>
      <c r="AU32">
        <v>27</v>
      </c>
      <c r="AV32">
        <v>23.7</v>
      </c>
      <c r="AW32">
        <v>4.5</v>
      </c>
      <c r="AX32">
        <v>49.2</v>
      </c>
      <c r="BA32">
        <v>10.199999999999999</v>
      </c>
      <c r="BB32">
        <v>15.2</v>
      </c>
      <c r="BC32">
        <v>2.5</v>
      </c>
      <c r="BD32">
        <v>25.4</v>
      </c>
      <c r="BE32">
        <v>25.7</v>
      </c>
      <c r="BF32">
        <v>4.7</v>
      </c>
      <c r="BG32">
        <v>48.9</v>
      </c>
      <c r="BI32" s="11">
        <f t="shared" si="5"/>
        <v>0.10099999999999999</v>
      </c>
      <c r="BJ32" s="11">
        <f t="shared" si="6"/>
        <v>0.15</v>
      </c>
      <c r="BK32" s="11">
        <f t="shared" si="7"/>
        <v>3.2000000000000001E-2</v>
      </c>
      <c r="BL32" s="11">
        <f t="shared" si="8"/>
        <v>0.27</v>
      </c>
      <c r="BM32" s="11">
        <f t="shared" si="9"/>
        <v>0.23699999999999999</v>
      </c>
      <c r="BN32" s="11">
        <f t="shared" si="10"/>
        <v>4.4999999999999998E-2</v>
      </c>
      <c r="BO32" s="11">
        <f t="shared" si="11"/>
        <v>0.49200000000000005</v>
      </c>
      <c r="BP32" s="11"/>
      <c r="BQ32" s="11"/>
      <c r="BR32" s="11">
        <f t="shared" si="12"/>
        <v>0.10199999999999999</v>
      </c>
      <c r="BS32" s="11">
        <f t="shared" si="27"/>
        <v>0.152</v>
      </c>
      <c r="BT32" s="11">
        <f t="shared" si="28"/>
        <v>2.5000000000000001E-2</v>
      </c>
      <c r="BU32" s="11">
        <f t="shared" si="29"/>
        <v>0.254</v>
      </c>
      <c r="BV32" s="11">
        <f t="shared" si="30"/>
        <v>0.25700000000000001</v>
      </c>
      <c r="BW32" s="11">
        <f t="shared" si="31"/>
        <v>4.7E-2</v>
      </c>
      <c r="BX32" s="11">
        <f t="shared" si="32"/>
        <v>0.48899999999999999</v>
      </c>
      <c r="BY32" s="11"/>
      <c r="CA32" s="10">
        <v>2873475765470.5381</v>
      </c>
      <c r="CB32" s="10">
        <f t="shared" si="13"/>
        <v>374316889085.16718</v>
      </c>
      <c r="CC32" s="10">
        <f t="shared" si="14"/>
        <v>557805560205.34717</v>
      </c>
      <c r="CD32" s="10">
        <f t="shared" si="15"/>
        <v>91744335560.090012</v>
      </c>
      <c r="CE32" s="10">
        <f t="shared" si="16"/>
        <v>932122449290.5144</v>
      </c>
      <c r="CF32" s="10">
        <f t="shared" si="17"/>
        <v>943131769557.72522</v>
      </c>
      <c r="CG32" s="10">
        <f t="shared" si="18"/>
        <v>172479350852.96921</v>
      </c>
      <c r="CH32" s="10">
        <f t="shared" si="19"/>
        <v>1794519203555.3604</v>
      </c>
      <c r="CJ32" s="10">
        <v>2873475765470.5381</v>
      </c>
      <c r="CK32" s="10">
        <f t="shared" si="26"/>
        <v>349667058288.9837</v>
      </c>
      <c r="CL32" s="10">
        <f t="shared" si="20"/>
        <v>521072479018.87775</v>
      </c>
      <c r="CM32" s="10">
        <f t="shared" si="21"/>
        <v>85702710364.947006</v>
      </c>
      <c r="CN32" s="10">
        <f t="shared" si="22"/>
        <v>870739537307.86145</v>
      </c>
      <c r="CO32" s="10">
        <f t="shared" si="23"/>
        <v>881023862551.65515</v>
      </c>
      <c r="CP32" s="10">
        <f t="shared" si="24"/>
        <v>161121095486.10034</v>
      </c>
      <c r="CQ32" s="10">
        <f t="shared" si="25"/>
        <v>1676345014738.3633</v>
      </c>
    </row>
    <row r="33" spans="1:95" x14ac:dyDescent="0.25">
      <c r="A33" t="s">
        <v>28</v>
      </c>
      <c r="B33" s="1">
        <v>447305</v>
      </c>
      <c r="C33" s="1">
        <v>2115860</v>
      </c>
      <c r="D33" s="1">
        <v>293034</v>
      </c>
      <c r="E33" s="1">
        <v>8307977</v>
      </c>
      <c r="F33" s="1">
        <v>6227595</v>
      </c>
      <c r="G33" s="1">
        <v>346050</v>
      </c>
      <c r="H33" s="1">
        <v>17767821</v>
      </c>
      <c r="I33" s="1">
        <f t="shared" si="4"/>
        <v>17421771</v>
      </c>
      <c r="K33" t="s">
        <v>28</v>
      </c>
      <c r="L33" t="s">
        <v>86</v>
      </c>
      <c r="M33" s="1">
        <v>21712</v>
      </c>
      <c r="N33" s="1">
        <v>8558</v>
      </c>
      <c r="O33" s="1">
        <v>177152</v>
      </c>
      <c r="P33" s="1">
        <v>227364</v>
      </c>
      <c r="Q33" s="1">
        <v>134916</v>
      </c>
      <c r="R33" s="1">
        <v>2393</v>
      </c>
      <c r="S33" s="1">
        <v>714744</v>
      </c>
      <c r="U33" t="s">
        <v>123</v>
      </c>
      <c r="V33">
        <v>15</v>
      </c>
      <c r="W33" s="1">
        <v>21455</v>
      </c>
      <c r="X33" s="1">
        <v>2544</v>
      </c>
      <c r="Y33" s="1">
        <v>13202</v>
      </c>
      <c r="Z33" s="1">
        <v>4540</v>
      </c>
      <c r="AA33">
        <v>239</v>
      </c>
      <c r="AB33" s="1">
        <v>3591</v>
      </c>
      <c r="AC33" s="1">
        <v>45586</v>
      </c>
      <c r="AE33" s="2">
        <v>830865000000</v>
      </c>
      <c r="AF33" s="9">
        <v>830863000000</v>
      </c>
      <c r="AG33" s="3">
        <v>923609000000</v>
      </c>
      <c r="AH33" s="10">
        <v>923609000000</v>
      </c>
      <c r="AI33" s="4">
        <v>2884021000000</v>
      </c>
      <c r="AJ33" s="10">
        <v>2884021000000</v>
      </c>
      <c r="AK33" s="5">
        <v>3826111000000</v>
      </c>
      <c r="AL33" s="6">
        <v>3562020000000</v>
      </c>
      <c r="AM33" s="7">
        <v>3826109000000</v>
      </c>
      <c r="AN33" s="8">
        <v>3562018000000</v>
      </c>
      <c r="AR33">
        <v>11.3</v>
      </c>
      <c r="AS33">
        <v>17.5</v>
      </c>
      <c r="AT33">
        <v>3.7</v>
      </c>
      <c r="AU33">
        <v>25.9</v>
      </c>
      <c r="AV33">
        <v>23.3</v>
      </c>
      <c r="AW33">
        <v>3.9</v>
      </c>
      <c r="AX33">
        <v>50.7</v>
      </c>
      <c r="BA33">
        <v>11.4</v>
      </c>
      <c r="BB33">
        <v>17.600000000000001</v>
      </c>
      <c r="BC33">
        <v>3.8</v>
      </c>
      <c r="BD33">
        <v>26.2</v>
      </c>
      <c r="BE33">
        <v>23.3</v>
      </c>
      <c r="BF33">
        <v>4</v>
      </c>
      <c r="BG33">
        <v>51.2</v>
      </c>
      <c r="BI33" s="11">
        <f t="shared" si="5"/>
        <v>0.113</v>
      </c>
      <c r="BJ33" s="11">
        <f t="shared" si="6"/>
        <v>0.17499999999999999</v>
      </c>
      <c r="BK33" s="11">
        <f t="shared" si="7"/>
        <v>3.7000000000000005E-2</v>
      </c>
      <c r="BL33" s="11">
        <f t="shared" si="8"/>
        <v>0.25900000000000001</v>
      </c>
      <c r="BM33" s="11">
        <f t="shared" si="9"/>
        <v>0.23300000000000001</v>
      </c>
      <c r="BN33" s="11">
        <f t="shared" si="10"/>
        <v>3.9E-2</v>
      </c>
      <c r="BO33" s="11">
        <f t="shared" si="11"/>
        <v>0.50700000000000001</v>
      </c>
      <c r="BP33" s="11"/>
      <c r="BQ33" s="11"/>
      <c r="BR33" s="11">
        <f t="shared" si="12"/>
        <v>0.114</v>
      </c>
      <c r="BS33" s="11">
        <f t="shared" si="27"/>
        <v>0.17600000000000002</v>
      </c>
      <c r="BT33" s="11">
        <f t="shared" si="28"/>
        <v>3.7999999999999999E-2</v>
      </c>
      <c r="BU33" s="11">
        <f t="shared" si="29"/>
        <v>0.26200000000000001</v>
      </c>
      <c r="BV33" s="11">
        <f t="shared" si="30"/>
        <v>0.23300000000000001</v>
      </c>
      <c r="BW33" s="11">
        <f t="shared" si="31"/>
        <v>0.04</v>
      </c>
      <c r="BX33" s="11">
        <f t="shared" si="32"/>
        <v>0.51200000000000001</v>
      </c>
      <c r="BY33" s="11"/>
      <c r="CA33" s="10">
        <v>2884021000000</v>
      </c>
      <c r="CB33" s="10">
        <f t="shared" si="13"/>
        <v>436176426000</v>
      </c>
      <c r="CC33" s="10">
        <f t="shared" si="14"/>
        <v>673395184000.00012</v>
      </c>
      <c r="CD33" s="10">
        <f t="shared" si="15"/>
        <v>145392142000</v>
      </c>
      <c r="CE33" s="10">
        <f t="shared" si="16"/>
        <v>1002440558000</v>
      </c>
      <c r="CF33" s="10">
        <f t="shared" si="17"/>
        <v>891483397000</v>
      </c>
      <c r="CG33" s="10">
        <f t="shared" si="18"/>
        <v>153044360000</v>
      </c>
      <c r="CH33" s="10">
        <f t="shared" si="19"/>
        <v>1958967808000</v>
      </c>
      <c r="CJ33" s="10">
        <v>2884021000000</v>
      </c>
      <c r="CK33" s="10">
        <f t="shared" si="26"/>
        <v>406070052000</v>
      </c>
      <c r="CL33" s="10">
        <f t="shared" si="20"/>
        <v>626915168000.00012</v>
      </c>
      <c r="CM33" s="10">
        <f t="shared" si="21"/>
        <v>135356684000</v>
      </c>
      <c r="CN33" s="10">
        <f t="shared" si="22"/>
        <v>933248716000</v>
      </c>
      <c r="CO33" s="10">
        <f t="shared" si="23"/>
        <v>829950194000</v>
      </c>
      <c r="CP33" s="10">
        <f t="shared" si="24"/>
        <v>142480720000</v>
      </c>
      <c r="CQ33" s="10">
        <f t="shared" si="25"/>
        <v>1823753216000</v>
      </c>
    </row>
    <row r="34" spans="1:95" x14ac:dyDescent="0.25">
      <c r="A34" t="s">
        <v>31</v>
      </c>
      <c r="B34" s="1">
        <v>450960</v>
      </c>
      <c r="C34" s="1">
        <v>1924048</v>
      </c>
      <c r="D34" s="1">
        <v>254833</v>
      </c>
      <c r="E34" s="1">
        <v>8157893</v>
      </c>
      <c r="F34" s="1">
        <v>6487988</v>
      </c>
      <c r="G34" s="1">
        <v>372176</v>
      </c>
      <c r="H34" s="1">
        <v>17647898</v>
      </c>
      <c r="I34" s="1">
        <f t="shared" si="4"/>
        <v>17275722</v>
      </c>
      <c r="K34" t="s">
        <v>87</v>
      </c>
      <c r="L34" t="s">
        <v>88</v>
      </c>
      <c r="M34" s="1">
        <v>20618</v>
      </c>
      <c r="N34" s="1">
        <v>6977</v>
      </c>
      <c r="O34" s="1">
        <v>175393</v>
      </c>
      <c r="P34" s="1">
        <v>281255</v>
      </c>
      <c r="Q34" s="1">
        <v>138503</v>
      </c>
      <c r="R34" s="1">
        <v>4423</v>
      </c>
      <c r="S34" s="1">
        <v>768068</v>
      </c>
      <c r="U34" t="s">
        <v>87</v>
      </c>
      <c r="V34">
        <v>13</v>
      </c>
      <c r="W34" s="1">
        <v>22765</v>
      </c>
      <c r="X34" s="1">
        <v>2774</v>
      </c>
      <c r="Y34" s="1">
        <v>14349</v>
      </c>
      <c r="Z34" s="1">
        <v>4924</v>
      </c>
      <c r="AA34">
        <v>213</v>
      </c>
      <c r="AB34" s="1">
        <v>3547</v>
      </c>
      <c r="AC34" s="1">
        <v>48585</v>
      </c>
      <c r="AE34" s="2">
        <v>942263000000</v>
      </c>
      <c r="AF34" s="9">
        <v>865196000000</v>
      </c>
      <c r="AG34" s="3">
        <v>945301000000</v>
      </c>
      <c r="AH34" s="10">
        <v>903499000000</v>
      </c>
      <c r="AI34" s="4">
        <v>3211093000000</v>
      </c>
      <c r="AJ34" s="10">
        <v>2899747000000</v>
      </c>
      <c r="AK34" s="5">
        <v>4209872999999.9995</v>
      </c>
      <c r="AL34" s="6">
        <v>3923244000000</v>
      </c>
      <c r="AM34" s="7">
        <v>3901961000000</v>
      </c>
      <c r="AN34" s="8">
        <v>3632091000000</v>
      </c>
      <c r="AR34">
        <v>13.1</v>
      </c>
      <c r="AS34">
        <v>17.600000000000001</v>
      </c>
      <c r="AT34">
        <v>3</v>
      </c>
      <c r="AU34">
        <v>24.1</v>
      </c>
      <c r="AV34">
        <v>24</v>
      </c>
      <c r="AW34">
        <v>3.4</v>
      </c>
      <c r="AX34">
        <v>51.9</v>
      </c>
      <c r="BA34">
        <v>11.7</v>
      </c>
      <c r="BB34">
        <v>18.100000000000001</v>
      </c>
      <c r="BC34">
        <v>3.1</v>
      </c>
      <c r="BD34">
        <v>25.1</v>
      </c>
      <c r="BE34">
        <v>23.8</v>
      </c>
      <c r="BF34">
        <v>3.4</v>
      </c>
      <c r="BG34">
        <v>51.8</v>
      </c>
      <c r="BI34" s="11">
        <f t="shared" si="5"/>
        <v>0.13100000000000001</v>
      </c>
      <c r="BJ34" s="11">
        <f t="shared" si="6"/>
        <v>0.17600000000000002</v>
      </c>
      <c r="BK34" s="11">
        <f t="shared" si="7"/>
        <v>0.03</v>
      </c>
      <c r="BL34" s="11">
        <f t="shared" si="8"/>
        <v>0.24100000000000002</v>
      </c>
      <c r="BM34" s="11">
        <f t="shared" si="9"/>
        <v>0.24</v>
      </c>
      <c r="BN34" s="11">
        <f t="shared" si="10"/>
        <v>3.4000000000000002E-2</v>
      </c>
      <c r="BO34" s="11">
        <f t="shared" si="11"/>
        <v>0.51900000000000002</v>
      </c>
      <c r="BP34" s="11"/>
      <c r="BQ34" s="11"/>
      <c r="BR34" s="11">
        <f t="shared" si="12"/>
        <v>0.11699999999999999</v>
      </c>
      <c r="BS34" s="11">
        <f t="shared" si="27"/>
        <v>0.18100000000000002</v>
      </c>
      <c r="BT34" s="11">
        <f t="shared" si="28"/>
        <v>3.1E-2</v>
      </c>
      <c r="BU34" s="11">
        <f t="shared" si="29"/>
        <v>0.251</v>
      </c>
      <c r="BV34" s="11">
        <f t="shared" si="30"/>
        <v>0.23800000000000002</v>
      </c>
      <c r="BW34" s="11">
        <f t="shared" si="31"/>
        <v>3.4000000000000002E-2</v>
      </c>
      <c r="BX34" s="11">
        <f t="shared" si="32"/>
        <v>0.51800000000000002</v>
      </c>
      <c r="BY34" s="11"/>
      <c r="CA34" s="10">
        <v>2899747000000</v>
      </c>
      <c r="CB34" s="10">
        <f t="shared" si="13"/>
        <v>456529437000</v>
      </c>
      <c r="CC34" s="10">
        <f t="shared" si="14"/>
        <v>706254941000.00012</v>
      </c>
      <c r="CD34" s="10">
        <f t="shared" si="15"/>
        <v>120960791000</v>
      </c>
      <c r="CE34" s="10">
        <f t="shared" si="16"/>
        <v>979392211000</v>
      </c>
      <c r="CF34" s="10">
        <f t="shared" si="17"/>
        <v>928666718000.00012</v>
      </c>
      <c r="CG34" s="10">
        <f t="shared" si="18"/>
        <v>132666674000.00002</v>
      </c>
      <c r="CH34" s="10">
        <f t="shared" si="19"/>
        <v>2021215798000</v>
      </c>
      <c r="CJ34" s="10">
        <v>2899747000000</v>
      </c>
      <c r="CK34" s="10">
        <f t="shared" si="26"/>
        <v>424954647000</v>
      </c>
      <c r="CL34" s="10">
        <f t="shared" si="20"/>
        <v>657408471000.00012</v>
      </c>
      <c r="CM34" s="10">
        <f t="shared" si="21"/>
        <v>112594821000</v>
      </c>
      <c r="CN34" s="10">
        <f t="shared" si="22"/>
        <v>911654841000</v>
      </c>
      <c r="CO34" s="10">
        <f t="shared" si="23"/>
        <v>864437658000.00012</v>
      </c>
      <c r="CP34" s="10">
        <f t="shared" si="24"/>
        <v>123491094000.00002</v>
      </c>
      <c r="CQ34" s="10">
        <f t="shared" si="25"/>
        <v>1881423138000</v>
      </c>
    </row>
    <row r="35" spans="1:95" x14ac:dyDescent="0.25">
      <c r="A35" t="s">
        <v>29</v>
      </c>
      <c r="B35" s="1">
        <v>334501</v>
      </c>
      <c r="C35" s="1">
        <v>1611995</v>
      </c>
      <c r="D35" s="1">
        <v>225742</v>
      </c>
      <c r="E35" s="1">
        <v>8018777</v>
      </c>
      <c r="F35" s="1">
        <v>6305419</v>
      </c>
      <c r="G35" s="1">
        <v>463654</v>
      </c>
      <c r="H35" s="1">
        <v>16960088</v>
      </c>
      <c r="I35" s="1">
        <f t="shared" si="4"/>
        <v>16496434</v>
      </c>
      <c r="K35" t="s">
        <v>29</v>
      </c>
      <c r="L35" t="s">
        <v>89</v>
      </c>
      <c r="M35" s="1">
        <v>22130</v>
      </c>
      <c r="N35" s="1">
        <v>7063</v>
      </c>
      <c r="O35" s="1">
        <v>177589</v>
      </c>
      <c r="P35" s="1">
        <v>314851</v>
      </c>
      <c r="Q35" s="1">
        <v>151416</v>
      </c>
      <c r="R35" s="1">
        <v>7369</v>
      </c>
      <c r="S35" s="1">
        <v>824604</v>
      </c>
      <c r="U35" t="s">
        <v>29</v>
      </c>
      <c r="V35">
        <v>11</v>
      </c>
      <c r="W35" s="1">
        <v>23210</v>
      </c>
      <c r="X35" s="1">
        <v>2951</v>
      </c>
      <c r="Y35" s="1">
        <v>15141</v>
      </c>
      <c r="Z35" s="1">
        <v>5607</v>
      </c>
      <c r="AA35">
        <v>212</v>
      </c>
      <c r="AB35" s="1">
        <v>3490</v>
      </c>
      <c r="AC35" s="1">
        <v>50622</v>
      </c>
      <c r="AE35" s="2">
        <v>989349000000</v>
      </c>
      <c r="AF35" s="9">
        <v>888539000000</v>
      </c>
      <c r="AG35" s="3">
        <v>968291000000</v>
      </c>
      <c r="AH35" s="10">
        <v>904433000000</v>
      </c>
      <c r="AI35" s="4">
        <v>3329860000000</v>
      </c>
      <c r="AJ35" s="10">
        <v>2940387000000</v>
      </c>
      <c r="AK35" s="5">
        <v>4452654000000</v>
      </c>
      <c r="AL35" s="6">
        <v>4146167000000.0005</v>
      </c>
      <c r="AM35" s="7">
        <v>4027777000000</v>
      </c>
      <c r="AN35" s="8">
        <v>3745118000000</v>
      </c>
      <c r="AR35">
        <v>13.1</v>
      </c>
      <c r="AS35">
        <v>17.399999999999999</v>
      </c>
      <c r="AT35">
        <v>3.4</v>
      </c>
      <c r="AU35">
        <v>23.4</v>
      </c>
      <c r="AV35">
        <v>23.9</v>
      </c>
      <c r="AW35">
        <v>3.2</v>
      </c>
      <c r="AX35">
        <v>52.8</v>
      </c>
      <c r="BA35">
        <v>11.5</v>
      </c>
      <c r="BB35">
        <v>18</v>
      </c>
      <c r="BC35">
        <v>3.6</v>
      </c>
      <c r="BD35">
        <v>24.4</v>
      </c>
      <c r="BE35">
        <v>23.7</v>
      </c>
      <c r="BF35">
        <v>3</v>
      </c>
      <c r="BG35">
        <v>52.7</v>
      </c>
      <c r="BI35" s="11">
        <f t="shared" si="5"/>
        <v>0.13100000000000001</v>
      </c>
      <c r="BJ35" s="11">
        <f t="shared" si="6"/>
        <v>0.17399999999999999</v>
      </c>
      <c r="BK35" s="11">
        <f t="shared" si="7"/>
        <v>3.4000000000000002E-2</v>
      </c>
      <c r="BL35" s="11">
        <f t="shared" si="8"/>
        <v>0.23399999999999999</v>
      </c>
      <c r="BM35" s="11">
        <f t="shared" si="9"/>
        <v>0.23899999999999999</v>
      </c>
      <c r="BN35" s="11">
        <f t="shared" si="10"/>
        <v>3.2000000000000001E-2</v>
      </c>
      <c r="BO35" s="11">
        <f t="shared" si="11"/>
        <v>0.52800000000000002</v>
      </c>
      <c r="BP35" s="11"/>
      <c r="BQ35" s="11"/>
      <c r="BR35" s="11">
        <f t="shared" si="12"/>
        <v>0.115</v>
      </c>
      <c r="BS35" s="11">
        <f t="shared" si="27"/>
        <v>0.18</v>
      </c>
      <c r="BT35" s="11">
        <f t="shared" si="28"/>
        <v>3.6000000000000004E-2</v>
      </c>
      <c r="BU35" s="11">
        <f t="shared" si="29"/>
        <v>0.24399999999999999</v>
      </c>
      <c r="BV35" s="11">
        <f t="shared" si="30"/>
        <v>0.23699999999999999</v>
      </c>
      <c r="BW35" s="11">
        <f t="shared" si="31"/>
        <v>0.03</v>
      </c>
      <c r="BX35" s="11">
        <f t="shared" si="32"/>
        <v>0.52700000000000002</v>
      </c>
      <c r="BY35" s="11"/>
      <c r="CA35" s="10">
        <v>2940387000000</v>
      </c>
      <c r="CB35" s="10">
        <f t="shared" si="13"/>
        <v>463194355000</v>
      </c>
      <c r="CC35" s="10">
        <f t="shared" si="14"/>
        <v>724999860000</v>
      </c>
      <c r="CD35" s="10">
        <f t="shared" si="15"/>
        <v>144999972000.00003</v>
      </c>
      <c r="CE35" s="10">
        <f t="shared" si="16"/>
        <v>982777588000</v>
      </c>
      <c r="CF35" s="10">
        <f t="shared" si="17"/>
        <v>954583149000</v>
      </c>
      <c r="CG35" s="10">
        <f t="shared" si="18"/>
        <v>120833310000</v>
      </c>
      <c r="CH35" s="10">
        <f t="shared" si="19"/>
        <v>2122638479000</v>
      </c>
      <c r="CJ35" s="10">
        <v>2940387000000</v>
      </c>
      <c r="CK35" s="10">
        <f t="shared" si="26"/>
        <v>430688570000</v>
      </c>
      <c r="CL35" s="10">
        <f t="shared" si="20"/>
        <v>674121240000</v>
      </c>
      <c r="CM35" s="10">
        <f t="shared" si="21"/>
        <v>134824248000.00002</v>
      </c>
      <c r="CN35" s="10">
        <f t="shared" si="22"/>
        <v>913808792000</v>
      </c>
      <c r="CO35" s="10">
        <f t="shared" si="23"/>
        <v>887592966000</v>
      </c>
      <c r="CP35" s="10">
        <f t="shared" si="24"/>
        <v>112353540000</v>
      </c>
      <c r="CQ35" s="10">
        <f t="shared" si="25"/>
        <v>1973677186000</v>
      </c>
    </row>
    <row r="36" spans="1:95" x14ac:dyDescent="0.25">
      <c r="A36" t="s">
        <v>30</v>
      </c>
      <c r="B36" s="1">
        <v>282521</v>
      </c>
      <c r="C36" s="1">
        <v>1604068</v>
      </c>
      <c r="D36" s="1">
        <v>196747</v>
      </c>
      <c r="E36" s="1">
        <v>8082273</v>
      </c>
      <c r="F36" s="1">
        <v>6019958</v>
      </c>
      <c r="G36" s="1">
        <v>266387</v>
      </c>
      <c r="H36" s="1">
        <v>16451954</v>
      </c>
      <c r="I36" s="1">
        <f t="shared" si="4"/>
        <v>16185567</v>
      </c>
      <c r="K36" t="s">
        <v>30</v>
      </c>
      <c r="L36" t="s">
        <v>90</v>
      </c>
      <c r="M36" s="1">
        <v>22776</v>
      </c>
      <c r="N36" s="1">
        <v>3445</v>
      </c>
      <c r="O36" s="1">
        <v>180611</v>
      </c>
      <c r="P36" s="1">
        <v>335636</v>
      </c>
      <c r="Q36" s="1">
        <v>164968</v>
      </c>
      <c r="R36" s="1">
        <v>11320</v>
      </c>
      <c r="S36" s="1">
        <v>872264</v>
      </c>
      <c r="U36" t="s">
        <v>30</v>
      </c>
      <c r="V36">
        <v>10</v>
      </c>
      <c r="W36" s="1">
        <v>23624</v>
      </c>
      <c r="X36" s="1">
        <v>3218</v>
      </c>
      <c r="Y36" s="1">
        <v>16181</v>
      </c>
      <c r="Z36" s="1">
        <v>6016</v>
      </c>
      <c r="AA36">
        <v>244</v>
      </c>
      <c r="AB36" s="1">
        <v>3363</v>
      </c>
      <c r="AC36" s="1">
        <v>52656</v>
      </c>
      <c r="AE36" s="2">
        <v>1083914000000</v>
      </c>
      <c r="AF36" s="9">
        <v>926183000000</v>
      </c>
      <c r="AG36" s="3">
        <v>1059316000000</v>
      </c>
      <c r="AH36" s="10">
        <v>941942000000</v>
      </c>
      <c r="AI36" s="4">
        <v>3600963000000</v>
      </c>
      <c r="AJ36" s="10">
        <v>2952588000000</v>
      </c>
      <c r="AK36" s="5">
        <v>4875648000000</v>
      </c>
      <c r="AL36" s="6">
        <v>4534218000000</v>
      </c>
      <c r="AM36" s="7">
        <v>4222975999999.9995</v>
      </c>
      <c r="AN36" s="8">
        <v>3922104000000</v>
      </c>
      <c r="AR36">
        <v>13.5</v>
      </c>
      <c r="AS36">
        <v>17.3</v>
      </c>
      <c r="AT36">
        <v>3.2</v>
      </c>
      <c r="AU36">
        <v>23.4</v>
      </c>
      <c r="AV36">
        <v>23.9</v>
      </c>
      <c r="AW36">
        <v>2.7</v>
      </c>
      <c r="AX36">
        <v>52.7</v>
      </c>
      <c r="BA36">
        <v>11.5</v>
      </c>
      <c r="BB36">
        <v>18.2</v>
      </c>
      <c r="BC36">
        <v>3.3</v>
      </c>
      <c r="BD36">
        <v>24.2</v>
      </c>
      <c r="BE36">
        <v>23.6</v>
      </c>
      <c r="BF36">
        <v>2.5</v>
      </c>
      <c r="BG36">
        <v>52.9</v>
      </c>
      <c r="BI36" s="11">
        <f t="shared" si="5"/>
        <v>0.13500000000000001</v>
      </c>
      <c r="BJ36" s="11">
        <f t="shared" si="6"/>
        <v>0.17300000000000001</v>
      </c>
      <c r="BK36" s="11">
        <f t="shared" si="7"/>
        <v>3.2000000000000001E-2</v>
      </c>
      <c r="BL36" s="11">
        <f t="shared" si="8"/>
        <v>0.23399999999999999</v>
      </c>
      <c r="BM36" s="11">
        <f t="shared" si="9"/>
        <v>0.23899999999999999</v>
      </c>
      <c r="BN36" s="11">
        <f t="shared" si="10"/>
        <v>2.7000000000000003E-2</v>
      </c>
      <c r="BO36" s="11">
        <f t="shared" si="11"/>
        <v>0.52700000000000002</v>
      </c>
      <c r="BP36" s="11"/>
      <c r="BQ36" s="11"/>
      <c r="BR36" s="11">
        <f t="shared" si="12"/>
        <v>0.115</v>
      </c>
      <c r="BS36" s="11">
        <f t="shared" si="27"/>
        <v>0.182</v>
      </c>
      <c r="BT36" s="11">
        <f t="shared" si="28"/>
        <v>3.3000000000000002E-2</v>
      </c>
      <c r="BU36" s="11">
        <f t="shared" si="29"/>
        <v>0.24199999999999999</v>
      </c>
      <c r="BV36" s="11">
        <f t="shared" si="30"/>
        <v>0.23600000000000002</v>
      </c>
      <c r="BW36" s="11">
        <f t="shared" si="31"/>
        <v>2.5000000000000001E-2</v>
      </c>
      <c r="BX36" s="11">
        <f t="shared" si="32"/>
        <v>0.52900000000000003</v>
      </c>
      <c r="BY36" s="11"/>
      <c r="CA36" s="10">
        <v>2952588000000</v>
      </c>
      <c r="CB36" s="10">
        <f t="shared" si="13"/>
        <v>485642239999.99994</v>
      </c>
      <c r="CC36" s="10">
        <f t="shared" si="14"/>
        <v>768581631999.99988</v>
      </c>
      <c r="CD36" s="10">
        <f t="shared" si="15"/>
        <v>139358208000</v>
      </c>
      <c r="CE36" s="10">
        <f t="shared" si="16"/>
        <v>1021960191999.9999</v>
      </c>
      <c r="CF36" s="10">
        <f t="shared" si="17"/>
        <v>996622336000</v>
      </c>
      <c r="CG36" s="10">
        <f t="shared" si="18"/>
        <v>105574400000</v>
      </c>
      <c r="CH36" s="10">
        <f t="shared" si="19"/>
        <v>2233954304000</v>
      </c>
      <c r="CJ36" s="10">
        <v>2952588000000</v>
      </c>
      <c r="CK36" s="10">
        <f t="shared" si="26"/>
        <v>451041960000</v>
      </c>
      <c r="CL36" s="10">
        <f t="shared" si="20"/>
        <v>713822928000</v>
      </c>
      <c r="CM36" s="10">
        <f t="shared" si="21"/>
        <v>129429432000</v>
      </c>
      <c r="CN36" s="10">
        <f t="shared" si="22"/>
        <v>949149168000</v>
      </c>
      <c r="CO36" s="10">
        <f t="shared" si="23"/>
        <v>925616544000</v>
      </c>
      <c r="CP36" s="10">
        <f t="shared" si="24"/>
        <v>98052600000</v>
      </c>
      <c r="CQ36" s="10">
        <f t="shared" si="25"/>
        <v>2074793016000</v>
      </c>
    </row>
    <row r="37" spans="1:95" x14ac:dyDescent="0.25">
      <c r="A37" t="s">
        <v>32</v>
      </c>
      <c r="B37" s="1">
        <v>231459</v>
      </c>
      <c r="C37" s="1">
        <v>1493080</v>
      </c>
      <c r="D37" s="1">
        <v>183506</v>
      </c>
      <c r="E37" s="1">
        <v>8464042</v>
      </c>
      <c r="F37" s="1">
        <v>2739763</v>
      </c>
      <c r="G37" s="1">
        <v>309263</v>
      </c>
      <c r="H37" s="1">
        <v>13421113</v>
      </c>
      <c r="I37" s="1">
        <f t="shared" si="4"/>
        <v>13111850</v>
      </c>
      <c r="K37" t="s">
        <v>91</v>
      </c>
      <c r="L37" t="s">
        <v>92</v>
      </c>
      <c r="M37" s="1">
        <v>24192</v>
      </c>
      <c r="N37" s="1">
        <v>7711</v>
      </c>
      <c r="O37" s="1">
        <v>185350</v>
      </c>
      <c r="P37" s="1">
        <v>469738</v>
      </c>
      <c r="Q37" s="1">
        <v>193395</v>
      </c>
      <c r="R37" s="1">
        <v>15858</v>
      </c>
      <c r="S37" s="1">
        <v>1051418</v>
      </c>
      <c r="U37" t="s">
        <v>91</v>
      </c>
      <c r="V37">
        <v>9</v>
      </c>
      <c r="W37" s="1">
        <v>25846</v>
      </c>
      <c r="X37" s="1">
        <v>3689</v>
      </c>
      <c r="Y37" s="1">
        <v>17366</v>
      </c>
      <c r="Z37" s="1">
        <v>6669</v>
      </c>
      <c r="AA37">
        <v>262</v>
      </c>
      <c r="AB37" s="1">
        <v>3650</v>
      </c>
      <c r="AC37" s="1">
        <v>57491</v>
      </c>
      <c r="AD37" t="s">
        <v>114</v>
      </c>
      <c r="AE37" s="2">
        <v>1416986000000</v>
      </c>
      <c r="AF37" s="9">
        <v>1076808000000</v>
      </c>
      <c r="AG37" s="3">
        <v>1164751000000</v>
      </c>
      <c r="AH37" s="10">
        <v>964853000000</v>
      </c>
      <c r="AI37" s="4">
        <v>4184717000000</v>
      </c>
      <c r="AJ37" s="10">
        <v>3251947000000</v>
      </c>
      <c r="AK37" s="5">
        <v>5640580000000</v>
      </c>
      <c r="AL37" s="6">
        <v>5250527000000</v>
      </c>
      <c r="AM37" s="7">
        <v>4534149000000</v>
      </c>
      <c r="AN37" s="8">
        <v>4215608000000</v>
      </c>
      <c r="AR37">
        <v>12.9</v>
      </c>
      <c r="AS37">
        <v>17.100000000000001</v>
      </c>
      <c r="AT37">
        <v>3.1</v>
      </c>
      <c r="AU37">
        <v>22.2</v>
      </c>
      <c r="AV37">
        <v>27</v>
      </c>
      <c r="AW37">
        <v>3.6</v>
      </c>
      <c r="AX37">
        <v>50.8</v>
      </c>
      <c r="BA37">
        <v>11.4</v>
      </c>
      <c r="BB37">
        <v>18.5</v>
      </c>
      <c r="BC37">
        <v>3.3</v>
      </c>
      <c r="BD37">
        <v>23.3</v>
      </c>
      <c r="BE37">
        <v>25.5</v>
      </c>
      <c r="BF37">
        <v>2.9</v>
      </c>
      <c r="BG37">
        <v>52.6</v>
      </c>
      <c r="BI37" s="11">
        <f t="shared" si="5"/>
        <v>0.129</v>
      </c>
      <c r="BJ37" s="11">
        <f t="shared" si="6"/>
        <v>0.17100000000000001</v>
      </c>
      <c r="BK37" s="11">
        <f t="shared" si="7"/>
        <v>3.1E-2</v>
      </c>
      <c r="BL37" s="11">
        <f t="shared" si="8"/>
        <v>0.222</v>
      </c>
      <c r="BM37" s="11">
        <f t="shared" si="9"/>
        <v>0.27</v>
      </c>
      <c r="BN37" s="11">
        <f t="shared" si="10"/>
        <v>3.6000000000000004E-2</v>
      </c>
      <c r="BO37" s="11">
        <f t="shared" si="11"/>
        <v>0.50800000000000001</v>
      </c>
      <c r="BP37" s="11"/>
      <c r="BQ37" s="11"/>
      <c r="BR37" s="11">
        <f t="shared" si="12"/>
        <v>0.114</v>
      </c>
      <c r="BS37" s="11">
        <f t="shared" si="27"/>
        <v>0.185</v>
      </c>
      <c r="BT37" s="11">
        <f t="shared" si="28"/>
        <v>3.3000000000000002E-2</v>
      </c>
      <c r="BU37" s="11">
        <f t="shared" si="29"/>
        <v>0.23300000000000001</v>
      </c>
      <c r="BV37" s="11">
        <f t="shared" si="30"/>
        <v>0.255</v>
      </c>
      <c r="BW37" s="11">
        <f t="shared" si="31"/>
        <v>2.8999999999999998E-2</v>
      </c>
      <c r="BX37" s="11">
        <f t="shared" si="32"/>
        <v>0.52600000000000002</v>
      </c>
      <c r="BY37" s="11"/>
      <c r="CA37" s="10">
        <v>3251947000000</v>
      </c>
      <c r="CB37" s="10">
        <f t="shared" si="13"/>
        <v>516892986000</v>
      </c>
      <c r="CC37" s="10">
        <f t="shared" si="14"/>
        <v>838817565000</v>
      </c>
      <c r="CD37" s="10">
        <f t="shared" si="15"/>
        <v>149626917000</v>
      </c>
      <c r="CE37" s="10">
        <f t="shared" si="16"/>
        <v>1056456717000</v>
      </c>
      <c r="CF37" s="10">
        <f t="shared" si="17"/>
        <v>1156207995000</v>
      </c>
      <c r="CG37" s="10">
        <f t="shared" si="18"/>
        <v>131490320999.99998</v>
      </c>
      <c r="CH37" s="10">
        <f t="shared" si="19"/>
        <v>2384962374000</v>
      </c>
      <c r="CJ37" s="10">
        <v>3251947000000</v>
      </c>
      <c r="CK37" s="10">
        <f t="shared" si="26"/>
        <v>480579312000</v>
      </c>
      <c r="CL37" s="10">
        <f t="shared" si="20"/>
        <v>779887480000</v>
      </c>
      <c r="CM37" s="10">
        <f t="shared" si="21"/>
        <v>139115064000</v>
      </c>
      <c r="CN37" s="10">
        <f t="shared" si="22"/>
        <v>982236664000</v>
      </c>
      <c r="CO37" s="10">
        <f t="shared" si="23"/>
        <v>1074980040000</v>
      </c>
      <c r="CP37" s="10">
        <f t="shared" si="24"/>
        <v>122252631999.99998</v>
      </c>
      <c r="CQ37" s="10">
        <f t="shared" si="25"/>
        <v>2217409808000</v>
      </c>
    </row>
    <row r="38" spans="1:95" x14ac:dyDescent="0.25">
      <c r="A38" t="s">
        <v>33</v>
      </c>
      <c r="B38" s="1">
        <v>192750</v>
      </c>
      <c r="C38" s="1">
        <v>1542398</v>
      </c>
      <c r="D38" s="1">
        <v>142062</v>
      </c>
      <c r="E38" s="1">
        <v>9024783</v>
      </c>
      <c r="F38" s="1">
        <v>3452581</v>
      </c>
      <c r="G38" s="1">
        <v>316686</v>
      </c>
      <c r="H38" s="1">
        <v>14671260</v>
      </c>
      <c r="I38" s="1">
        <f t="shared" si="4"/>
        <v>14354574</v>
      </c>
      <c r="K38" t="s">
        <v>33</v>
      </c>
      <c r="L38" t="s">
        <v>93</v>
      </c>
      <c r="M38" s="1">
        <v>27191</v>
      </c>
      <c r="N38" s="1">
        <v>13383</v>
      </c>
      <c r="O38" s="1">
        <v>190409</v>
      </c>
      <c r="P38" s="1">
        <v>507398</v>
      </c>
      <c r="Q38" s="1">
        <v>226116</v>
      </c>
      <c r="R38" s="1">
        <v>24443</v>
      </c>
      <c r="S38" s="1">
        <v>1161043</v>
      </c>
      <c r="U38" t="s">
        <v>124</v>
      </c>
      <c r="V38">
        <v>12</v>
      </c>
      <c r="W38" s="1">
        <v>27610</v>
      </c>
      <c r="X38" s="1">
        <v>4080</v>
      </c>
      <c r="Y38" s="1">
        <v>18591</v>
      </c>
      <c r="Z38" s="1">
        <v>6988</v>
      </c>
      <c r="AA38">
        <v>305</v>
      </c>
      <c r="AB38" s="1">
        <v>3750</v>
      </c>
      <c r="AC38" s="1">
        <v>61327</v>
      </c>
      <c r="AE38" s="2">
        <v>1659285000000</v>
      </c>
      <c r="AF38" s="9">
        <v>1207268000000</v>
      </c>
      <c r="AG38" s="3">
        <v>1314234000000</v>
      </c>
      <c r="AH38" s="10">
        <v>1027403000000</v>
      </c>
      <c r="AI38" s="4">
        <v>5001499000000</v>
      </c>
      <c r="AJ38" s="10">
        <v>3670749000000</v>
      </c>
      <c r="AK38" s="5">
        <v>6499782000000</v>
      </c>
      <c r="AL38" s="6">
        <v>6122568000000</v>
      </c>
      <c r="AM38" s="7">
        <v>4881796000000</v>
      </c>
      <c r="AN38" s="8">
        <v>4593230000000</v>
      </c>
      <c r="AR38">
        <v>12.4</v>
      </c>
      <c r="AS38">
        <v>17.899999999999999</v>
      </c>
      <c r="AT38">
        <v>3.9</v>
      </c>
      <c r="AU38">
        <v>21.5</v>
      </c>
      <c r="AV38">
        <v>27.1</v>
      </c>
      <c r="AW38">
        <v>3.1</v>
      </c>
      <c r="AX38">
        <v>51.4</v>
      </c>
      <c r="BA38">
        <v>10.4</v>
      </c>
      <c r="BB38">
        <v>18.7</v>
      </c>
      <c r="BC38">
        <v>4</v>
      </c>
      <c r="BD38">
        <v>22.4</v>
      </c>
      <c r="BE38">
        <v>26.3</v>
      </c>
      <c r="BF38">
        <v>3.2</v>
      </c>
      <c r="BG38">
        <v>51.3</v>
      </c>
      <c r="BI38" s="11">
        <f t="shared" si="5"/>
        <v>0.124</v>
      </c>
      <c r="BJ38" s="11">
        <f t="shared" si="6"/>
        <v>0.17899999999999999</v>
      </c>
      <c r="BK38" s="11">
        <f t="shared" si="7"/>
        <v>3.9E-2</v>
      </c>
      <c r="BL38" s="11">
        <f t="shared" si="8"/>
        <v>0.215</v>
      </c>
      <c r="BM38" s="11">
        <f t="shared" si="9"/>
        <v>0.27100000000000002</v>
      </c>
      <c r="BN38" s="11">
        <f t="shared" si="10"/>
        <v>3.1E-2</v>
      </c>
      <c r="BO38" s="11">
        <f t="shared" si="11"/>
        <v>0.51400000000000001</v>
      </c>
      <c r="BP38" s="11"/>
      <c r="BQ38" s="11"/>
      <c r="BR38" s="11">
        <f t="shared" si="12"/>
        <v>0.10400000000000001</v>
      </c>
      <c r="BS38" s="11">
        <f t="shared" si="27"/>
        <v>0.187</v>
      </c>
      <c r="BT38" s="11">
        <f t="shared" si="28"/>
        <v>0.04</v>
      </c>
      <c r="BU38" s="11">
        <f t="shared" si="29"/>
        <v>0.22399999999999998</v>
      </c>
      <c r="BV38" s="11">
        <f t="shared" si="30"/>
        <v>0.26300000000000001</v>
      </c>
      <c r="BW38" s="11">
        <f t="shared" si="31"/>
        <v>3.2000000000000001E-2</v>
      </c>
      <c r="BX38" s="11">
        <f t="shared" si="32"/>
        <v>0.51300000000000001</v>
      </c>
      <c r="BY38" s="11"/>
      <c r="CA38" s="10">
        <v>3670749000000</v>
      </c>
      <c r="CB38" s="10">
        <f t="shared" si="13"/>
        <v>507706784000.00006</v>
      </c>
      <c r="CC38" s="10">
        <f t="shared" si="14"/>
        <v>912895852000</v>
      </c>
      <c r="CD38" s="10">
        <f t="shared" si="15"/>
        <v>195271840000</v>
      </c>
      <c r="CE38" s="10">
        <f t="shared" si="16"/>
        <v>1093522303999.9999</v>
      </c>
      <c r="CF38" s="10">
        <f t="shared" si="17"/>
        <v>1283912348000</v>
      </c>
      <c r="CG38" s="10">
        <f t="shared" si="18"/>
        <v>156217472000</v>
      </c>
      <c r="CH38" s="10">
        <f t="shared" si="19"/>
        <v>2504361348000</v>
      </c>
      <c r="CJ38" s="10">
        <v>3670749000000</v>
      </c>
      <c r="CK38" s="10">
        <f t="shared" si="26"/>
        <v>477695920000.00006</v>
      </c>
      <c r="CL38" s="10">
        <f t="shared" si="20"/>
        <v>858934010000</v>
      </c>
      <c r="CM38" s="10">
        <f t="shared" si="21"/>
        <v>183729200000</v>
      </c>
      <c r="CN38" s="10">
        <f t="shared" si="22"/>
        <v>1028883519999.9999</v>
      </c>
      <c r="CO38" s="10">
        <f t="shared" si="23"/>
        <v>1208019490000</v>
      </c>
      <c r="CP38" s="10">
        <f t="shared" si="24"/>
        <v>146983360000</v>
      </c>
      <c r="CQ38" s="10">
        <f t="shared" si="25"/>
        <v>2356326990000</v>
      </c>
    </row>
    <row r="39" spans="1:95" x14ac:dyDescent="0.25">
      <c r="A39" t="s">
        <v>34</v>
      </c>
      <c r="B39" s="1">
        <v>128651</v>
      </c>
      <c r="C39" s="1">
        <v>1681517</v>
      </c>
      <c r="D39" s="1">
        <v>81896</v>
      </c>
      <c r="E39" s="1">
        <v>8156831</v>
      </c>
      <c r="F39" s="1">
        <v>4218982</v>
      </c>
      <c r="G39" s="1">
        <v>358807</v>
      </c>
      <c r="H39" s="1">
        <v>14626684</v>
      </c>
      <c r="I39" s="1">
        <f t="shared" si="4"/>
        <v>14267877</v>
      </c>
      <c r="K39" t="s">
        <v>94</v>
      </c>
      <c r="L39" t="s">
        <v>95</v>
      </c>
      <c r="M39" s="1">
        <v>29269</v>
      </c>
      <c r="N39" s="1">
        <v>15335</v>
      </c>
      <c r="O39" s="1">
        <v>198175</v>
      </c>
      <c r="P39" s="1">
        <v>491766</v>
      </c>
      <c r="Q39" s="1">
        <v>278846</v>
      </c>
      <c r="R39" s="1">
        <v>38885</v>
      </c>
      <c r="S39" s="1">
        <v>1223385</v>
      </c>
      <c r="U39" t="s">
        <v>94</v>
      </c>
      <c r="V39">
        <v>13</v>
      </c>
      <c r="W39" s="1">
        <v>30720</v>
      </c>
      <c r="X39" s="1">
        <v>4730</v>
      </c>
      <c r="Y39" s="1">
        <v>19803</v>
      </c>
      <c r="Z39" s="1">
        <v>7949</v>
      </c>
      <c r="AA39">
        <v>353</v>
      </c>
      <c r="AB39" s="1">
        <v>4035</v>
      </c>
      <c r="AC39" s="1">
        <v>67603</v>
      </c>
      <c r="AD39" t="s">
        <v>114</v>
      </c>
      <c r="AE39" s="2">
        <v>1923698000000</v>
      </c>
      <c r="AF39" s="9">
        <v>1256827000000</v>
      </c>
      <c r="AG39" s="3">
        <v>1457222000000</v>
      </c>
      <c r="AH39" s="10">
        <v>1092098000000</v>
      </c>
      <c r="AI39" s="4">
        <v>5720225000000</v>
      </c>
      <c r="AJ39" s="10">
        <v>3708073000000</v>
      </c>
      <c r="AK39" s="5">
        <v>7623205000000</v>
      </c>
      <c r="AL39" s="6">
        <v>7158527000000</v>
      </c>
      <c r="AM39" s="7">
        <v>5183371000000</v>
      </c>
      <c r="AN39" s="8">
        <v>4860476000000</v>
      </c>
      <c r="AR39">
        <v>12.7</v>
      </c>
      <c r="AS39">
        <v>17.600000000000001</v>
      </c>
      <c r="AT39">
        <v>5.0999999999999996</v>
      </c>
      <c r="AU39">
        <v>20.399999999999999</v>
      </c>
      <c r="AV39">
        <v>26.9</v>
      </c>
      <c r="AW39">
        <v>2.1</v>
      </c>
      <c r="AX39">
        <v>52.8</v>
      </c>
      <c r="BA39">
        <v>10.199999999999999</v>
      </c>
      <c r="BB39">
        <v>17.2</v>
      </c>
      <c r="BC39">
        <v>5.5</v>
      </c>
      <c r="BD39">
        <v>22.5</v>
      </c>
      <c r="BE39">
        <v>27.7</v>
      </c>
      <c r="BF39">
        <v>2.2000000000000002</v>
      </c>
      <c r="BG39">
        <v>51.7</v>
      </c>
      <c r="BI39" s="11">
        <f t="shared" si="5"/>
        <v>0.127</v>
      </c>
      <c r="BJ39" s="11">
        <f t="shared" si="6"/>
        <v>0.17600000000000002</v>
      </c>
      <c r="BK39" s="11">
        <f t="shared" si="7"/>
        <v>5.0999999999999997E-2</v>
      </c>
      <c r="BL39" s="11">
        <f t="shared" si="8"/>
        <v>0.20399999999999999</v>
      </c>
      <c r="BM39" s="11">
        <f t="shared" si="9"/>
        <v>0.26899999999999996</v>
      </c>
      <c r="BN39" s="11">
        <f t="shared" si="10"/>
        <v>2.1000000000000001E-2</v>
      </c>
      <c r="BO39" s="11">
        <f t="shared" si="11"/>
        <v>0.52800000000000002</v>
      </c>
      <c r="BP39" s="11"/>
      <c r="BQ39" s="11"/>
      <c r="BR39" s="11">
        <f t="shared" si="12"/>
        <v>0.10199999999999999</v>
      </c>
      <c r="BS39" s="11">
        <f t="shared" si="27"/>
        <v>0.17199999999999999</v>
      </c>
      <c r="BT39" s="11">
        <f t="shared" si="28"/>
        <v>5.5E-2</v>
      </c>
      <c r="BU39" s="11">
        <f t="shared" si="29"/>
        <v>0.22500000000000001</v>
      </c>
      <c r="BV39" s="11">
        <f t="shared" si="30"/>
        <v>0.27699999999999997</v>
      </c>
      <c r="BW39" s="11">
        <f t="shared" si="31"/>
        <v>2.2000000000000002E-2</v>
      </c>
      <c r="BX39" s="11">
        <f t="shared" si="32"/>
        <v>0.51700000000000002</v>
      </c>
      <c r="BY39" s="11"/>
      <c r="CA39" s="10">
        <v>3708073000000</v>
      </c>
      <c r="CB39" s="10">
        <f t="shared" si="13"/>
        <v>528703841999.99994</v>
      </c>
      <c r="CC39" s="10">
        <f t="shared" si="14"/>
        <v>891539811999.99988</v>
      </c>
      <c r="CD39" s="10">
        <f t="shared" si="15"/>
        <v>285085405000</v>
      </c>
      <c r="CE39" s="10">
        <f t="shared" si="16"/>
        <v>1166258475000</v>
      </c>
      <c r="CF39" s="10">
        <f t="shared" si="17"/>
        <v>1435793766999.9998</v>
      </c>
      <c r="CG39" s="10">
        <f t="shared" si="18"/>
        <v>114034162000.00002</v>
      </c>
      <c r="CH39" s="10">
        <f t="shared" si="19"/>
        <v>2679802807000</v>
      </c>
      <c r="CJ39" s="10">
        <v>3708073000000</v>
      </c>
      <c r="CK39" s="10">
        <f t="shared" si="26"/>
        <v>495768551999.99994</v>
      </c>
      <c r="CL39" s="10">
        <f t="shared" si="20"/>
        <v>836001871999.99988</v>
      </c>
      <c r="CM39" s="10">
        <f t="shared" si="21"/>
        <v>267326180000</v>
      </c>
      <c r="CN39" s="10">
        <f t="shared" si="22"/>
        <v>1093607100000</v>
      </c>
      <c r="CO39" s="10">
        <f t="shared" si="23"/>
        <v>1346351851999.9998</v>
      </c>
      <c r="CP39" s="10">
        <f t="shared" si="24"/>
        <v>106930472000.00002</v>
      </c>
      <c r="CQ39" s="10">
        <f t="shared" si="25"/>
        <v>2512866092000</v>
      </c>
    </row>
    <row r="40" spans="1:95" x14ac:dyDescent="0.25">
      <c r="A40" t="s">
        <v>35</v>
      </c>
      <c r="B40" s="1">
        <v>106148</v>
      </c>
      <c r="C40" s="1">
        <v>1595981</v>
      </c>
      <c r="D40" s="1">
        <v>97232</v>
      </c>
      <c r="E40" s="1">
        <v>7981893</v>
      </c>
      <c r="F40" s="1">
        <v>6740559</v>
      </c>
      <c r="G40" s="1">
        <v>325318</v>
      </c>
      <c r="H40" s="1">
        <v>16847131</v>
      </c>
      <c r="I40" s="1">
        <f t="shared" si="4"/>
        <v>16521813</v>
      </c>
      <c r="K40" t="s">
        <v>35</v>
      </c>
      <c r="L40" t="s">
        <v>96</v>
      </c>
      <c r="M40" s="1">
        <v>31375</v>
      </c>
      <c r="N40" s="1">
        <v>14686</v>
      </c>
      <c r="O40" s="1">
        <v>193682</v>
      </c>
      <c r="P40" s="1">
        <v>432607</v>
      </c>
      <c r="Q40" s="1">
        <v>306600</v>
      </c>
      <c r="R40" s="1">
        <v>56446</v>
      </c>
      <c r="S40" s="1">
        <v>1220929</v>
      </c>
      <c r="U40" t="s">
        <v>125</v>
      </c>
      <c r="V40">
        <v>12</v>
      </c>
      <c r="W40" s="1">
        <v>33335</v>
      </c>
      <c r="X40" s="1">
        <v>5363</v>
      </c>
      <c r="Y40" s="1">
        <v>21066</v>
      </c>
      <c r="Z40" s="1">
        <v>8176</v>
      </c>
      <c r="AA40">
        <v>387</v>
      </c>
      <c r="AB40" s="1">
        <v>4373</v>
      </c>
      <c r="AC40" s="1">
        <v>72712</v>
      </c>
      <c r="AE40" s="2">
        <v>2214612000000</v>
      </c>
      <c r="AF40" s="9">
        <v>1367532000000</v>
      </c>
      <c r="AG40" s="3">
        <v>1685240000000</v>
      </c>
      <c r="AH40" s="10">
        <v>1137037000000</v>
      </c>
      <c r="AI40" s="4">
        <v>6544525000000</v>
      </c>
      <c r="AJ40" s="10">
        <v>3882891000000</v>
      </c>
      <c r="AK40" s="5">
        <v>8673007000000</v>
      </c>
      <c r="AL40" s="6">
        <v>8235099000000</v>
      </c>
      <c r="AM40" s="7">
        <v>5477948000000</v>
      </c>
      <c r="AN40" s="8">
        <v>5191709000000</v>
      </c>
      <c r="AR40">
        <v>12.3</v>
      </c>
      <c r="AS40">
        <v>17.5</v>
      </c>
      <c r="AT40">
        <v>5.4</v>
      </c>
      <c r="AU40">
        <v>20.5</v>
      </c>
      <c r="AV40">
        <v>26.9</v>
      </c>
      <c r="AW40">
        <v>2.1</v>
      </c>
      <c r="AX40">
        <v>52.6</v>
      </c>
      <c r="BA40">
        <v>10</v>
      </c>
      <c r="BB40">
        <v>17.100000000000001</v>
      </c>
      <c r="BC40">
        <v>5.9</v>
      </c>
      <c r="BD40">
        <v>21.9</v>
      </c>
      <c r="BE40">
        <v>28.7</v>
      </c>
      <c r="BF40">
        <v>2.2000000000000002</v>
      </c>
      <c r="BG40">
        <v>51.8</v>
      </c>
      <c r="BI40" s="11">
        <f t="shared" si="5"/>
        <v>0.12300000000000001</v>
      </c>
      <c r="BJ40" s="11">
        <f t="shared" si="6"/>
        <v>0.17499999999999999</v>
      </c>
      <c r="BK40" s="11">
        <f t="shared" si="7"/>
        <v>5.4000000000000006E-2</v>
      </c>
      <c r="BL40" s="11">
        <f t="shared" si="8"/>
        <v>0.20499999999999999</v>
      </c>
      <c r="BM40" s="11">
        <f t="shared" si="9"/>
        <v>0.26899999999999996</v>
      </c>
      <c r="BN40" s="11">
        <f t="shared" si="10"/>
        <v>2.1000000000000001E-2</v>
      </c>
      <c r="BO40" s="11">
        <f t="shared" si="11"/>
        <v>0.52600000000000002</v>
      </c>
      <c r="BP40" s="11"/>
      <c r="BQ40" s="11"/>
      <c r="BR40" s="11">
        <f t="shared" si="12"/>
        <v>0.1</v>
      </c>
      <c r="BS40" s="11">
        <f t="shared" si="27"/>
        <v>0.17100000000000001</v>
      </c>
      <c r="BT40" s="11">
        <f t="shared" si="28"/>
        <v>5.9000000000000004E-2</v>
      </c>
      <c r="BU40" s="11">
        <f t="shared" si="29"/>
        <v>0.21899999999999997</v>
      </c>
      <c r="BV40" s="11">
        <f t="shared" si="30"/>
        <v>0.28699999999999998</v>
      </c>
      <c r="BW40" s="11">
        <f t="shared" si="31"/>
        <v>2.2000000000000002E-2</v>
      </c>
      <c r="BX40" s="11">
        <f t="shared" si="32"/>
        <v>0.51800000000000002</v>
      </c>
      <c r="BY40" s="11"/>
      <c r="CA40" s="10">
        <v>3882891000000</v>
      </c>
      <c r="CB40" s="10">
        <f t="shared" si="13"/>
        <v>547794800000</v>
      </c>
      <c r="CC40" s="10">
        <f t="shared" si="14"/>
        <v>936729108000.00012</v>
      </c>
      <c r="CD40" s="10">
        <f t="shared" si="15"/>
        <v>323198932000</v>
      </c>
      <c r="CE40" s="10">
        <f t="shared" si="16"/>
        <v>1199670611999.9998</v>
      </c>
      <c r="CF40" s="10">
        <f t="shared" si="17"/>
        <v>1572171075999.9998</v>
      </c>
      <c r="CG40" s="10">
        <f t="shared" si="18"/>
        <v>120514856000.00002</v>
      </c>
      <c r="CH40" s="10">
        <f t="shared" si="19"/>
        <v>2837577064000</v>
      </c>
      <c r="CJ40" s="10">
        <v>3882891000000</v>
      </c>
      <c r="CK40" s="10">
        <f t="shared" si="26"/>
        <v>519170900000</v>
      </c>
      <c r="CL40" s="10">
        <f t="shared" si="20"/>
        <v>887782239000.00012</v>
      </c>
      <c r="CM40" s="10">
        <f t="shared" si="21"/>
        <v>306310831000</v>
      </c>
      <c r="CN40" s="10">
        <f t="shared" si="22"/>
        <v>1136984270999.9998</v>
      </c>
      <c r="CO40" s="10">
        <f t="shared" si="23"/>
        <v>1490020483000</v>
      </c>
      <c r="CP40" s="10">
        <f t="shared" si="24"/>
        <v>114217598000.00002</v>
      </c>
      <c r="CQ40" s="10">
        <f t="shared" si="25"/>
        <v>2689305262000</v>
      </c>
    </row>
    <row r="41" spans="1:95" x14ac:dyDescent="0.25">
      <c r="A41" t="s">
        <v>36</v>
      </c>
      <c r="B41" s="1">
        <v>120961</v>
      </c>
      <c r="C41" s="1">
        <v>1071191</v>
      </c>
      <c r="D41" s="1">
        <v>109351</v>
      </c>
      <c r="E41" s="1">
        <v>9384482</v>
      </c>
      <c r="F41" s="1">
        <v>7083933</v>
      </c>
      <c r="G41" s="1">
        <v>310501</v>
      </c>
      <c r="H41" s="1">
        <v>18080419</v>
      </c>
      <c r="I41" s="1">
        <f t="shared" si="4"/>
        <v>17769918</v>
      </c>
      <c r="K41" t="s">
        <v>36</v>
      </c>
      <c r="L41" t="s">
        <v>97</v>
      </c>
      <c r="M41" s="1">
        <v>33905</v>
      </c>
      <c r="N41" s="1">
        <v>12736</v>
      </c>
      <c r="O41" s="1">
        <v>200063</v>
      </c>
      <c r="P41" s="1">
        <v>429892</v>
      </c>
      <c r="Q41" s="1">
        <v>322563</v>
      </c>
      <c r="R41" s="1">
        <v>72018</v>
      </c>
      <c r="S41" s="1">
        <v>1275212</v>
      </c>
      <c r="U41" t="s">
        <v>126</v>
      </c>
      <c r="V41">
        <v>8</v>
      </c>
      <c r="W41" s="1">
        <v>33704</v>
      </c>
      <c r="X41" s="1">
        <v>5572</v>
      </c>
      <c r="Y41" s="1">
        <v>20729</v>
      </c>
      <c r="Z41" s="1">
        <v>8472</v>
      </c>
      <c r="AA41">
        <v>415</v>
      </c>
      <c r="AB41" s="1">
        <v>4500</v>
      </c>
      <c r="AC41" s="1">
        <v>73400</v>
      </c>
      <c r="AE41" s="2">
        <v>2658205000000</v>
      </c>
      <c r="AF41" s="9">
        <v>1387117000000</v>
      </c>
      <c r="AG41" s="3">
        <v>2017181000000</v>
      </c>
      <c r="AH41" s="10">
        <v>1148851000000</v>
      </c>
      <c r="AI41" s="4">
        <v>7835741000000</v>
      </c>
      <c r="AJ41" s="10">
        <v>3812289000000</v>
      </c>
      <c r="AK41" s="5">
        <v>10242800000000</v>
      </c>
      <c r="AL41" s="6">
        <v>9921584000000</v>
      </c>
      <c r="AM41" s="7">
        <v>5565375000000</v>
      </c>
      <c r="AN41" s="8">
        <v>5383012000000</v>
      </c>
      <c r="AR41">
        <v>11.7</v>
      </c>
      <c r="AS41">
        <v>18.399999999999999</v>
      </c>
      <c r="AT41">
        <v>5.6</v>
      </c>
      <c r="AU41">
        <v>20.3</v>
      </c>
      <c r="AV41">
        <v>26.8</v>
      </c>
      <c r="AW41">
        <v>1.5</v>
      </c>
      <c r="AX41">
        <v>52.9</v>
      </c>
      <c r="BA41">
        <v>9.6999999999999993</v>
      </c>
      <c r="BB41">
        <v>16.8</v>
      </c>
      <c r="BC41">
        <v>6.1</v>
      </c>
      <c r="BD41">
        <v>20.6</v>
      </c>
      <c r="BE41">
        <v>27.9</v>
      </c>
      <c r="BF41">
        <v>1.5</v>
      </c>
      <c r="BG41">
        <v>51.2</v>
      </c>
      <c r="BI41" s="11">
        <f t="shared" si="5"/>
        <v>0.11699999999999999</v>
      </c>
      <c r="BJ41" s="11">
        <f t="shared" si="6"/>
        <v>0.184</v>
      </c>
      <c r="BK41" s="11">
        <f t="shared" si="7"/>
        <v>5.5999999999999994E-2</v>
      </c>
      <c r="BL41" s="11">
        <f t="shared" si="8"/>
        <v>0.20300000000000001</v>
      </c>
      <c r="BM41" s="11">
        <f t="shared" si="9"/>
        <v>0.26800000000000002</v>
      </c>
      <c r="BN41" s="11">
        <f t="shared" si="10"/>
        <v>1.4999999999999999E-2</v>
      </c>
      <c r="BO41" s="11">
        <f t="shared" si="11"/>
        <v>0.52900000000000003</v>
      </c>
      <c r="BP41" s="11"/>
      <c r="BQ41" s="11"/>
      <c r="BR41" s="11">
        <f t="shared" si="12"/>
        <v>9.6999999999999989E-2</v>
      </c>
      <c r="BS41" s="11">
        <f t="shared" si="27"/>
        <v>0.16800000000000001</v>
      </c>
      <c r="BT41" s="11">
        <f t="shared" si="28"/>
        <v>6.0999999999999999E-2</v>
      </c>
      <c r="BU41" s="11">
        <f t="shared" si="29"/>
        <v>0.20600000000000002</v>
      </c>
      <c r="BV41" s="11">
        <f t="shared" si="30"/>
        <v>0.27899999999999997</v>
      </c>
      <c r="BW41" s="11">
        <f t="shared" si="31"/>
        <v>1.4999999999999999E-2</v>
      </c>
      <c r="BX41" s="11">
        <f t="shared" si="32"/>
        <v>0.51200000000000001</v>
      </c>
      <c r="BY41" s="11"/>
      <c r="CA41" s="10">
        <v>3812289000000</v>
      </c>
      <c r="CB41" s="10">
        <f t="shared" si="13"/>
        <v>539841374999.99994</v>
      </c>
      <c r="CC41" s="10">
        <f t="shared" si="14"/>
        <v>934983000000</v>
      </c>
      <c r="CD41" s="10">
        <f t="shared" si="15"/>
        <v>339487875000</v>
      </c>
      <c r="CE41" s="10">
        <f t="shared" si="16"/>
        <v>1146467250000</v>
      </c>
      <c r="CF41" s="10">
        <f t="shared" si="17"/>
        <v>1552739624999.9998</v>
      </c>
      <c r="CG41" s="10">
        <f t="shared" si="18"/>
        <v>83480625000</v>
      </c>
      <c r="CH41" s="10">
        <f t="shared" si="19"/>
        <v>2849472000000</v>
      </c>
      <c r="CJ41" s="10">
        <v>3812289000000</v>
      </c>
      <c r="CK41" s="10">
        <f t="shared" si="26"/>
        <v>522152163999.99994</v>
      </c>
      <c r="CL41" s="10">
        <f t="shared" si="20"/>
        <v>904346016000</v>
      </c>
      <c r="CM41" s="10">
        <f t="shared" si="21"/>
        <v>328363732000</v>
      </c>
      <c r="CN41" s="10">
        <f t="shared" si="22"/>
        <v>1108900472000</v>
      </c>
      <c r="CO41" s="10">
        <f t="shared" si="23"/>
        <v>1501860347999.9998</v>
      </c>
      <c r="CP41" s="10">
        <f t="shared" si="24"/>
        <v>80745180000</v>
      </c>
      <c r="CQ41" s="10">
        <f t="shared" si="25"/>
        <v>2756102144000</v>
      </c>
    </row>
    <row r="42" spans="1:95" x14ac:dyDescent="0.25">
      <c r="A42" t="s">
        <v>37</v>
      </c>
      <c r="B42" s="1">
        <v>97332</v>
      </c>
      <c r="C42" s="1">
        <v>969193</v>
      </c>
      <c r="D42" s="1">
        <v>69793</v>
      </c>
      <c r="E42" s="1">
        <v>8837197</v>
      </c>
      <c r="F42" s="1">
        <v>7570418</v>
      </c>
      <c r="G42" s="1">
        <v>367266</v>
      </c>
      <c r="H42" s="1">
        <v>17911199</v>
      </c>
      <c r="I42" s="1">
        <f t="shared" si="4"/>
        <v>17543933</v>
      </c>
      <c r="K42" t="s">
        <v>37</v>
      </c>
      <c r="L42" t="s">
        <v>98</v>
      </c>
      <c r="M42" s="1">
        <v>35536</v>
      </c>
      <c r="N42" s="1">
        <v>7305</v>
      </c>
      <c r="O42" s="1">
        <v>201100</v>
      </c>
      <c r="P42" s="1">
        <v>404140</v>
      </c>
      <c r="Q42" s="1">
        <v>319003</v>
      </c>
      <c r="R42" s="1">
        <v>88236</v>
      </c>
      <c r="S42" s="1">
        <v>1269433</v>
      </c>
      <c r="U42" t="s">
        <v>37</v>
      </c>
      <c r="V42">
        <v>5</v>
      </c>
      <c r="W42" s="1">
        <v>32282</v>
      </c>
      <c r="X42" s="1">
        <v>5252</v>
      </c>
      <c r="Y42" s="1">
        <v>19330</v>
      </c>
      <c r="Z42" s="1">
        <v>8795</v>
      </c>
      <c r="AA42">
        <v>430</v>
      </c>
      <c r="AB42" s="1">
        <v>4277</v>
      </c>
      <c r="AC42" s="1">
        <v>70371</v>
      </c>
      <c r="AE42" s="2">
        <v>2994975000000</v>
      </c>
      <c r="AF42" s="9">
        <v>1385669000000</v>
      </c>
      <c r="AG42" s="3">
        <v>2611526000000</v>
      </c>
      <c r="AH42" s="10">
        <v>1195031000000</v>
      </c>
      <c r="AI42" s="4">
        <v>9113741000000</v>
      </c>
      <c r="AJ42" s="10">
        <v>4240380900000</v>
      </c>
      <c r="AK42" s="5">
        <v>12723988000000</v>
      </c>
      <c r="AL42" s="6">
        <v>12110462000000</v>
      </c>
      <c r="AM42" s="7">
        <v>5765470000000</v>
      </c>
      <c r="AN42" s="8">
        <v>5475716000000</v>
      </c>
      <c r="AR42">
        <v>13.1</v>
      </c>
      <c r="AS42">
        <v>17.399999999999999</v>
      </c>
      <c r="AT42">
        <v>5.0999999999999996</v>
      </c>
      <c r="AU42">
        <v>21.6</v>
      </c>
      <c r="AV42">
        <v>24.7</v>
      </c>
      <c r="AW42">
        <v>2.2999999999999998</v>
      </c>
      <c r="AX42">
        <v>53.7</v>
      </c>
      <c r="BA42">
        <v>10.199999999999999</v>
      </c>
      <c r="BB42">
        <v>16.8</v>
      </c>
      <c r="BC42">
        <v>5.7</v>
      </c>
      <c r="BD42">
        <v>21.8</v>
      </c>
      <c r="BE42">
        <v>25.3</v>
      </c>
      <c r="BF42">
        <v>2.5</v>
      </c>
      <c r="BG42">
        <v>52.9</v>
      </c>
      <c r="BI42" s="11">
        <f t="shared" si="5"/>
        <v>0.13100000000000001</v>
      </c>
      <c r="BJ42" s="11">
        <f t="shared" si="6"/>
        <v>0.17399999999999999</v>
      </c>
      <c r="BK42" s="11">
        <f t="shared" si="7"/>
        <v>5.0999999999999997E-2</v>
      </c>
      <c r="BL42" s="11">
        <f t="shared" si="8"/>
        <v>0.21600000000000003</v>
      </c>
      <c r="BM42" s="11">
        <f t="shared" si="9"/>
        <v>0.247</v>
      </c>
      <c r="BN42" s="11">
        <f t="shared" si="10"/>
        <v>2.3E-2</v>
      </c>
      <c r="BO42" s="11">
        <f t="shared" si="11"/>
        <v>0.53700000000000003</v>
      </c>
      <c r="BP42" s="11"/>
      <c r="BQ42" s="11"/>
      <c r="BR42" s="11">
        <f t="shared" si="12"/>
        <v>0.10199999999999999</v>
      </c>
      <c r="BS42" s="11">
        <f t="shared" si="27"/>
        <v>0.16800000000000001</v>
      </c>
      <c r="BT42" s="11">
        <f t="shared" si="28"/>
        <v>5.7000000000000002E-2</v>
      </c>
      <c r="BU42" s="11">
        <f t="shared" si="29"/>
        <v>0.218</v>
      </c>
      <c r="BV42" s="11">
        <f t="shared" si="30"/>
        <v>0.253</v>
      </c>
      <c r="BW42" s="11">
        <f t="shared" si="31"/>
        <v>2.5000000000000001E-2</v>
      </c>
      <c r="BX42" s="11">
        <f t="shared" si="32"/>
        <v>0.52900000000000003</v>
      </c>
      <c r="BY42" s="11"/>
      <c r="CA42" s="10">
        <v>4240380900000</v>
      </c>
      <c r="CB42" s="10">
        <f t="shared" si="13"/>
        <v>588077940000</v>
      </c>
      <c r="CC42" s="10">
        <f t="shared" si="14"/>
        <v>968598960000</v>
      </c>
      <c r="CD42" s="10">
        <f t="shared" si="15"/>
        <v>328631790000</v>
      </c>
      <c r="CE42" s="10">
        <f t="shared" si="16"/>
        <v>1256872460000</v>
      </c>
      <c r="CF42" s="10">
        <f t="shared" si="17"/>
        <v>1458663910000</v>
      </c>
      <c r="CG42" s="10">
        <f t="shared" si="18"/>
        <v>144136750000</v>
      </c>
      <c r="CH42" s="10">
        <f t="shared" si="19"/>
        <v>3049933630000</v>
      </c>
      <c r="CJ42" s="10">
        <v>4240380900000</v>
      </c>
      <c r="CK42" s="10">
        <f t="shared" si="26"/>
        <v>558523032000</v>
      </c>
      <c r="CL42" s="10">
        <f t="shared" si="20"/>
        <v>919920288000</v>
      </c>
      <c r="CM42" s="10">
        <f t="shared" si="21"/>
        <v>312115812000</v>
      </c>
      <c r="CN42" s="10">
        <f t="shared" si="22"/>
        <v>1193706088000</v>
      </c>
      <c r="CO42" s="10">
        <f t="shared" si="23"/>
        <v>1385356148000</v>
      </c>
      <c r="CP42" s="10">
        <f t="shared" si="24"/>
        <v>136892900000</v>
      </c>
      <c r="CQ42" s="10">
        <f t="shared" si="25"/>
        <v>2896653764000</v>
      </c>
    </row>
    <row r="43" spans="1:95" x14ac:dyDescent="0.25">
      <c r="A43" t="s">
        <v>39</v>
      </c>
      <c r="B43" s="1">
        <v>90312</v>
      </c>
      <c r="C43" s="1">
        <v>984690</v>
      </c>
      <c r="D43" s="1">
        <v>58072</v>
      </c>
      <c r="E43" s="1">
        <v>8860880</v>
      </c>
      <c r="F43" s="1">
        <v>8814274</v>
      </c>
      <c r="G43" s="1">
        <v>323472</v>
      </c>
      <c r="H43" s="1">
        <v>19131700</v>
      </c>
      <c r="I43" s="1">
        <f t="shared" si="4"/>
        <v>18808228</v>
      </c>
      <c r="K43" t="s">
        <v>99</v>
      </c>
      <c r="L43" t="s">
        <v>100</v>
      </c>
      <c r="M43" s="1">
        <v>36955</v>
      </c>
      <c r="N43" s="1">
        <v>1944</v>
      </c>
      <c r="O43" s="1">
        <v>220124</v>
      </c>
      <c r="P43" s="1">
        <v>366906</v>
      </c>
      <c r="Q43" s="1">
        <v>333508</v>
      </c>
      <c r="R43" s="1">
        <v>99002</v>
      </c>
      <c r="S43" s="1">
        <v>1277821</v>
      </c>
      <c r="U43" t="s">
        <v>39</v>
      </c>
      <c r="V43">
        <v>2</v>
      </c>
      <c r="W43" s="1">
        <v>34272</v>
      </c>
      <c r="X43" s="1">
        <v>5605</v>
      </c>
      <c r="Y43" s="1">
        <v>19823</v>
      </c>
      <c r="Z43" s="1">
        <v>9689</v>
      </c>
      <c r="AA43">
        <v>458</v>
      </c>
      <c r="AB43" s="1">
        <v>4499</v>
      </c>
      <c r="AC43" s="1">
        <v>74348</v>
      </c>
      <c r="AE43" s="2">
        <v>3569218000000</v>
      </c>
      <c r="AF43" s="9">
        <v>1470110000000</v>
      </c>
      <c r="AG43" s="3">
        <v>2972660000000</v>
      </c>
      <c r="AH43" s="10">
        <v>1201945000000</v>
      </c>
      <c r="AI43" s="4">
        <v>11283781000000</v>
      </c>
      <c r="AJ43" s="10">
        <v>4168782000000</v>
      </c>
      <c r="AK43" s="5">
        <v>14803650000000</v>
      </c>
      <c r="AL43" s="6">
        <v>14033629000000</v>
      </c>
      <c r="AM43" s="7">
        <v>5969960000000</v>
      </c>
      <c r="AN43" s="8">
        <v>5643602000000</v>
      </c>
      <c r="CA43" s="10">
        <v>4168782000000</v>
      </c>
      <c r="CJ43" s="10">
        <v>4168782000000</v>
      </c>
      <c r="CK43" s="11">
        <v>569285000000</v>
      </c>
      <c r="CL43" s="11">
        <v>962739000000</v>
      </c>
      <c r="CM43" s="11">
        <v>274774000000</v>
      </c>
      <c r="CN43" s="11">
        <v>1202411000000</v>
      </c>
      <c r="CO43" s="11">
        <v>1470110000000</v>
      </c>
      <c r="CP43" s="11">
        <v>145009000000</v>
      </c>
      <c r="CQ43" s="11">
        <v>2971081000000</v>
      </c>
    </row>
    <row r="44" spans="1:95" x14ac:dyDescent="0.25">
      <c r="A44" t="s">
        <v>38</v>
      </c>
      <c r="B44" s="1">
        <v>85449</v>
      </c>
      <c r="C44" s="1">
        <v>1355443</v>
      </c>
      <c r="D44" s="1">
        <v>40597</v>
      </c>
      <c r="E44" s="1">
        <v>8892268</v>
      </c>
      <c r="F44" s="1">
        <v>8138956</v>
      </c>
      <c r="G44" s="1">
        <v>373794</v>
      </c>
      <c r="H44" s="1">
        <v>18886507</v>
      </c>
      <c r="I44" s="1">
        <f t="shared" si="4"/>
        <v>18512713</v>
      </c>
      <c r="K44" t="s">
        <v>101</v>
      </c>
      <c r="L44" t="s">
        <v>102</v>
      </c>
      <c r="M44" s="1">
        <v>36466</v>
      </c>
      <c r="N44" s="1">
        <v>1378</v>
      </c>
      <c r="O44" s="1">
        <v>228480</v>
      </c>
      <c r="P44" s="1">
        <v>337401</v>
      </c>
      <c r="Q44" s="1">
        <v>291668</v>
      </c>
      <c r="R44" s="1">
        <v>113055</v>
      </c>
      <c r="S44" s="1">
        <v>1240672</v>
      </c>
      <c r="U44" t="s">
        <v>101</v>
      </c>
      <c r="V44">
        <v>1</v>
      </c>
      <c r="W44" s="1">
        <v>35885</v>
      </c>
      <c r="X44" s="1">
        <v>5782</v>
      </c>
      <c r="Y44" s="1">
        <v>21207</v>
      </c>
      <c r="Z44" s="1">
        <v>8971</v>
      </c>
      <c r="AA44">
        <v>456</v>
      </c>
      <c r="AB44" s="1">
        <v>4797</v>
      </c>
      <c r="AC44" s="1">
        <v>77099</v>
      </c>
      <c r="AE44" s="2">
        <v>4264295000000</v>
      </c>
      <c r="AF44" s="9">
        <v>1480768000000</v>
      </c>
      <c r="AG44" s="3">
        <v>3697068000000</v>
      </c>
      <c r="AH44" s="10">
        <v>1230978000000</v>
      </c>
      <c r="AJ44" s="10">
        <v>4323703000000</v>
      </c>
      <c r="AK44" s="5">
        <v>18032871000000</v>
      </c>
      <c r="AL44" s="6">
        <v>17092903000000</v>
      </c>
      <c r="AM44" s="7">
        <v>6146424000000</v>
      </c>
      <c r="AN44" s="8">
        <v>5815029000000</v>
      </c>
      <c r="CA44" s="10">
        <v>4323703000000</v>
      </c>
      <c r="CJ44" s="10">
        <v>4323703000000</v>
      </c>
      <c r="CK44" s="11">
        <v>574212000000</v>
      </c>
      <c r="CL44" s="11">
        <v>996722000000</v>
      </c>
      <c r="CM44" s="11">
        <v>270912000000</v>
      </c>
      <c r="CN44" s="11">
        <v>1230978000000</v>
      </c>
      <c r="CO44" s="11">
        <v>1480768000000</v>
      </c>
      <c r="CP44" s="11">
        <v>134499000000</v>
      </c>
      <c r="CQ44" s="11">
        <v>3103283000000</v>
      </c>
    </row>
    <row r="45" spans="1:95" x14ac:dyDescent="0.25">
      <c r="A45" s="10" t="s">
        <v>403</v>
      </c>
      <c r="B45" s="1">
        <v>79448</v>
      </c>
      <c r="C45" s="1">
        <v>1419125</v>
      </c>
      <c r="D45" s="1">
        <v>23297</v>
      </c>
      <c r="E45" s="1">
        <v>9265883</v>
      </c>
      <c r="F45" s="1">
        <v>7594663</v>
      </c>
      <c r="G45" s="1">
        <v>295847</v>
      </c>
      <c r="H45" s="1">
        <v>18678263</v>
      </c>
      <c r="I45" s="1">
        <f t="shared" si="4"/>
        <v>18382416</v>
      </c>
      <c r="K45" s="10" t="s">
        <v>403</v>
      </c>
      <c r="L45">
        <v>261915</v>
      </c>
      <c r="M45" s="1">
        <v>39627</v>
      </c>
      <c r="N45" s="1">
        <v>1266</v>
      </c>
      <c r="O45">
        <v>211828</v>
      </c>
      <c r="P45" s="1">
        <v>358381</v>
      </c>
      <c r="Q45">
        <v>296180</v>
      </c>
      <c r="R45" s="1">
        <v>119000</v>
      </c>
      <c r="S45" s="1">
        <v>1288198</v>
      </c>
      <c r="V45">
        <v>1</v>
      </c>
      <c r="W45" s="1">
        <v>35589</v>
      </c>
      <c r="X45" s="1">
        <v>5754</v>
      </c>
      <c r="Y45" s="1">
        <v>21801</v>
      </c>
      <c r="Z45" s="1">
        <v>8548</v>
      </c>
      <c r="AA45" s="1">
        <v>478</v>
      </c>
      <c r="AB45" s="1">
        <v>4590</v>
      </c>
      <c r="AC45" s="1">
        <v>76761</v>
      </c>
    </row>
    <row r="46" spans="1:95" x14ac:dyDescent="0.25">
      <c r="P46" s="1"/>
      <c r="Q46" s="1"/>
    </row>
    <row r="47" spans="1:95" x14ac:dyDescent="0.25">
      <c r="O47" s="1"/>
      <c r="P47" s="1"/>
      <c r="Q47" s="1"/>
      <c r="AB47" s="1">
        <f>AC45-(AA45+AB45+V45)</f>
        <v>71692</v>
      </c>
    </row>
    <row r="48" spans="1:95" x14ac:dyDescent="0.25">
      <c r="N48" s="1"/>
      <c r="O48" s="1"/>
      <c r="P48" s="1"/>
      <c r="AB48" s="1"/>
    </row>
    <row r="50" spans="89:95" x14ac:dyDescent="0.25">
      <c r="CO50" s="10"/>
    </row>
    <row r="52" spans="89:95" x14ac:dyDescent="0.25">
      <c r="CK52" s="1">
        <v>569285</v>
      </c>
      <c r="CL52" s="1">
        <v>962739</v>
      </c>
      <c r="CM52" s="1">
        <v>274774</v>
      </c>
      <c r="CN52" s="1">
        <v>1202411</v>
      </c>
      <c r="CO52" s="1">
        <v>1470110</v>
      </c>
      <c r="CP52" s="1">
        <v>145009</v>
      </c>
      <c r="CQ52" s="1">
        <v>2971081</v>
      </c>
    </row>
    <row r="53" spans="89:95" x14ac:dyDescent="0.25">
      <c r="CK53" s="1">
        <v>574212</v>
      </c>
      <c r="CL53" s="1">
        <v>996722</v>
      </c>
      <c r="CM53" s="1">
        <v>270912</v>
      </c>
      <c r="CN53" s="1">
        <v>1230978</v>
      </c>
      <c r="CO53" s="1">
        <v>1480768</v>
      </c>
      <c r="CP53" s="1">
        <v>134499</v>
      </c>
      <c r="CQ53" s="1">
        <v>3103283</v>
      </c>
    </row>
    <row r="55" spans="89:95" x14ac:dyDescent="0.25">
      <c r="CO55">
        <f>CO43-CP43</f>
        <v>1325101000000</v>
      </c>
    </row>
    <row r="56" spans="89:95" x14ac:dyDescent="0.25">
      <c r="CO56" s="10">
        <f>CO44-CP44</f>
        <v>1346269000000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R360"/>
  <sheetViews>
    <sheetView topLeftCell="BQ4" workbookViewId="0">
      <selection activeCell="BU32" sqref="BU32"/>
    </sheetView>
  </sheetViews>
  <sheetFormatPr defaultRowHeight="15" x14ac:dyDescent="0.25"/>
  <cols>
    <col min="10" max="11" width="9.140625" style="10"/>
    <col min="13" max="13" width="11" style="10" bestFit="1" customWidth="1"/>
    <col min="14" max="16" width="9.140625" style="10"/>
    <col min="20" max="20" width="12" style="10" bestFit="1" customWidth="1"/>
    <col min="23" max="23" width="11" bestFit="1" customWidth="1"/>
    <col min="24" max="25" width="12" bestFit="1" customWidth="1"/>
    <col min="26" max="26" width="11" style="10" bestFit="1" customWidth="1"/>
    <col min="27" max="27" width="12" bestFit="1" customWidth="1"/>
    <col min="30" max="34" width="12" bestFit="1" customWidth="1"/>
    <col min="40" max="40" width="10.5703125" bestFit="1" customWidth="1"/>
    <col min="41" max="41" width="11.28515625" bestFit="1" customWidth="1"/>
    <col min="42" max="42" width="10.5703125" bestFit="1" customWidth="1"/>
    <col min="43" max="43" width="11.28515625" bestFit="1" customWidth="1"/>
    <col min="44" max="44" width="11" bestFit="1" customWidth="1"/>
    <col min="56" max="56" width="10.7109375" bestFit="1" customWidth="1"/>
    <col min="58" max="59" width="9.140625" style="10"/>
    <col min="60" max="60" width="10.7109375" style="10" bestFit="1" customWidth="1"/>
    <col min="62" max="63" width="9.140625" style="10"/>
    <col min="64" max="64" width="10.7109375" style="10" bestFit="1" customWidth="1"/>
    <col min="65" max="67" width="9.140625" style="10"/>
    <col min="68" max="68" width="10.7109375" style="10" bestFit="1" customWidth="1"/>
    <col min="70" max="71" width="9.140625" style="10"/>
    <col min="72" max="72" width="9.7109375" style="10" bestFit="1" customWidth="1"/>
    <col min="74" max="75" width="9.140625" style="10"/>
    <col min="76" max="76" width="9.7109375" style="10" bestFit="1" customWidth="1"/>
    <col min="78" max="78" width="9.5703125" style="10" bestFit="1" customWidth="1"/>
    <col min="79" max="80" width="9.140625" style="10"/>
    <col min="83" max="83" width="9.140625" style="10"/>
    <col min="84" max="84" width="9.7109375" bestFit="1" customWidth="1"/>
  </cols>
  <sheetData>
    <row r="3" spans="2:96" x14ac:dyDescent="0.25">
      <c r="B3" s="10"/>
      <c r="C3" s="10"/>
      <c r="D3" s="10" t="s">
        <v>47</v>
      </c>
      <c r="E3" s="10"/>
      <c r="F3" s="10"/>
      <c r="G3" s="10"/>
      <c r="H3" s="10"/>
      <c r="S3" s="10" t="s">
        <v>153</v>
      </c>
      <c r="Y3" t="s">
        <v>154</v>
      </c>
    </row>
    <row r="4" spans="2:96" x14ac:dyDescent="0.25">
      <c r="B4" s="10"/>
      <c r="C4" s="10"/>
      <c r="D4" s="10"/>
      <c r="E4" s="10"/>
      <c r="F4" s="10"/>
      <c r="G4" s="10"/>
      <c r="H4" s="10" t="s">
        <v>164</v>
      </c>
      <c r="BQ4" s="10" t="s">
        <v>279</v>
      </c>
    </row>
    <row r="5" spans="2:96" x14ac:dyDescent="0.25">
      <c r="B5" s="10"/>
      <c r="C5" s="10" t="s">
        <v>40</v>
      </c>
      <c r="D5" s="10" t="s">
        <v>41</v>
      </c>
      <c r="E5" s="10" t="s">
        <v>46</v>
      </c>
      <c r="F5" s="10" t="s">
        <v>42</v>
      </c>
      <c r="G5" s="10" t="s">
        <v>43</v>
      </c>
      <c r="H5" s="10" t="s">
        <v>155</v>
      </c>
      <c r="K5" s="10" t="s">
        <v>162</v>
      </c>
      <c r="L5" s="10" t="s">
        <v>141</v>
      </c>
      <c r="M5" s="10" t="s">
        <v>161</v>
      </c>
      <c r="N5" s="10" t="s">
        <v>163</v>
      </c>
      <c r="Q5" s="11" t="s">
        <v>157</v>
      </c>
      <c r="R5" s="11" t="s">
        <v>144</v>
      </c>
      <c r="S5" s="11" t="s">
        <v>147</v>
      </c>
      <c r="T5" s="11" t="s">
        <v>156</v>
      </c>
      <c r="U5" s="11" t="s">
        <v>149</v>
      </c>
      <c r="W5" s="11" t="s">
        <v>157</v>
      </c>
      <c r="X5" s="11" t="s">
        <v>144</v>
      </c>
      <c r="Y5" s="11" t="s">
        <v>147</v>
      </c>
      <c r="Z5" s="11" t="s">
        <v>156</v>
      </c>
      <c r="AA5" s="11" t="s">
        <v>149</v>
      </c>
      <c r="AD5" s="12" t="s">
        <v>165</v>
      </c>
      <c r="AE5" s="12" t="s">
        <v>181</v>
      </c>
      <c r="AF5" s="12" t="s">
        <v>167</v>
      </c>
      <c r="AG5" s="12" t="s">
        <v>168</v>
      </c>
      <c r="AH5" s="12" t="s">
        <v>182</v>
      </c>
      <c r="AI5" s="12" t="s">
        <v>169</v>
      </c>
      <c r="AJ5" s="12" t="s">
        <v>183</v>
      </c>
      <c r="AK5" s="12" t="s">
        <v>172</v>
      </c>
      <c r="AL5" s="12" t="s">
        <v>171</v>
      </c>
      <c r="AM5" s="12" t="s">
        <v>184</v>
      </c>
      <c r="AO5" s="12" t="s">
        <v>173</v>
      </c>
      <c r="AP5" s="12" t="s">
        <v>174</v>
      </c>
      <c r="AQ5" s="12" t="s">
        <v>175</v>
      </c>
      <c r="AR5" s="12" t="s">
        <v>176</v>
      </c>
      <c r="AS5" s="10" t="s">
        <v>186</v>
      </c>
      <c r="AT5" s="10" t="s">
        <v>187</v>
      </c>
      <c r="AU5" s="10" t="s">
        <v>188</v>
      </c>
      <c r="AX5" s="10" t="s">
        <v>177</v>
      </c>
      <c r="AY5" s="10" t="s">
        <v>178</v>
      </c>
      <c r="AZ5" s="10" t="s">
        <v>179</v>
      </c>
      <c r="BA5" s="10" t="s">
        <v>180</v>
      </c>
      <c r="BB5" s="10" t="s">
        <v>185</v>
      </c>
      <c r="BD5" s="10" t="s">
        <v>280</v>
      </c>
      <c r="BE5" s="10" t="s">
        <v>281</v>
      </c>
      <c r="BF5" s="10" t="s">
        <v>281</v>
      </c>
      <c r="BG5" s="10" t="s">
        <v>281</v>
      </c>
      <c r="BH5" s="10" t="s">
        <v>280</v>
      </c>
      <c r="BI5" s="10" t="s">
        <v>282</v>
      </c>
      <c r="BJ5" s="10" t="s">
        <v>282</v>
      </c>
      <c r="BK5" s="10" t="s">
        <v>282</v>
      </c>
      <c r="BL5" s="10" t="s">
        <v>280</v>
      </c>
      <c r="BM5" s="10" t="s">
        <v>288</v>
      </c>
      <c r="BN5" s="10" t="s">
        <v>288</v>
      </c>
      <c r="BO5" s="10" t="s">
        <v>288</v>
      </c>
      <c r="BP5" s="10" t="s">
        <v>280</v>
      </c>
      <c r="BQ5" s="10" t="s">
        <v>283</v>
      </c>
      <c r="BR5" s="10" t="s">
        <v>283</v>
      </c>
      <c r="BS5" s="10" t="s">
        <v>283</v>
      </c>
      <c r="BT5" s="10" t="s">
        <v>280</v>
      </c>
      <c r="BU5" s="10" t="s">
        <v>284</v>
      </c>
      <c r="BV5" s="10" t="s">
        <v>284</v>
      </c>
      <c r="BW5" s="10" t="s">
        <v>284</v>
      </c>
      <c r="BX5" s="10" t="s">
        <v>280</v>
      </c>
      <c r="BY5" s="10" t="s">
        <v>285</v>
      </c>
      <c r="CA5" s="10" t="s">
        <v>285</v>
      </c>
      <c r="CB5" s="10" t="s">
        <v>285</v>
      </c>
      <c r="CD5" s="10" t="s">
        <v>384</v>
      </c>
      <c r="CF5" s="10" t="s">
        <v>281</v>
      </c>
      <c r="CG5" s="10" t="s">
        <v>282</v>
      </c>
      <c r="CH5" s="10" t="s">
        <v>385</v>
      </c>
      <c r="CI5" s="10" t="s">
        <v>283</v>
      </c>
      <c r="CJ5" s="10" t="s">
        <v>284</v>
      </c>
      <c r="CK5" s="10" t="s">
        <v>285</v>
      </c>
      <c r="CL5" s="10" t="s">
        <v>539</v>
      </c>
      <c r="CM5" s="10" t="s">
        <v>281</v>
      </c>
      <c r="CN5" s="10" t="s">
        <v>282</v>
      </c>
      <c r="CO5" s="10" t="s">
        <v>385</v>
      </c>
      <c r="CP5" s="10" t="s">
        <v>283</v>
      </c>
      <c r="CQ5" s="10" t="s">
        <v>284</v>
      </c>
      <c r="CR5" s="10" t="s">
        <v>285</v>
      </c>
    </row>
    <row r="6" spans="2:96" x14ac:dyDescent="0.25">
      <c r="B6" s="10" t="s">
        <v>3</v>
      </c>
      <c r="C6" s="1">
        <v>380991</v>
      </c>
      <c r="D6" s="1">
        <v>267942</v>
      </c>
      <c r="E6" s="1">
        <v>287157</v>
      </c>
      <c r="F6" s="1">
        <v>1116175</v>
      </c>
      <c r="G6" s="1">
        <v>99597</v>
      </c>
      <c r="H6" s="1">
        <v>2151862</v>
      </c>
      <c r="K6" s="10">
        <f>L6*$M$6</f>
        <v>2151862</v>
      </c>
      <c r="L6" s="10">
        <v>826811917840.58801</v>
      </c>
      <c r="M6" s="10">
        <f>H6/L6</f>
        <v>2.6026015754829576E-6</v>
      </c>
      <c r="N6" s="1">
        <f>H6-K6</f>
        <v>0</v>
      </c>
      <c r="Q6" s="10">
        <v>766341093715.79199</v>
      </c>
      <c r="R6">
        <v>55262689708.074219</v>
      </c>
      <c r="S6">
        <v>341541541310.55707</v>
      </c>
      <c r="T6" s="10">
        <v>187530766714.285</v>
      </c>
      <c r="U6">
        <v>20836751857.142738</v>
      </c>
      <c r="W6" s="10">
        <v>766341093715.79199</v>
      </c>
      <c r="X6">
        <v>50435526988.275871</v>
      </c>
      <c r="Y6">
        <v>311708093025.90167</v>
      </c>
      <c r="Z6" s="10">
        <v>171150066993.00174</v>
      </c>
      <c r="AA6">
        <v>19016674110.333523</v>
      </c>
      <c r="AD6">
        <f>C6/W6</f>
        <v>4.9715590501962004E-7</v>
      </c>
      <c r="AE6">
        <f>F6/X6</f>
        <v>2.2130729401508258E-5</v>
      </c>
      <c r="AF6">
        <f>E6/Y6</f>
        <v>9.2123690858465593E-7</v>
      </c>
      <c r="AG6">
        <f>D6/Z6</f>
        <v>1.5655383880799536E-6</v>
      </c>
      <c r="AH6">
        <f>G6/AA6</f>
        <v>5.2373511488993604E-6</v>
      </c>
      <c r="AI6">
        <f>W6/L6</f>
        <v>0.92686266027377828</v>
      </c>
      <c r="AJ6">
        <f>X6/L6</f>
        <v>6.1000000000000006E-2</v>
      </c>
      <c r="AK6">
        <f>Y6/L6</f>
        <v>0.377</v>
      </c>
      <c r="AL6">
        <f>Z6/L6</f>
        <v>0.20700000000000002</v>
      </c>
      <c r="AM6">
        <f>AA6/L6</f>
        <v>2.3E-2</v>
      </c>
      <c r="AO6">
        <f>($AD$6*AI6+$AE$6*AJ6+$AF$6*AK6+$AG$6*AL6+$AH$6*AM6)/($AD$6*$AI$6+$AE$6*$AJ$6+$AF$6*$AK$6+$AG$6*$AL$6+$AH$6*$AM$6)</f>
        <v>1</v>
      </c>
      <c r="AP6">
        <f>(AD6*$AI$6+AE6*$AJ$6+AF6*$AK$6+AG6*$AL$6+AH6*$AM$6)/($AD$6*$AI$6+$AE$6*$AJ$6+$AF$6*$AK$6+$AG$6*$AL$6+$AH$6*$AM$6)</f>
        <v>1</v>
      </c>
      <c r="AQ6">
        <f>(AD6*AI6+AE6*AJ6+AF6*AK6+AG6*AL6+AH6*AM6)/(AD6*$AI$6+AE6*$AJ$6+AF6*$AK$6+AG6*$AL$6+AH6*$AM$6)</f>
        <v>1</v>
      </c>
      <c r="AR6">
        <f>(AD6*AI6+AE6*AJ6+AF6*AK6+AG6*AL6+AH6*AM6)/($AD$6*AI6+$AE$6*AJ6+$AF$6*AK6+$AG$6*AL6+$AH$6*AM6)</f>
        <v>1</v>
      </c>
      <c r="AS6">
        <f>(AO6*AQ6)^0.5</f>
        <v>1</v>
      </c>
      <c r="AT6">
        <f>(AP6*AR6)^0.5</f>
        <v>1</v>
      </c>
      <c r="AU6">
        <f>AS6*AT6</f>
        <v>1</v>
      </c>
      <c r="AX6" t="e">
        <f>LN(AS6)/LN(AU6)</f>
        <v>#DIV/0!</v>
      </c>
      <c r="AY6" t="e">
        <f>LN(AT6)/LN(AU6)</f>
        <v>#DIV/0!</v>
      </c>
      <c r="AZ6" t="e">
        <f>N6*AX6</f>
        <v>#DIV/0!</v>
      </c>
      <c r="BA6" t="e">
        <f>N6*AY6</f>
        <v>#DIV/0!</v>
      </c>
      <c r="BB6" t="e">
        <f>AZ6+BA6</f>
        <v>#DIV/0!</v>
      </c>
      <c r="BD6" s="10" t="s">
        <v>286</v>
      </c>
      <c r="BE6">
        <v>4.45</v>
      </c>
      <c r="BF6" s="10" t="s">
        <v>538</v>
      </c>
      <c r="BG6" s="10">
        <v>4.45</v>
      </c>
      <c r="BH6" s="10" t="s">
        <v>286</v>
      </c>
      <c r="BI6">
        <v>6.3</v>
      </c>
      <c r="BJ6" s="10" t="s">
        <v>538</v>
      </c>
      <c r="BK6" s="10">
        <v>6.3</v>
      </c>
      <c r="BL6" s="10" t="s">
        <v>286</v>
      </c>
      <c r="BM6" s="10">
        <v>2.5</v>
      </c>
      <c r="BN6" s="10" t="s">
        <v>538</v>
      </c>
      <c r="BO6" s="10">
        <v>2.5</v>
      </c>
      <c r="BP6" s="10" t="s">
        <v>286</v>
      </c>
      <c r="BQ6">
        <v>2.8</v>
      </c>
      <c r="BR6" s="10" t="s">
        <v>538</v>
      </c>
      <c r="BS6" s="10">
        <v>2.8</v>
      </c>
      <c r="BT6" s="10" t="s">
        <v>286</v>
      </c>
      <c r="BU6">
        <v>2.5</v>
      </c>
      <c r="BV6" s="10" t="s">
        <v>538</v>
      </c>
      <c r="BW6" s="10">
        <v>2.5</v>
      </c>
      <c r="BX6" s="10" t="s">
        <v>286</v>
      </c>
      <c r="BY6" s="11">
        <v>1250</v>
      </c>
      <c r="BZ6" s="32">
        <v>1.1160714285714286</v>
      </c>
      <c r="CA6" s="10" t="s">
        <v>538</v>
      </c>
      <c r="CB6" s="11">
        <v>1250</v>
      </c>
      <c r="CC6" s="10" t="s">
        <v>392</v>
      </c>
      <c r="CD6" s="10" t="s">
        <v>111</v>
      </c>
      <c r="CE6" s="25" t="s">
        <v>202</v>
      </c>
      <c r="CF6">
        <v>0</v>
      </c>
      <c r="CG6">
        <v>0</v>
      </c>
      <c r="CH6">
        <v>396319</v>
      </c>
      <c r="CI6">
        <v>0</v>
      </c>
      <c r="CJ6">
        <v>0</v>
      </c>
      <c r="CK6">
        <v>0</v>
      </c>
      <c r="CL6" s="10" t="s">
        <v>111</v>
      </c>
      <c r="CM6" s="10">
        <v>256506</v>
      </c>
      <c r="CN6" s="10">
        <v>58251</v>
      </c>
      <c r="CO6" s="10">
        <v>436172</v>
      </c>
      <c r="CP6" s="10">
        <v>905974</v>
      </c>
      <c r="CQ6" s="10">
        <v>342451</v>
      </c>
      <c r="CR6" s="10">
        <v>710978</v>
      </c>
    </row>
    <row r="7" spans="2:96" x14ac:dyDescent="0.25">
      <c r="B7" s="10" t="s">
        <v>0</v>
      </c>
      <c r="C7" s="1">
        <v>396319</v>
      </c>
      <c r="D7" s="1">
        <v>247424</v>
      </c>
      <c r="E7" s="1">
        <v>323282</v>
      </c>
      <c r="F7" s="1">
        <v>1182974</v>
      </c>
      <c r="G7" s="1">
        <v>77088</v>
      </c>
      <c r="H7" s="1">
        <v>2227087</v>
      </c>
      <c r="K7" s="10">
        <f t="shared" ref="K7:K46" si="0">L7*$M$6</f>
        <v>2298210.4590535909</v>
      </c>
      <c r="L7" s="10">
        <v>883043521030.34375</v>
      </c>
      <c r="N7" s="1">
        <f t="shared" ref="N7:N46" si="1">H7-K7</f>
        <v>-71123.459053590894</v>
      </c>
      <c r="Q7" s="10">
        <v>780610129094.93616</v>
      </c>
      <c r="R7">
        <v>64016312571.49202</v>
      </c>
      <c r="S7">
        <v>347239998493.85065</v>
      </c>
      <c r="T7" s="10">
        <v>205628155532.67133</v>
      </c>
      <c r="U7">
        <v>24248603246.777283</v>
      </c>
      <c r="W7" s="10">
        <v>780610129094.93616</v>
      </c>
      <c r="X7">
        <v>58280872388.002693</v>
      </c>
      <c r="Y7">
        <v>316129580528.86304</v>
      </c>
      <c r="Z7" s="10">
        <v>187205226458.43286</v>
      </c>
      <c r="AA7">
        <v>22076088025.758595</v>
      </c>
      <c r="AD7" s="10">
        <f t="shared" ref="AD7:AD46" si="2">C7/W7</f>
        <v>5.0770414734369985E-7</v>
      </c>
      <c r="AE7" s="10">
        <f t="shared" ref="AE7:AE46" si="3">F7/X7</f>
        <v>2.0297808724008035E-5</v>
      </c>
      <c r="AF7" s="10">
        <f t="shared" ref="AF7:AF46" si="4">E7/Y7</f>
        <v>1.0226249611288239E-6</v>
      </c>
      <c r="AG7" s="10">
        <f t="shared" ref="AG7:AG46" si="5">D7/Z7</f>
        <v>1.3216725017820919E-6</v>
      </c>
      <c r="AH7" s="10">
        <f t="shared" ref="AH7:AH46" si="6">G7/AA7</f>
        <v>3.4919230214181505E-6</v>
      </c>
      <c r="AI7" s="10">
        <f t="shared" ref="AI7:AI46" si="7">W7/L7</f>
        <v>0.88399961100910707</v>
      </c>
      <c r="AJ7" s="10">
        <f t="shared" ref="AJ7:AJ46" si="8">X7/L7</f>
        <v>6.6000000000000003E-2</v>
      </c>
      <c r="AK7" s="10">
        <f t="shared" ref="AK7:AK46" si="9">Y7/L7</f>
        <v>0.35799999999999998</v>
      </c>
      <c r="AL7" s="10">
        <f t="shared" ref="AL7:AL46" si="10">Z7/L7</f>
        <v>0.21199999999999999</v>
      </c>
      <c r="AM7" s="10">
        <f t="shared" ref="AM7:AM46" si="11">AA7/L7</f>
        <v>2.5000000000000001E-2</v>
      </c>
      <c r="AO7" s="10">
        <f t="shared" ref="AO7:AO46" si="12">($AD$6*AI7+$AE$6*AJ7+$AF$6*AK7+$AG$6*AL7+$AH$6*AM7)/($AD$6*$AI$6+$AE$6*$AJ$6+$AF$6*$AK$6+$AG$6*$AL$6+$AH$6*$AM$6)</f>
        <v>1.0346356979042504</v>
      </c>
      <c r="AP7" s="10">
        <f t="shared" ref="AP7:AP46" si="13">(AD7*$AI$6+AE7*$AJ$6+AF7*$AK$6+AG7*$AL$6+AH7*$AM$6)/($AD$6*$AI$6+$AE$6*$AJ$6+$AF$6*$AK$6+$AG$6*$AL$6+$AH$6*$AM$6)</f>
        <v>0.94066199743088974</v>
      </c>
      <c r="AQ7" s="10">
        <f t="shared" ref="AQ7:AQ46" si="14">(AD7*AI7+AE7*AJ7+AF7*AK7+AG7*AL7+AH7*AM7)/(AD7*$AI$6+AE7*$AJ$6+AF7*$AK$6+AG7*$AL$6+AH7*$AM$6)</f>
        <v>1.0301815962236032</v>
      </c>
      <c r="AR7" s="10">
        <f t="shared" ref="AR7:AR46" si="15">(AD7*AI7+AE7*AJ7+AF7*AK7+AG7*AL7+AH7*AM7)/($AD$6*AI7+$AE$6*AJ7+$AF$6*AK7+$AG$6*AL7+$AH$6*AM7)</f>
        <v>0.93661245207674748</v>
      </c>
      <c r="AS7" s="10">
        <f t="shared" ref="AS7:AS46" si="16">(AO7*AQ7)^0.5</f>
        <v>1.0324062450299893</v>
      </c>
      <c r="AT7" s="10">
        <f t="shared" ref="AT7:AT46" si="17">(AP7*AR7)^0.5</f>
        <v>0.93863504089137684</v>
      </c>
      <c r="AU7" s="10">
        <f t="shared" ref="AU7:AU46" si="18">AS7*AT7</f>
        <v>0.96905267802023687</v>
      </c>
      <c r="AX7" s="10">
        <f t="shared" ref="AX7:AX46" si="19">LN(AS7)/LN(AU7)</f>
        <v>-1.0145033773498608</v>
      </c>
      <c r="AY7" s="10">
        <f t="shared" ref="AY7:AY46" si="20">LN(AT7)/LN(AU7)</f>
        <v>2.0145033773498611</v>
      </c>
      <c r="AZ7" s="10">
        <f t="shared" ref="AZ7:AZ46" si="21">N7*AX7</f>
        <v>72154.9894186725</v>
      </c>
      <c r="BA7" s="10">
        <f t="shared" ref="BA7:BA46" si="22">N7*AY7</f>
        <v>-143278.44847226341</v>
      </c>
      <c r="BB7" s="10">
        <f t="shared" ref="BB7:BB46" si="23">AZ7+BA7</f>
        <v>-71123.459053590908</v>
      </c>
      <c r="BD7" s="10" t="s">
        <v>287</v>
      </c>
      <c r="BE7">
        <v>5</v>
      </c>
      <c r="BF7" s="10" t="s">
        <v>116</v>
      </c>
      <c r="BG7" s="10">
        <v>5</v>
      </c>
      <c r="BH7" s="10" t="s">
        <v>287</v>
      </c>
      <c r="BI7">
        <v>6.3</v>
      </c>
      <c r="BJ7" s="10" t="s">
        <v>116</v>
      </c>
      <c r="BK7" s="10">
        <v>6.3</v>
      </c>
      <c r="BL7" s="10" t="s">
        <v>287</v>
      </c>
      <c r="BM7" s="10">
        <v>2.75</v>
      </c>
      <c r="BN7" s="10" t="s">
        <v>116</v>
      </c>
      <c r="BO7" s="10">
        <v>2.6</v>
      </c>
      <c r="BP7" s="10" t="s">
        <v>287</v>
      </c>
      <c r="BQ7">
        <v>3.03</v>
      </c>
      <c r="BR7" s="10" t="s">
        <v>116</v>
      </c>
      <c r="BS7" s="10">
        <v>2.95</v>
      </c>
      <c r="BT7" s="10" t="s">
        <v>287</v>
      </c>
      <c r="BU7">
        <v>2.75</v>
      </c>
      <c r="BV7" s="10" t="s">
        <v>116</v>
      </c>
      <c r="BW7" s="10">
        <v>2.6</v>
      </c>
      <c r="BX7" s="10" t="s">
        <v>287</v>
      </c>
      <c r="BY7" s="11">
        <v>1250</v>
      </c>
      <c r="BZ7" s="32">
        <v>1.1160714285714286</v>
      </c>
      <c r="CA7" s="10" t="s">
        <v>116</v>
      </c>
      <c r="CB7" s="11">
        <v>1250</v>
      </c>
      <c r="CD7" s="10"/>
      <c r="CE7" s="10" t="s">
        <v>387</v>
      </c>
      <c r="CF7">
        <v>0</v>
      </c>
      <c r="CG7">
        <v>0</v>
      </c>
      <c r="CH7">
        <v>15684</v>
      </c>
      <c r="CI7">
        <v>33997</v>
      </c>
      <c r="CJ7">
        <v>2978</v>
      </c>
      <c r="CK7">
        <v>194765</v>
      </c>
      <c r="CL7" s="10" t="s">
        <v>540</v>
      </c>
      <c r="CM7" s="10">
        <v>249374</v>
      </c>
      <c r="CN7" s="10">
        <v>60007</v>
      </c>
      <c r="CO7" s="10">
        <v>480628</v>
      </c>
      <c r="CP7" s="10">
        <v>985431</v>
      </c>
      <c r="CQ7" s="10">
        <v>254077</v>
      </c>
      <c r="CR7" s="10">
        <v>738881</v>
      </c>
    </row>
    <row r="8" spans="2:96" x14ac:dyDescent="0.25">
      <c r="B8" s="10" t="s">
        <v>1</v>
      </c>
      <c r="C8" s="1">
        <v>451728</v>
      </c>
      <c r="D8" s="1">
        <v>220087</v>
      </c>
      <c r="E8" s="1">
        <v>236959</v>
      </c>
      <c r="F8" s="1">
        <v>1258694</v>
      </c>
      <c r="G8" s="1">
        <v>202974</v>
      </c>
      <c r="H8" s="1">
        <v>2370442</v>
      </c>
      <c r="K8" s="10">
        <f t="shared" si="0"/>
        <v>2469485.6969099869</v>
      </c>
      <c r="L8" s="10">
        <v>948852763393.77124</v>
      </c>
      <c r="N8" s="1">
        <f t="shared" si="1"/>
        <v>-99043.696909986902</v>
      </c>
      <c r="Q8" s="10">
        <v>902685516366.98608</v>
      </c>
      <c r="R8">
        <v>64274048739.278214</v>
      </c>
      <c r="S8">
        <v>348485858008.27411</v>
      </c>
      <c r="T8" s="10">
        <v>211903504437.30786</v>
      </c>
      <c r="U8">
        <v>28119896323.434216</v>
      </c>
      <c r="W8" s="10">
        <v>902685516366.98608</v>
      </c>
      <c r="X8">
        <v>60726576857.201363</v>
      </c>
      <c r="Y8">
        <v>329251908897.63867</v>
      </c>
      <c r="Z8" s="10">
        <v>200207933076.08572</v>
      </c>
      <c r="AA8">
        <v>26567877375.025593</v>
      </c>
      <c r="AD8" s="10">
        <f t="shared" si="2"/>
        <v>5.0042677301177655E-7</v>
      </c>
      <c r="AE8" s="10">
        <f t="shared" si="3"/>
        <v>2.0727234518089515E-5</v>
      </c>
      <c r="AF8" s="10">
        <f t="shared" si="4"/>
        <v>7.1968906966510045E-7</v>
      </c>
      <c r="AG8" s="10">
        <f t="shared" si="5"/>
        <v>1.0992921040564339E-6</v>
      </c>
      <c r="AH8" s="10">
        <f t="shared" si="6"/>
        <v>7.6398274929859534E-6</v>
      </c>
      <c r="AI8" s="10">
        <f t="shared" si="7"/>
        <v>0.95134414019973101</v>
      </c>
      <c r="AJ8" s="10">
        <f t="shared" si="8"/>
        <v>6.4000000000000001E-2</v>
      </c>
      <c r="AK8" s="10">
        <f t="shared" si="9"/>
        <v>0.34700000000000003</v>
      </c>
      <c r="AL8" s="10">
        <f t="shared" si="10"/>
        <v>0.21099999999999999</v>
      </c>
      <c r="AM8" s="10">
        <f t="shared" si="11"/>
        <v>2.7999999999999997E-2</v>
      </c>
      <c r="AO8" s="10">
        <f t="shared" si="12"/>
        <v>1.0320352924312421</v>
      </c>
      <c r="AP8" s="10">
        <f t="shared" si="13"/>
        <v>0.92322255372707296</v>
      </c>
      <c r="AQ8" s="10">
        <f t="shared" si="14"/>
        <v>1.0397200353597462</v>
      </c>
      <c r="AR8" s="10">
        <f t="shared" si="15"/>
        <v>0.93009705505781326</v>
      </c>
      <c r="AS8" s="10">
        <f t="shared" si="16"/>
        <v>1.0358705376344657</v>
      </c>
      <c r="AT8" s="10">
        <f t="shared" si="17"/>
        <v>0.92665342948942042</v>
      </c>
      <c r="AU8" s="10">
        <f t="shared" si="18"/>
        <v>0.95989298620602737</v>
      </c>
      <c r="AX8" s="10">
        <f t="shared" si="19"/>
        <v>-0.86096217587332546</v>
      </c>
      <c r="AY8" s="10">
        <f t="shared" si="20"/>
        <v>1.8609621758733255</v>
      </c>
      <c r="AZ8" s="10">
        <f t="shared" si="21"/>
        <v>85272.876798160491</v>
      </c>
      <c r="BA8" s="10">
        <f t="shared" si="22"/>
        <v>-184316.57370814739</v>
      </c>
      <c r="BB8" s="10">
        <f t="shared" si="23"/>
        <v>-99043.696909986902</v>
      </c>
      <c r="BD8" s="23">
        <v>29840</v>
      </c>
      <c r="BE8" s="10">
        <v>5.05</v>
      </c>
      <c r="BF8" s="10" t="s">
        <v>117</v>
      </c>
      <c r="BG8" s="10">
        <f>AVERAGE(BE8:BE9)</f>
        <v>5.25</v>
      </c>
      <c r="BH8" s="23">
        <v>29840</v>
      </c>
      <c r="BI8">
        <v>6.35</v>
      </c>
      <c r="BJ8" s="10" t="s">
        <v>117</v>
      </c>
      <c r="BK8" s="10">
        <f>AVERAGE(BI7:BI9)</f>
        <v>6.4666666666666659</v>
      </c>
      <c r="BL8" s="23">
        <v>29840</v>
      </c>
      <c r="BM8" s="10">
        <v>2.75</v>
      </c>
      <c r="BN8" s="10" t="s">
        <v>117</v>
      </c>
      <c r="BO8" s="10">
        <v>2.75</v>
      </c>
      <c r="BP8" s="23">
        <v>29840</v>
      </c>
      <c r="BQ8">
        <v>3.15</v>
      </c>
      <c r="BR8" s="10" t="s">
        <v>117</v>
      </c>
      <c r="BS8" s="10">
        <v>3.1</v>
      </c>
      <c r="BT8" s="23">
        <v>29840</v>
      </c>
      <c r="BU8">
        <v>2.75</v>
      </c>
      <c r="BV8" s="10" t="s">
        <v>117</v>
      </c>
      <c r="BW8" s="10">
        <v>2.75</v>
      </c>
      <c r="BX8" s="23">
        <v>29840</v>
      </c>
      <c r="BY8">
        <v>1350</v>
      </c>
      <c r="BZ8" s="32">
        <v>1.2053571428571428</v>
      </c>
      <c r="CA8" s="10" t="s">
        <v>117</v>
      </c>
      <c r="CB8" s="10">
        <v>1320</v>
      </c>
      <c r="CD8" s="10"/>
      <c r="CE8" s="10" t="s">
        <v>388</v>
      </c>
      <c r="CF8">
        <v>0</v>
      </c>
      <c r="CG8">
        <v>0</v>
      </c>
      <c r="CH8">
        <v>0</v>
      </c>
      <c r="CI8">
        <v>693</v>
      </c>
      <c r="CJ8">
        <v>322589</v>
      </c>
      <c r="CK8">
        <v>0</v>
      </c>
      <c r="CL8" s="10" t="s">
        <v>2</v>
      </c>
      <c r="CM8" s="10">
        <v>268846</v>
      </c>
      <c r="CN8" s="10">
        <v>66172</v>
      </c>
      <c r="CO8" s="10">
        <v>565168</v>
      </c>
      <c r="CP8" s="10">
        <v>1120201</v>
      </c>
      <c r="CQ8" s="10">
        <v>285446</v>
      </c>
      <c r="CR8" s="10">
        <v>890453</v>
      </c>
    </row>
    <row r="9" spans="2:96" x14ac:dyDescent="0.25">
      <c r="B9" s="10" t="s">
        <v>2</v>
      </c>
      <c r="C9" s="1">
        <v>538028</v>
      </c>
      <c r="D9" s="1">
        <v>225834</v>
      </c>
      <c r="E9" s="1">
        <v>270653</v>
      </c>
      <c r="F9" s="1">
        <v>1416749</v>
      </c>
      <c r="G9" s="1">
        <v>308419</v>
      </c>
      <c r="H9" s="1">
        <v>2759683</v>
      </c>
      <c r="K9" s="10">
        <f t="shared" si="0"/>
        <v>2565273.9113300503</v>
      </c>
      <c r="L9" s="10">
        <v>985657557228.68164</v>
      </c>
      <c r="N9" s="1">
        <f t="shared" si="1"/>
        <v>194409.08866994968</v>
      </c>
      <c r="Q9" s="10">
        <v>883244509320.14441</v>
      </c>
      <c r="R9">
        <v>68027472577.748795</v>
      </c>
      <c r="S9">
        <v>342230515891.13623</v>
      </c>
      <c r="T9" s="10">
        <v>220827641752.38452</v>
      </c>
      <c r="U9">
        <v>25117836028.707245</v>
      </c>
      <c r="W9" s="10">
        <v>883244509320.14441</v>
      </c>
      <c r="X9">
        <v>64067741219.864311</v>
      </c>
      <c r="Y9">
        <v>322310021213.77893</v>
      </c>
      <c r="Z9" s="10">
        <v>207973744575.2518</v>
      </c>
      <c r="AA9">
        <v>23655781373.488361</v>
      </c>
      <c r="AD9" s="10">
        <f t="shared" si="2"/>
        <v>6.0914955521674705E-7</v>
      </c>
      <c r="AE9" s="10">
        <f t="shared" si="3"/>
        <v>2.2113297160548789E-5</v>
      </c>
      <c r="AF9" s="10">
        <f t="shared" si="4"/>
        <v>8.3972877722124466E-7</v>
      </c>
      <c r="AG9" s="10">
        <f t="shared" si="5"/>
        <v>1.0858774527583975E-6</v>
      </c>
      <c r="AH9" s="10">
        <f t="shared" si="6"/>
        <v>1.3037785357014377E-5</v>
      </c>
      <c r="AI9" s="10">
        <f t="shared" si="7"/>
        <v>0.89609672532062123</v>
      </c>
      <c r="AJ9" s="10">
        <f t="shared" si="8"/>
        <v>6.5000000000000002E-2</v>
      </c>
      <c r="AK9" s="10">
        <f t="shared" si="9"/>
        <v>0.32700000000000001</v>
      </c>
      <c r="AL9" s="10">
        <f t="shared" si="10"/>
        <v>0.21099999999999997</v>
      </c>
      <c r="AM9" s="10">
        <f t="shared" si="11"/>
        <v>2.4E-2</v>
      </c>
      <c r="AO9" s="10">
        <f t="shared" si="12"/>
        <v>1.0148563310676673</v>
      </c>
      <c r="AP9" s="10">
        <f t="shared" si="13"/>
        <v>1.0584534240435164</v>
      </c>
      <c r="AQ9" s="10">
        <f t="shared" si="14"/>
        <v>1.0163743625032347</v>
      </c>
      <c r="AR9" s="10">
        <f t="shared" si="15"/>
        <v>1.0600366684118021</v>
      </c>
      <c r="AS9" s="10">
        <f t="shared" si="16"/>
        <v>1.0156150631618615</v>
      </c>
      <c r="AT9" s="10">
        <f t="shared" si="17"/>
        <v>1.0592447504199176</v>
      </c>
      <c r="AU9" s="10">
        <f t="shared" si="18"/>
        <v>1.0757849241015949</v>
      </c>
      <c r="AX9" s="10">
        <f t="shared" si="19"/>
        <v>0.21210519317497573</v>
      </c>
      <c r="AY9" s="10">
        <f t="shared" si="20"/>
        <v>0.78789480682502333</v>
      </c>
      <c r="AZ9" s="10">
        <f t="shared" si="21"/>
        <v>41235.17730731066</v>
      </c>
      <c r="BA9" s="10">
        <f t="shared" si="22"/>
        <v>153173.91136263884</v>
      </c>
      <c r="BB9" s="10">
        <f t="shared" si="23"/>
        <v>194409.0886699495</v>
      </c>
      <c r="BD9" s="10" t="s">
        <v>289</v>
      </c>
      <c r="BE9">
        <v>5.45</v>
      </c>
      <c r="BF9" s="10" t="s">
        <v>393</v>
      </c>
      <c r="BG9" s="10">
        <f>AVERAGE(BE11:BE12)</f>
        <v>5.7249999999999996</v>
      </c>
      <c r="BH9" s="10" t="s">
        <v>289</v>
      </c>
      <c r="BI9">
        <v>6.75</v>
      </c>
      <c r="BJ9" s="10" t="s">
        <v>393</v>
      </c>
      <c r="BK9" s="10">
        <f>AVERAGE(BI11:BI12)</f>
        <v>7.0250000000000004</v>
      </c>
      <c r="BL9" s="10" t="s">
        <v>289</v>
      </c>
      <c r="BM9" s="10">
        <v>2.75</v>
      </c>
      <c r="BN9" s="10" t="s">
        <v>393</v>
      </c>
      <c r="BO9" s="10">
        <v>2.75</v>
      </c>
      <c r="BP9" s="10" t="s">
        <v>289</v>
      </c>
      <c r="BQ9">
        <v>3.45</v>
      </c>
      <c r="BR9" s="10" t="s">
        <v>393</v>
      </c>
      <c r="BS9" s="10">
        <f>AVERAGE(BQ10:BQ12)</f>
        <v>3.6333333333333333</v>
      </c>
      <c r="BT9" s="10" t="s">
        <v>289</v>
      </c>
      <c r="BU9" s="10">
        <v>2.75</v>
      </c>
      <c r="BV9" s="10" t="s">
        <v>393</v>
      </c>
      <c r="BW9" s="10">
        <v>2.75</v>
      </c>
      <c r="BX9" s="10" t="s">
        <v>289</v>
      </c>
      <c r="BY9" s="10">
        <v>1350</v>
      </c>
      <c r="BZ9" s="32">
        <v>1.2053571428571428</v>
      </c>
      <c r="CA9" s="10" t="s">
        <v>393</v>
      </c>
      <c r="CB9" s="10">
        <f>AVERAGE(BY11:BY12)</f>
        <v>1535</v>
      </c>
      <c r="CD9" s="10"/>
      <c r="CE9" s="10" t="s">
        <v>389</v>
      </c>
      <c r="CF9">
        <v>256506</v>
      </c>
      <c r="CG9">
        <v>58251</v>
      </c>
      <c r="CH9">
        <v>0</v>
      </c>
      <c r="CI9">
        <v>670800</v>
      </c>
      <c r="CJ9">
        <v>7403</v>
      </c>
      <c r="CK9">
        <v>34487</v>
      </c>
      <c r="CL9" s="10" t="s">
        <v>112</v>
      </c>
      <c r="CM9" s="10">
        <v>278471</v>
      </c>
      <c r="CN9" s="10">
        <v>74452</v>
      </c>
      <c r="CO9" s="10">
        <v>516180</v>
      </c>
      <c r="CP9" s="10">
        <v>1197125</v>
      </c>
      <c r="CQ9" s="10">
        <v>267425</v>
      </c>
      <c r="CR9" s="10">
        <v>667503</v>
      </c>
    </row>
    <row r="10" spans="2:96" x14ac:dyDescent="0.25">
      <c r="B10" s="10" t="s">
        <v>4</v>
      </c>
      <c r="C10" s="1">
        <v>495871</v>
      </c>
      <c r="D10" s="1">
        <v>194569</v>
      </c>
      <c r="E10" s="1">
        <v>249719</v>
      </c>
      <c r="F10" s="1">
        <v>1536446</v>
      </c>
      <c r="G10" s="1">
        <v>156851</v>
      </c>
      <c r="H10" s="1">
        <v>2633456</v>
      </c>
      <c r="K10" s="10">
        <f t="shared" si="0"/>
        <v>2648727.2248992394</v>
      </c>
      <c r="L10" s="10">
        <v>1017722900750.8468</v>
      </c>
      <c r="N10" s="1">
        <f t="shared" si="1"/>
        <v>-15271.224899239372</v>
      </c>
      <c r="Q10" s="10">
        <v>925816777758.95178</v>
      </c>
      <c r="R10">
        <v>69334018095.783173</v>
      </c>
      <c r="S10">
        <v>364278729995.3053</v>
      </c>
      <c r="T10" s="10">
        <v>236616093501.48227</v>
      </c>
      <c r="U10">
        <v>26412959274.584068</v>
      </c>
      <c r="W10" s="10">
        <v>925816777758.95178</v>
      </c>
      <c r="X10">
        <v>64116542747.303352</v>
      </c>
      <c r="Y10">
        <v>336866280148.53033</v>
      </c>
      <c r="Z10" s="10">
        <v>218810423661.43204</v>
      </c>
      <c r="AA10">
        <v>24425349618.020325</v>
      </c>
      <c r="AD10" s="10">
        <f t="shared" si="2"/>
        <v>5.3560381698883662E-7</v>
      </c>
      <c r="AE10" s="10">
        <f t="shared" si="3"/>
        <v>2.3963331991487026E-5</v>
      </c>
      <c r="AF10" s="10">
        <f t="shared" si="4"/>
        <v>7.4130007874309784E-7</v>
      </c>
      <c r="AG10" s="10">
        <f t="shared" si="5"/>
        <v>8.8921266521131978E-7</v>
      </c>
      <c r="AH10" s="10">
        <f t="shared" si="6"/>
        <v>6.4216481013757857E-6</v>
      </c>
      <c r="AI10" s="10">
        <f t="shared" si="7"/>
        <v>0.90969435499182605</v>
      </c>
      <c r="AJ10" s="10">
        <f t="shared" si="8"/>
        <v>6.3E-2</v>
      </c>
      <c r="AK10" s="10">
        <f t="shared" si="9"/>
        <v>0.33100000000000002</v>
      </c>
      <c r="AL10" s="10">
        <f t="shared" si="10"/>
        <v>0.21499999999999997</v>
      </c>
      <c r="AM10" s="10">
        <f t="shared" si="11"/>
        <v>2.4E-2</v>
      </c>
      <c r="AO10" s="10">
        <f t="shared" si="12"/>
        <v>1.0042691493835345</v>
      </c>
      <c r="AP10" s="10">
        <f t="shared" si="13"/>
        <v>0.98725425822717561</v>
      </c>
      <c r="AQ10" s="10">
        <f t="shared" si="14"/>
        <v>1.0070703632963731</v>
      </c>
      <c r="AR10" s="10">
        <f t="shared" si="15"/>
        <v>0.99000801240288905</v>
      </c>
      <c r="AS10" s="10">
        <f t="shared" si="16"/>
        <v>1.0056687810193849</v>
      </c>
      <c r="AT10" s="10">
        <f t="shared" si="17"/>
        <v>0.98863017651889151</v>
      </c>
      <c r="AU10" s="10">
        <f t="shared" si="18"/>
        <v>0.99423450449873296</v>
      </c>
      <c r="AX10" s="10">
        <f t="shared" si="19"/>
        <v>-0.97761982798459124</v>
      </c>
      <c r="AY10" s="10">
        <f t="shared" si="20"/>
        <v>1.9776198279845854</v>
      </c>
      <c r="AZ10" s="10">
        <f t="shared" si="21"/>
        <v>14929.452259108402</v>
      </c>
      <c r="BA10" s="10">
        <f t="shared" si="22"/>
        <v>-30200.677158347684</v>
      </c>
      <c r="BB10" s="10">
        <f t="shared" si="23"/>
        <v>-15271.224899239282</v>
      </c>
      <c r="BD10" s="23">
        <v>29958</v>
      </c>
      <c r="BE10" s="10">
        <v>5.45</v>
      </c>
      <c r="BF10" s="10" t="s">
        <v>62</v>
      </c>
      <c r="BG10" s="10">
        <v>6</v>
      </c>
      <c r="BH10" s="23">
        <v>29958</v>
      </c>
      <c r="BI10" s="10">
        <v>6.75</v>
      </c>
      <c r="BJ10" s="10" t="s">
        <v>62</v>
      </c>
      <c r="BK10" s="10">
        <f>AVERAGE(BI14:BI15)</f>
        <v>7.55</v>
      </c>
      <c r="BL10" s="23">
        <v>29958</v>
      </c>
      <c r="BM10" s="10">
        <v>2.75</v>
      </c>
      <c r="BN10" s="10" t="s">
        <v>62</v>
      </c>
      <c r="BO10" s="10">
        <v>2.75</v>
      </c>
      <c r="BP10" s="23">
        <v>29958</v>
      </c>
      <c r="BQ10" s="10">
        <v>3.45</v>
      </c>
      <c r="BR10" s="10" t="s">
        <v>62</v>
      </c>
      <c r="BS10" s="10">
        <v>4</v>
      </c>
      <c r="BT10" s="23">
        <v>29958</v>
      </c>
      <c r="BU10" s="10">
        <v>2.75</v>
      </c>
      <c r="BV10" s="10" t="s">
        <v>62</v>
      </c>
      <c r="BW10" s="10">
        <v>2.75</v>
      </c>
      <c r="BX10" s="23">
        <v>29958</v>
      </c>
      <c r="BY10" s="10">
        <v>1350</v>
      </c>
      <c r="BZ10" s="32">
        <v>1.2053571428571428</v>
      </c>
      <c r="CA10" s="10" t="s">
        <v>62</v>
      </c>
      <c r="CB10" s="10">
        <v>1720</v>
      </c>
      <c r="CD10" s="10"/>
      <c r="CE10" s="10" t="s">
        <v>241</v>
      </c>
      <c r="CF10">
        <v>0</v>
      </c>
      <c r="CG10">
        <v>0</v>
      </c>
      <c r="CH10">
        <v>0</v>
      </c>
      <c r="CI10">
        <v>12021</v>
      </c>
      <c r="CJ10">
        <v>1949</v>
      </c>
      <c r="CK10">
        <v>63118</v>
      </c>
      <c r="CL10" s="10" t="s">
        <v>113</v>
      </c>
      <c r="CM10" s="10">
        <v>289757</v>
      </c>
      <c r="CN10" s="10">
        <v>84186</v>
      </c>
      <c r="CO10" s="10">
        <v>543364</v>
      </c>
      <c r="CP10" s="10">
        <v>1234094</v>
      </c>
      <c r="CQ10" s="10">
        <v>260624</v>
      </c>
      <c r="CR10" s="10">
        <v>660061</v>
      </c>
    </row>
    <row r="11" spans="2:96" x14ac:dyDescent="0.25">
      <c r="B11" s="10" t="s">
        <v>5</v>
      </c>
      <c r="C11" s="1">
        <v>577842</v>
      </c>
      <c r="D11" s="1">
        <v>238679</v>
      </c>
      <c r="E11" s="1">
        <v>243258</v>
      </c>
      <c r="F11" s="1">
        <v>1617039</v>
      </c>
      <c r="G11" s="1">
        <v>162450</v>
      </c>
      <c r="H11" s="1">
        <v>2839268</v>
      </c>
      <c r="K11" s="10">
        <f t="shared" si="0"/>
        <v>2724021.5155097782</v>
      </c>
      <c r="L11" s="10">
        <v>1046653295368.2274</v>
      </c>
      <c r="N11" s="1">
        <f t="shared" si="1"/>
        <v>115246.48449022183</v>
      </c>
      <c r="Q11" s="10">
        <v>994243362238.30652</v>
      </c>
      <c r="R11">
        <v>72071115942.282776</v>
      </c>
      <c r="S11">
        <v>377515369221.4812</v>
      </c>
      <c r="T11" s="10">
        <v>242525025075.61819</v>
      </c>
      <c r="U11">
        <v>30887621118.121193</v>
      </c>
      <c r="W11" s="10">
        <v>994243362238.30652</v>
      </c>
      <c r="X11">
        <v>65939157608.198326</v>
      </c>
      <c r="Y11">
        <v>345395587471.51508</v>
      </c>
      <c r="Z11" s="10">
        <v>221890498618.06421</v>
      </c>
      <c r="AA11">
        <v>28259638974.942142</v>
      </c>
      <c r="AD11" s="10">
        <f t="shared" si="2"/>
        <v>5.8118768698553221E-7</v>
      </c>
      <c r="AE11" s="10">
        <f t="shared" si="3"/>
        <v>2.4523197727338736E-5</v>
      </c>
      <c r="AF11" s="10">
        <f t="shared" si="4"/>
        <v>7.0428809406854856E-7</v>
      </c>
      <c r="AG11" s="10">
        <f t="shared" si="5"/>
        <v>1.0756611999454447E-6</v>
      </c>
      <c r="AH11" s="10">
        <f t="shared" si="6"/>
        <v>5.7484810808816284E-6</v>
      </c>
      <c r="AI11" s="10">
        <f t="shared" si="7"/>
        <v>0.94992617578155869</v>
      </c>
      <c r="AJ11" s="10">
        <f t="shared" si="8"/>
        <v>6.3E-2</v>
      </c>
      <c r="AK11" s="10">
        <f t="shared" si="9"/>
        <v>0.33</v>
      </c>
      <c r="AL11" s="10">
        <f t="shared" si="10"/>
        <v>0.21199999999999999</v>
      </c>
      <c r="AM11" s="10">
        <f t="shared" si="11"/>
        <v>2.7000000000000003E-2</v>
      </c>
      <c r="AO11" s="10">
        <f t="shared" si="12"/>
        <v>1.015832843547362</v>
      </c>
      <c r="AP11" s="10">
        <f t="shared" si="13"/>
        <v>1.0201291648974682</v>
      </c>
      <c r="AQ11" s="10">
        <f t="shared" si="14"/>
        <v>1.0217406926393562</v>
      </c>
      <c r="AR11" s="10">
        <f t="shared" si="15"/>
        <v>1.0260620004016938</v>
      </c>
      <c r="AS11" s="10">
        <f t="shared" si="16"/>
        <v>1.018782485701383</v>
      </c>
      <c r="AT11" s="10">
        <f t="shared" si="17"/>
        <v>1.0230912821458336</v>
      </c>
      <c r="AU11" s="10">
        <f t="shared" si="18"/>
        <v>1.0423074795239473</v>
      </c>
      <c r="AX11" s="10">
        <f t="shared" si="19"/>
        <v>0.44907399868521564</v>
      </c>
      <c r="AY11" s="10">
        <f t="shared" si="20"/>
        <v>0.55092600131478275</v>
      </c>
      <c r="AZ11" s="10">
        <f t="shared" si="21"/>
        <v>51754.199624437606</v>
      </c>
      <c r="BA11" s="10">
        <f t="shared" si="22"/>
        <v>63492.284865784044</v>
      </c>
      <c r="BB11" s="10">
        <f t="shared" si="23"/>
        <v>115246.48449022166</v>
      </c>
      <c r="BD11" s="23">
        <v>29962</v>
      </c>
      <c r="BE11" s="10">
        <v>5.45</v>
      </c>
      <c r="BF11" s="10" t="s">
        <v>118</v>
      </c>
      <c r="BG11" s="10">
        <v>6.6</v>
      </c>
      <c r="BH11" s="23">
        <v>29962</v>
      </c>
      <c r="BI11" s="10">
        <v>6.75</v>
      </c>
      <c r="BJ11" s="10" t="s">
        <v>118</v>
      </c>
      <c r="BK11" s="10">
        <v>7.8</v>
      </c>
      <c r="BL11" s="23">
        <v>29962</v>
      </c>
      <c r="BM11" s="10">
        <v>2.75</v>
      </c>
      <c r="BN11" s="10" t="s">
        <v>118</v>
      </c>
      <c r="BO11" s="10">
        <v>3</v>
      </c>
      <c r="BP11" s="23">
        <v>29962</v>
      </c>
      <c r="BQ11" s="10">
        <v>3.45</v>
      </c>
      <c r="BR11" s="10" t="s">
        <v>118</v>
      </c>
      <c r="BS11" s="10">
        <v>4.25</v>
      </c>
      <c r="BT11" s="23">
        <v>29962</v>
      </c>
      <c r="BU11" s="10">
        <v>2.75</v>
      </c>
      <c r="BV11" s="10" t="s">
        <v>118</v>
      </c>
      <c r="BW11" s="10">
        <v>3</v>
      </c>
      <c r="BX11" s="23">
        <v>29962</v>
      </c>
      <c r="BY11" s="10">
        <v>1350</v>
      </c>
      <c r="BZ11" s="32">
        <v>1.2053571428571428</v>
      </c>
      <c r="CA11" s="10" t="s">
        <v>118</v>
      </c>
      <c r="CB11" s="10">
        <v>1720</v>
      </c>
      <c r="CD11" s="10"/>
      <c r="CE11" s="10" t="s">
        <v>108</v>
      </c>
      <c r="CF11" s="10">
        <v>256506</v>
      </c>
      <c r="CG11" s="10">
        <v>58251</v>
      </c>
      <c r="CH11">
        <v>436172</v>
      </c>
      <c r="CI11">
        <v>905974</v>
      </c>
      <c r="CJ11">
        <v>342451</v>
      </c>
      <c r="CK11">
        <v>710978</v>
      </c>
      <c r="CL11" s="10" t="s">
        <v>55</v>
      </c>
      <c r="CM11" s="10">
        <v>343506</v>
      </c>
      <c r="CN11" s="10">
        <v>101455</v>
      </c>
      <c r="CO11" s="10">
        <v>645545</v>
      </c>
      <c r="CP11" s="10">
        <v>1349150</v>
      </c>
      <c r="CQ11" s="10">
        <v>286474</v>
      </c>
      <c r="CR11" s="10">
        <v>584082</v>
      </c>
    </row>
    <row r="12" spans="2:96" x14ac:dyDescent="0.25">
      <c r="B12" s="10" t="s">
        <v>6</v>
      </c>
      <c r="C12" s="1">
        <v>629141</v>
      </c>
      <c r="D12" s="1">
        <v>224027</v>
      </c>
      <c r="E12" s="1">
        <v>264172</v>
      </c>
      <c r="F12" s="1">
        <v>1907840</v>
      </c>
      <c r="G12" s="1">
        <v>34936</v>
      </c>
      <c r="H12" s="1">
        <v>3060116</v>
      </c>
      <c r="K12" s="10">
        <f t="shared" si="0"/>
        <v>2934614.2498283335</v>
      </c>
      <c r="L12" s="10">
        <v>1127569535603.5298</v>
      </c>
      <c r="N12" s="1">
        <f t="shared" si="1"/>
        <v>125501.7501716665</v>
      </c>
      <c r="Q12" s="10">
        <v>1075692239885.2035</v>
      </c>
      <c r="R12">
        <v>81579964128.048538</v>
      </c>
      <c r="S12">
        <v>389358919702.0498</v>
      </c>
      <c r="T12" s="10">
        <v>266988973509.97699</v>
      </c>
      <c r="U12">
        <v>33373621688.747131</v>
      </c>
      <c r="W12" s="10">
        <v>1075692239885.2035</v>
      </c>
      <c r="X12">
        <v>74419589349.832962</v>
      </c>
      <c r="Y12">
        <v>355184403715.11188</v>
      </c>
      <c r="Z12" s="10">
        <v>243555019690.36243</v>
      </c>
      <c r="AA12">
        <v>30444377461.295307</v>
      </c>
      <c r="AD12" s="10">
        <f t="shared" si="2"/>
        <v>5.8487081776023697E-7</v>
      </c>
      <c r="AE12" s="10">
        <f t="shared" si="3"/>
        <v>2.5636260783858815E-5</v>
      </c>
      <c r="AF12" s="10">
        <f t="shared" si="4"/>
        <v>7.4376013483939016E-7</v>
      </c>
      <c r="AG12" s="10">
        <f t="shared" si="5"/>
        <v>9.1982091062960277E-7</v>
      </c>
      <c r="AH12" s="10">
        <f t="shared" si="6"/>
        <v>1.1475353714956071E-6</v>
      </c>
      <c r="AI12" s="10">
        <f t="shared" si="7"/>
        <v>0.95399193213342803</v>
      </c>
      <c r="AJ12" s="10">
        <f t="shared" si="8"/>
        <v>6.6000000000000003E-2</v>
      </c>
      <c r="AK12" s="10">
        <f t="shared" si="9"/>
        <v>0.315</v>
      </c>
      <c r="AL12" s="10">
        <f t="shared" si="10"/>
        <v>0.216</v>
      </c>
      <c r="AM12" s="10">
        <f t="shared" si="11"/>
        <v>2.7000000000000003E-2</v>
      </c>
      <c r="AO12" s="10">
        <f t="shared" si="12"/>
        <v>1.0392160242385844</v>
      </c>
      <c r="AP12" s="10">
        <f t="shared" si="13"/>
        <v>1.0001917570795553</v>
      </c>
      <c r="AQ12" s="10">
        <f t="shared" si="14"/>
        <v>1.0425660932345657</v>
      </c>
      <c r="AR12" s="10">
        <f t="shared" si="15"/>
        <v>1.0034160254869668</v>
      </c>
      <c r="AS12" s="10">
        <f t="shared" si="16"/>
        <v>1.0408897109767099</v>
      </c>
      <c r="AT12" s="10">
        <f t="shared" si="17"/>
        <v>1.0018025941339908</v>
      </c>
      <c r="AU12" s="10">
        <f t="shared" si="18"/>
        <v>1.0427660126638478</v>
      </c>
      <c r="AX12" s="10">
        <f t="shared" si="19"/>
        <v>0.95699358657169487</v>
      </c>
      <c r="AY12" s="10">
        <f t="shared" si="20"/>
        <v>4.3006413428305655E-2</v>
      </c>
      <c r="AZ12" s="10">
        <f t="shared" si="21"/>
        <v>120104.37001780795</v>
      </c>
      <c r="BA12" s="10">
        <f t="shared" si="22"/>
        <v>5397.3801538586195</v>
      </c>
      <c r="BB12" s="10">
        <f t="shared" si="23"/>
        <v>125501.75017166656</v>
      </c>
      <c r="BD12" s="23">
        <v>30560</v>
      </c>
      <c r="BE12">
        <v>6</v>
      </c>
      <c r="BF12" s="10" t="s">
        <v>14</v>
      </c>
      <c r="BG12" s="10">
        <f>AVERAGE(BE18:BE19)</f>
        <v>7.0500000000000007</v>
      </c>
      <c r="BH12" s="23">
        <v>30560</v>
      </c>
      <c r="BI12">
        <v>7.3</v>
      </c>
      <c r="BJ12" s="10" t="s">
        <v>14</v>
      </c>
      <c r="BK12" s="10">
        <v>8.58</v>
      </c>
      <c r="BL12" s="23">
        <v>30560</v>
      </c>
      <c r="BM12" s="10">
        <v>2.75</v>
      </c>
      <c r="BN12" s="10" t="s">
        <v>14</v>
      </c>
      <c r="BO12" s="10">
        <v>3.3</v>
      </c>
      <c r="BP12" s="23">
        <v>30560</v>
      </c>
      <c r="BQ12">
        <v>4</v>
      </c>
      <c r="BR12" s="10" t="s">
        <v>14</v>
      </c>
      <c r="BS12" s="10">
        <v>4.3499999999999996</v>
      </c>
      <c r="BT12" s="23">
        <v>30560</v>
      </c>
      <c r="BU12" s="10">
        <v>2.75</v>
      </c>
      <c r="BV12" s="10" t="s">
        <v>14</v>
      </c>
      <c r="BW12" s="10">
        <v>3</v>
      </c>
      <c r="BX12" s="23">
        <v>30560</v>
      </c>
      <c r="BY12">
        <v>1720</v>
      </c>
      <c r="BZ12" s="32">
        <v>1.5357142857142858</v>
      </c>
      <c r="CA12" s="10" t="s">
        <v>14</v>
      </c>
      <c r="CB12" s="10">
        <v>1710</v>
      </c>
      <c r="CD12" s="10" t="s">
        <v>540</v>
      </c>
      <c r="CE12" s="25" t="s">
        <v>202</v>
      </c>
      <c r="CF12">
        <v>0</v>
      </c>
      <c r="CG12">
        <v>0</v>
      </c>
      <c r="CH12">
        <v>451728</v>
      </c>
      <c r="CI12">
        <v>0</v>
      </c>
      <c r="CJ12">
        <v>0</v>
      </c>
      <c r="CK12">
        <v>0</v>
      </c>
      <c r="CL12" s="10" t="s">
        <v>115</v>
      </c>
      <c r="CM12" s="10">
        <v>390761</v>
      </c>
      <c r="CN12" s="10">
        <v>114712</v>
      </c>
      <c r="CO12" s="10">
        <v>693645</v>
      </c>
      <c r="CP12" s="10">
        <v>1579144</v>
      </c>
      <c r="CQ12" s="10">
        <v>245925</v>
      </c>
      <c r="CR12" s="10">
        <v>531886</v>
      </c>
    </row>
    <row r="13" spans="2:96" x14ac:dyDescent="0.25">
      <c r="B13" s="10" t="s">
        <v>7</v>
      </c>
      <c r="C13" s="1">
        <v>680974</v>
      </c>
      <c r="D13" s="1">
        <v>202752</v>
      </c>
      <c r="E13" s="1">
        <v>234563</v>
      </c>
      <c r="F13" s="1">
        <v>2223596</v>
      </c>
      <c r="G13" s="1">
        <v>15521</v>
      </c>
      <c r="H13" s="1">
        <v>3357406</v>
      </c>
      <c r="K13" s="10">
        <f t="shared" si="0"/>
        <v>3096831.0448723696</v>
      </c>
      <c r="L13" s="10">
        <v>1189898244143.5352</v>
      </c>
      <c r="N13" s="1">
        <f t="shared" si="1"/>
        <v>260574.95512763038</v>
      </c>
      <c r="Q13" s="10">
        <v>1192925490923.1042</v>
      </c>
      <c r="R13">
        <v>87211127680.916183</v>
      </c>
      <c r="S13">
        <v>395015107731.20856</v>
      </c>
      <c r="T13" s="10">
        <v>282153648379.43469</v>
      </c>
      <c r="U13">
        <v>35910464339.200775</v>
      </c>
      <c r="W13" s="10">
        <v>1192925490923.1042</v>
      </c>
      <c r="X13">
        <v>80913080601.760391</v>
      </c>
      <c r="Y13">
        <v>366488659196.2088</v>
      </c>
      <c r="Z13" s="10">
        <v>261777613711.57776</v>
      </c>
      <c r="AA13">
        <v>33317150836.018982</v>
      </c>
      <c r="AD13" s="10">
        <f t="shared" si="2"/>
        <v>5.7084369910902968E-7</v>
      </c>
      <c r="AE13" s="10">
        <f t="shared" si="3"/>
        <v>2.7481292066287018E-5</v>
      </c>
      <c r="AF13" s="10">
        <f t="shared" si="4"/>
        <v>6.4002799026427958E-7</v>
      </c>
      <c r="AG13" s="10">
        <f t="shared" si="5"/>
        <v>7.7452001003947111E-7</v>
      </c>
      <c r="AH13" s="10">
        <f t="shared" si="6"/>
        <v>4.6585616148246193E-7</v>
      </c>
      <c r="AI13" s="10">
        <f t="shared" si="7"/>
        <v>1.0025441224024565</v>
      </c>
      <c r="AJ13" s="10">
        <f t="shared" si="8"/>
        <v>6.8000000000000005E-2</v>
      </c>
      <c r="AK13" s="10">
        <f t="shared" si="9"/>
        <v>0.308</v>
      </c>
      <c r="AL13" s="10">
        <f t="shared" si="10"/>
        <v>0.22000000000000003</v>
      </c>
      <c r="AM13" s="10">
        <f t="shared" si="11"/>
        <v>2.7999999999999997E-2</v>
      </c>
      <c r="AO13" s="10">
        <f t="shared" si="12"/>
        <v>1.0674379057320651</v>
      </c>
      <c r="AP13" s="10">
        <f t="shared" si="13"/>
        <v>1.0058333309186418</v>
      </c>
      <c r="AQ13" s="10">
        <f t="shared" si="14"/>
        <v>1.0778549665173169</v>
      </c>
      <c r="AR13" s="10">
        <f t="shared" si="15"/>
        <v>1.0156491964521279</v>
      </c>
      <c r="AS13" s="10">
        <f t="shared" si="16"/>
        <v>1.0726337903227503</v>
      </c>
      <c r="AT13" s="10">
        <f t="shared" si="17"/>
        <v>1.010729347705055</v>
      </c>
      <c r="AU13" s="10">
        <f t="shared" si="18"/>
        <v>1.0841424512193141</v>
      </c>
      <c r="AX13" s="10">
        <f t="shared" si="19"/>
        <v>0.86790087588071219</v>
      </c>
      <c r="AY13" s="10">
        <f t="shared" si="20"/>
        <v>0.13209912411928817</v>
      </c>
      <c r="AZ13" s="10">
        <f t="shared" si="21"/>
        <v>226153.23178784768</v>
      </c>
      <c r="BA13" s="10">
        <f t="shared" si="22"/>
        <v>34421.723339782795</v>
      </c>
      <c r="BB13" s="10">
        <f t="shared" si="23"/>
        <v>260574.95512763047</v>
      </c>
      <c r="BD13" s="10" t="s">
        <v>290</v>
      </c>
      <c r="BE13" s="10">
        <v>6</v>
      </c>
      <c r="BF13" s="10" t="s">
        <v>66</v>
      </c>
      <c r="BG13" s="10">
        <v>6.95</v>
      </c>
      <c r="BH13" s="10" t="s">
        <v>290</v>
      </c>
      <c r="BI13" s="10">
        <v>7.3</v>
      </c>
      <c r="BJ13" s="10" t="s">
        <v>66</v>
      </c>
      <c r="BK13" s="10">
        <v>8.58</v>
      </c>
      <c r="BL13" s="10" t="s">
        <v>290</v>
      </c>
      <c r="BM13" s="10">
        <v>2.75</v>
      </c>
      <c r="BN13" s="10" t="s">
        <v>66</v>
      </c>
      <c r="BO13" s="10">
        <v>3</v>
      </c>
      <c r="BP13" s="10" t="s">
        <v>290</v>
      </c>
      <c r="BQ13" s="10">
        <v>4</v>
      </c>
      <c r="BR13" s="10" t="s">
        <v>66</v>
      </c>
      <c r="BS13" s="10">
        <v>3.85</v>
      </c>
      <c r="BT13" s="10" t="s">
        <v>290</v>
      </c>
      <c r="BU13" s="10">
        <v>2.75</v>
      </c>
      <c r="BV13" s="10" t="s">
        <v>66</v>
      </c>
      <c r="BW13" s="10">
        <v>2.8</v>
      </c>
      <c r="BX13" s="10" t="s">
        <v>290</v>
      </c>
      <c r="BY13" s="10">
        <v>1720</v>
      </c>
      <c r="BZ13" s="32">
        <v>1.5357142857142858</v>
      </c>
      <c r="CA13" s="10" t="s">
        <v>66</v>
      </c>
      <c r="CB13" s="10">
        <v>1670</v>
      </c>
      <c r="CD13" s="10"/>
      <c r="CE13" s="10" t="s">
        <v>387</v>
      </c>
      <c r="CF13">
        <v>7</v>
      </c>
      <c r="CG13">
        <v>199</v>
      </c>
      <c r="CH13">
        <v>11249</v>
      </c>
      <c r="CI13">
        <v>31335</v>
      </c>
      <c r="CJ13">
        <v>2887</v>
      </c>
      <c r="CK13">
        <v>173490</v>
      </c>
      <c r="CL13" s="10" t="s">
        <v>538</v>
      </c>
      <c r="CM13" s="10">
        <v>426271</v>
      </c>
      <c r="CN13" s="10">
        <v>115983</v>
      </c>
      <c r="CO13" s="10">
        <v>637311</v>
      </c>
      <c r="CP13" s="10">
        <v>1775300</v>
      </c>
      <c r="CQ13" s="10">
        <v>262559</v>
      </c>
      <c r="CR13" s="10">
        <v>588245</v>
      </c>
    </row>
    <row r="14" spans="2:96" x14ac:dyDescent="0.25">
      <c r="B14" s="10" t="s">
        <v>8</v>
      </c>
      <c r="C14" s="1">
        <v>625861</v>
      </c>
      <c r="D14" s="1">
        <v>227606</v>
      </c>
      <c r="E14" s="1">
        <v>252712</v>
      </c>
      <c r="F14" s="1">
        <v>2291922</v>
      </c>
      <c r="G14" s="1">
        <v>50490</v>
      </c>
      <c r="H14" s="1">
        <v>3448591</v>
      </c>
      <c r="K14" s="10">
        <f t="shared" si="0"/>
        <v>3323741.825108225</v>
      </c>
      <c r="L14" s="10">
        <v>1277084382188.406</v>
      </c>
      <c r="N14" s="1">
        <f t="shared" si="1"/>
        <v>124849.17489177501</v>
      </c>
      <c r="Q14" s="10">
        <v>1287010716262.8765</v>
      </c>
      <c r="R14">
        <v>96120358372.457779</v>
      </c>
      <c r="S14">
        <v>432541612676.06</v>
      </c>
      <c r="T14" s="10">
        <v>319458838120.22729</v>
      </c>
      <c r="U14">
        <v>42406040458.437248</v>
      </c>
      <c r="W14" s="10">
        <v>1287010716262.8765</v>
      </c>
      <c r="X14">
        <v>86841737988.811615</v>
      </c>
      <c r="Y14">
        <v>390787820949.65222</v>
      </c>
      <c r="Z14" s="10">
        <v>288621070374.57977</v>
      </c>
      <c r="AA14">
        <v>38312531465.652176</v>
      </c>
      <c r="AD14" s="10">
        <f t="shared" si="2"/>
        <v>4.8629043417550357E-7</v>
      </c>
      <c r="AE14" s="10">
        <f t="shared" si="3"/>
        <v>2.6391940708225843E-5</v>
      </c>
      <c r="AF14" s="10">
        <f t="shared" si="4"/>
        <v>6.4667317263338802E-7</v>
      </c>
      <c r="AG14" s="10">
        <f t="shared" si="5"/>
        <v>7.8859800396626323E-7</v>
      </c>
      <c r="AH14" s="10">
        <f t="shared" si="6"/>
        <v>1.3178455734585205E-6</v>
      </c>
      <c r="AI14" s="10">
        <f t="shared" si="7"/>
        <v>1.0077726532505713</v>
      </c>
      <c r="AJ14" s="10">
        <f t="shared" si="8"/>
        <v>6.8000000000000005E-2</v>
      </c>
      <c r="AK14" s="10">
        <f t="shared" si="9"/>
        <v>0.30599999999999999</v>
      </c>
      <c r="AL14" s="10">
        <f t="shared" si="10"/>
        <v>0.22600000000000001</v>
      </c>
      <c r="AM14" s="10">
        <f t="shared" si="11"/>
        <v>2.9999999999999995E-2</v>
      </c>
      <c r="AO14" s="10">
        <f t="shared" si="12"/>
        <v>1.0753626122984168</v>
      </c>
      <c r="AP14" s="10">
        <f t="shared" si="13"/>
        <v>0.95980071375972353</v>
      </c>
      <c r="AQ14" s="10">
        <f t="shared" si="14"/>
        <v>1.0810190312146826</v>
      </c>
      <c r="AR14" s="10">
        <f t="shared" si="15"/>
        <v>0.96484927584572744</v>
      </c>
      <c r="AS14" s="10">
        <f t="shared" si="16"/>
        <v>1.0781871124027242</v>
      </c>
      <c r="AT14" s="10">
        <f t="shared" si="17"/>
        <v>0.9623216840679012</v>
      </c>
      <c r="AU14" s="10">
        <f t="shared" si="18"/>
        <v>1.0375628377476971</v>
      </c>
      <c r="AX14" s="10">
        <f t="shared" si="19"/>
        <v>2.0415450766005372</v>
      </c>
      <c r="AY14" s="10">
        <f t="shared" si="20"/>
        <v>-1.0415450766005374</v>
      </c>
      <c r="AZ14" s="10">
        <f t="shared" si="21"/>
        <v>254885.21831794266</v>
      </c>
      <c r="BA14" s="10">
        <f t="shared" si="22"/>
        <v>-130036.0434261677</v>
      </c>
      <c r="BB14" s="10">
        <f t="shared" si="23"/>
        <v>124849.17489177496</v>
      </c>
      <c r="BD14" s="23">
        <v>30446</v>
      </c>
      <c r="BE14" s="10">
        <v>6</v>
      </c>
      <c r="BF14" s="10" t="s">
        <v>68</v>
      </c>
      <c r="BG14" s="10">
        <v>7.15</v>
      </c>
      <c r="BH14" s="23">
        <v>30446</v>
      </c>
      <c r="BI14" s="10">
        <v>7.3</v>
      </c>
      <c r="BJ14" s="10" t="s">
        <v>68</v>
      </c>
      <c r="BK14" s="10">
        <v>8.58</v>
      </c>
      <c r="BL14" s="23">
        <v>30446</v>
      </c>
      <c r="BM14" s="10">
        <v>2.75</v>
      </c>
      <c r="BN14" s="10" t="s">
        <v>68</v>
      </c>
      <c r="BO14" s="10">
        <v>3</v>
      </c>
      <c r="BP14" s="23">
        <v>30446</v>
      </c>
      <c r="BQ14" s="10">
        <v>4</v>
      </c>
      <c r="BR14" s="10" t="s">
        <v>68</v>
      </c>
      <c r="BS14" s="10">
        <v>3.85</v>
      </c>
      <c r="BT14" s="23">
        <v>30446</v>
      </c>
      <c r="BU14" s="10">
        <v>2.75</v>
      </c>
      <c r="BV14" s="10" t="s">
        <v>68</v>
      </c>
      <c r="BW14" s="10">
        <v>2.8</v>
      </c>
      <c r="BX14" s="23">
        <v>30446</v>
      </c>
      <c r="BY14" s="10">
        <v>1720</v>
      </c>
      <c r="BZ14" s="32">
        <v>1.5357142857142858</v>
      </c>
      <c r="CA14" s="10" t="s">
        <v>68</v>
      </c>
      <c r="CB14" s="10">
        <v>1980</v>
      </c>
      <c r="CD14" s="10"/>
      <c r="CE14" s="10" t="s">
        <v>388</v>
      </c>
      <c r="CF14">
        <v>0</v>
      </c>
      <c r="CG14">
        <v>0</v>
      </c>
      <c r="CH14">
        <v>0</v>
      </c>
      <c r="CI14">
        <v>16</v>
      </c>
      <c r="CJ14">
        <v>236767</v>
      </c>
      <c r="CK14">
        <v>176</v>
      </c>
      <c r="CL14" s="10" t="s">
        <v>116</v>
      </c>
      <c r="CM14" s="10">
        <v>473917</v>
      </c>
      <c r="CN14" s="10">
        <v>115100</v>
      </c>
      <c r="CO14" s="10">
        <v>528652</v>
      </c>
      <c r="CP14" s="10">
        <v>1955816</v>
      </c>
      <c r="CQ14" s="10">
        <v>187943</v>
      </c>
      <c r="CR14" s="10">
        <v>729331</v>
      </c>
    </row>
    <row r="15" spans="2:96" x14ac:dyDescent="0.25">
      <c r="B15" s="10" t="s">
        <v>9</v>
      </c>
      <c r="C15" s="1">
        <v>516958</v>
      </c>
      <c r="D15" s="1">
        <v>261028</v>
      </c>
      <c r="E15" s="1">
        <v>173317</v>
      </c>
      <c r="F15" s="1">
        <v>2487451</v>
      </c>
      <c r="G15" s="1">
        <v>182972</v>
      </c>
      <c r="H15" s="1">
        <v>3621726</v>
      </c>
      <c r="K15" s="10">
        <f t="shared" si="0"/>
        <v>3536518.8647857895</v>
      </c>
      <c r="L15" s="10">
        <v>1358839900083.2571</v>
      </c>
      <c r="N15" s="1">
        <f t="shared" si="1"/>
        <v>85207.135214210488</v>
      </c>
      <c r="Q15" s="10">
        <v>1253088096938.252</v>
      </c>
      <c r="R15">
        <v>147973249945.32288</v>
      </c>
      <c r="S15">
        <v>469853206011.95312</v>
      </c>
      <c r="T15" s="10">
        <v>308150479267.57971</v>
      </c>
      <c r="U15">
        <v>36611938130.801544</v>
      </c>
      <c r="W15" s="10">
        <v>1253088096938.252</v>
      </c>
      <c r="X15">
        <v>131807470308.07593</v>
      </c>
      <c r="Y15">
        <v>418522689225.64319</v>
      </c>
      <c r="Z15" s="10">
        <v>274485659816.81793</v>
      </c>
      <c r="AA15">
        <v>32612157601.998169</v>
      </c>
      <c r="AD15" s="10">
        <f t="shared" si="2"/>
        <v>4.1254721137573298E-7</v>
      </c>
      <c r="AE15" s="10">
        <f t="shared" si="3"/>
        <v>1.8871851452622807E-5</v>
      </c>
      <c r="AF15" s="10">
        <f t="shared" si="4"/>
        <v>4.1411613865110552E-7</v>
      </c>
      <c r="AG15" s="10">
        <f t="shared" si="5"/>
        <v>9.5097135556808651E-7</v>
      </c>
      <c r="AH15" s="10">
        <f t="shared" si="6"/>
        <v>5.610545681552489E-6</v>
      </c>
      <c r="AI15" s="10">
        <f t="shared" si="7"/>
        <v>0.92217493529699446</v>
      </c>
      <c r="AJ15" s="10">
        <f t="shared" si="8"/>
        <v>9.6999999999999989E-2</v>
      </c>
      <c r="AK15" s="10">
        <f t="shared" si="9"/>
        <v>0.308</v>
      </c>
      <c r="AL15" s="10">
        <f t="shared" si="10"/>
        <v>0.20200000000000001</v>
      </c>
      <c r="AM15" s="10">
        <f t="shared" si="11"/>
        <v>2.4E-2</v>
      </c>
      <c r="AO15" s="10">
        <f t="shared" si="12"/>
        <v>1.2798046568776111</v>
      </c>
      <c r="AP15" s="10">
        <f t="shared" si="13"/>
        <v>0.77444545064873227</v>
      </c>
      <c r="AQ15" s="10">
        <f t="shared" si="14"/>
        <v>1.3223571837325441</v>
      </c>
      <c r="AR15" s="10">
        <f t="shared" si="15"/>
        <v>0.80019517007607943</v>
      </c>
      <c r="AS15" s="10">
        <f t="shared" si="16"/>
        <v>1.3009069458637204</v>
      </c>
      <c r="AT15" s="10">
        <f t="shared" si="17"/>
        <v>0.78721503358136413</v>
      </c>
      <c r="AU15" s="10">
        <f t="shared" si="18"/>
        <v>1.0240935050743385</v>
      </c>
      <c r="AX15" s="10">
        <f t="shared" si="19"/>
        <v>11.049373488325415</v>
      </c>
      <c r="AY15" s="10">
        <f t="shared" si="20"/>
        <v>-10.049373488325418</v>
      </c>
      <c r="AZ15" s="10">
        <f t="shared" si="21"/>
        <v>941485.46085205628</v>
      </c>
      <c r="BA15" s="10">
        <f t="shared" si="22"/>
        <v>-856278.32563784602</v>
      </c>
      <c r="BB15" s="10">
        <f t="shared" si="23"/>
        <v>85207.135214210255</v>
      </c>
      <c r="BD15" s="10" t="s">
        <v>215</v>
      </c>
      <c r="BE15">
        <v>6.6</v>
      </c>
      <c r="BF15" s="10" t="s">
        <v>17</v>
      </c>
      <c r="BG15" s="10">
        <v>7.15</v>
      </c>
      <c r="BH15" s="10" t="s">
        <v>215</v>
      </c>
      <c r="BI15">
        <v>7.8</v>
      </c>
      <c r="BJ15" s="10" t="s">
        <v>17</v>
      </c>
      <c r="BK15" s="10">
        <v>8.58</v>
      </c>
      <c r="BL15" s="10" t="s">
        <v>215</v>
      </c>
      <c r="BM15" s="10">
        <v>3</v>
      </c>
      <c r="BN15" s="10" t="s">
        <v>17</v>
      </c>
      <c r="BO15" s="10">
        <v>3</v>
      </c>
      <c r="BP15" s="10" t="s">
        <v>215</v>
      </c>
      <c r="BQ15">
        <v>4.25</v>
      </c>
      <c r="BR15" s="10" t="s">
        <v>17</v>
      </c>
      <c r="BS15" s="10">
        <v>3.85</v>
      </c>
      <c r="BT15" s="10" t="s">
        <v>215</v>
      </c>
      <c r="BU15">
        <v>3</v>
      </c>
      <c r="BV15" s="10" t="s">
        <v>17</v>
      </c>
      <c r="BW15" s="10">
        <v>2.8</v>
      </c>
      <c r="BX15" s="10" t="s">
        <v>215</v>
      </c>
      <c r="BY15" s="10">
        <v>1720</v>
      </c>
      <c r="BZ15" s="32">
        <v>1.5357142857142858</v>
      </c>
      <c r="CA15" s="10" t="s">
        <v>17</v>
      </c>
      <c r="CB15" s="10">
        <v>1980</v>
      </c>
      <c r="CD15" s="10"/>
      <c r="CE15" s="10" t="s">
        <v>389</v>
      </c>
      <c r="CF15">
        <v>249343</v>
      </c>
      <c r="CG15">
        <v>59888</v>
      </c>
      <c r="CH15">
        <v>0</v>
      </c>
      <c r="CI15">
        <v>721672</v>
      </c>
      <c r="CJ15">
        <v>4429</v>
      </c>
      <c r="CK15">
        <v>33201</v>
      </c>
      <c r="CL15" s="10" t="s">
        <v>117</v>
      </c>
      <c r="CM15" s="10">
        <v>518136</v>
      </c>
      <c r="CN15" s="10">
        <v>126781</v>
      </c>
      <c r="CO15" s="10">
        <v>553496</v>
      </c>
      <c r="CP15" s="10">
        <v>2286837</v>
      </c>
      <c r="CQ15" s="10">
        <v>131743</v>
      </c>
      <c r="CR15" s="10">
        <v>910687</v>
      </c>
    </row>
    <row r="16" spans="2:96" x14ac:dyDescent="0.25">
      <c r="B16" s="10" t="s">
        <v>10</v>
      </c>
      <c r="C16" s="1">
        <v>543720</v>
      </c>
      <c r="D16" s="1">
        <v>303886</v>
      </c>
      <c r="E16" s="1">
        <v>124235</v>
      </c>
      <c r="F16" s="1">
        <v>2745302</v>
      </c>
      <c r="G16" s="1">
        <v>442063</v>
      </c>
      <c r="H16" s="1">
        <v>4159206</v>
      </c>
      <c r="K16" s="10">
        <f t="shared" si="0"/>
        <v>3803936.4705183301</v>
      </c>
      <c r="L16" s="10">
        <v>1461590012990.1536</v>
      </c>
      <c r="N16" s="1">
        <f t="shared" si="1"/>
        <v>355269.52948166989</v>
      </c>
      <c r="Q16" s="10">
        <v>1297164480911.9648</v>
      </c>
      <c r="R16">
        <v>157646981630.86298</v>
      </c>
      <c r="S16">
        <v>487567984425.34943</v>
      </c>
      <c r="T16" s="10">
        <v>341297589097.74463</v>
      </c>
      <c r="U16">
        <v>37380212139.276787</v>
      </c>
      <c r="W16" s="10">
        <v>1297164480911.9648</v>
      </c>
      <c r="X16">
        <v>141774231260.04489</v>
      </c>
      <c r="Y16">
        <v>438477003897.04608</v>
      </c>
      <c r="Z16" s="10">
        <v>306933902727.93225</v>
      </c>
      <c r="AA16">
        <v>33616570298.773533</v>
      </c>
      <c r="AD16" s="10">
        <f t="shared" si="2"/>
        <v>4.1916041334846021E-7</v>
      </c>
      <c r="AE16" s="10">
        <f t="shared" si="3"/>
        <v>1.9363899741163234E-5</v>
      </c>
      <c r="AF16" s="10">
        <f t="shared" si="4"/>
        <v>2.8333298872195871E-7</v>
      </c>
      <c r="AG16" s="10">
        <f t="shared" si="5"/>
        <v>9.9006984011592252E-7</v>
      </c>
      <c r="AH16" s="10">
        <f t="shared" si="6"/>
        <v>1.3150151727885465E-5</v>
      </c>
      <c r="AI16" s="10">
        <f t="shared" si="7"/>
        <v>0.88750228818148302</v>
      </c>
      <c r="AJ16" s="10">
        <f t="shared" si="8"/>
        <v>9.7000000000000003E-2</v>
      </c>
      <c r="AK16" s="10">
        <f t="shared" si="9"/>
        <v>0.3</v>
      </c>
      <c r="AL16" s="10">
        <f t="shared" si="10"/>
        <v>0.21</v>
      </c>
      <c r="AM16" s="10">
        <f t="shared" si="11"/>
        <v>2.3E-2</v>
      </c>
      <c r="AO16" s="10">
        <f t="shared" si="12"/>
        <v>1.2731495273594249</v>
      </c>
      <c r="AP16" s="10">
        <f t="shared" si="13"/>
        <v>0.83912824920074236</v>
      </c>
      <c r="AQ16" s="10">
        <f t="shared" si="14"/>
        <v>1.3030132558657777</v>
      </c>
      <c r="AR16" s="10">
        <f t="shared" si="15"/>
        <v>0.85881132465859278</v>
      </c>
      <c r="AS16" s="10">
        <f t="shared" si="16"/>
        <v>1.2879948411575957</v>
      </c>
      <c r="AT16" s="10">
        <f t="shared" si="17"/>
        <v>0.84891274183777876</v>
      </c>
      <c r="AU16" s="10">
        <f t="shared" si="18"/>
        <v>1.0933952320800089</v>
      </c>
      <c r="AX16" s="10">
        <f t="shared" si="19"/>
        <v>2.8345056442725878</v>
      </c>
      <c r="AY16" s="10">
        <f t="shared" si="20"/>
        <v>-1.834505644272588</v>
      </c>
      <c r="AZ16" s="10">
        <f t="shared" si="21"/>
        <v>1007013.4865538598</v>
      </c>
      <c r="BA16" s="10">
        <f t="shared" si="22"/>
        <v>-651743.95707219001</v>
      </c>
      <c r="BB16" s="10">
        <f t="shared" si="23"/>
        <v>355269.52948166977</v>
      </c>
      <c r="BD16" s="10" t="s">
        <v>218</v>
      </c>
      <c r="BE16">
        <v>7.15</v>
      </c>
      <c r="BF16" s="10" t="s">
        <v>119</v>
      </c>
      <c r="BG16" s="10">
        <f>AVERAGE(BE31:BE32)</f>
        <v>7.7149999999999999</v>
      </c>
      <c r="BH16" s="10" t="s">
        <v>218</v>
      </c>
      <c r="BI16">
        <v>8.58</v>
      </c>
      <c r="BJ16" s="10" t="s">
        <v>119</v>
      </c>
      <c r="BK16" s="10">
        <v>8.58</v>
      </c>
      <c r="BL16" s="10" t="s">
        <v>218</v>
      </c>
      <c r="BM16" s="10">
        <v>3.3</v>
      </c>
      <c r="BN16" s="10" t="s">
        <v>119</v>
      </c>
      <c r="BO16" s="10">
        <f>AVERAGE(BM31:BM32)</f>
        <v>3.0750000000000002</v>
      </c>
      <c r="BP16" s="10" t="s">
        <v>218</v>
      </c>
      <c r="BQ16">
        <v>4.67</v>
      </c>
      <c r="BR16" s="10" t="s">
        <v>119</v>
      </c>
      <c r="BS16" s="10">
        <v>3.85</v>
      </c>
      <c r="BT16" s="10" t="s">
        <v>218</v>
      </c>
      <c r="BU16">
        <v>3</v>
      </c>
      <c r="BV16" s="10" t="s">
        <v>119</v>
      </c>
      <c r="BW16" s="10">
        <v>2.8</v>
      </c>
      <c r="BX16" s="10" t="s">
        <v>218</v>
      </c>
      <c r="BY16" s="10">
        <v>1720</v>
      </c>
      <c r="BZ16" s="32">
        <v>1.5357142857142858</v>
      </c>
      <c r="CA16" s="10" t="s">
        <v>119</v>
      </c>
      <c r="CB16" s="10">
        <v>1980</v>
      </c>
      <c r="CD16" s="10"/>
      <c r="CE16" s="10" t="s">
        <v>241</v>
      </c>
      <c r="CF16">
        <v>24</v>
      </c>
      <c r="CG16">
        <v>0</v>
      </c>
      <c r="CH16">
        <v>100</v>
      </c>
      <c r="CI16">
        <v>52659</v>
      </c>
      <c r="CJ16">
        <v>994</v>
      </c>
      <c r="CK16">
        <v>149197</v>
      </c>
      <c r="CL16" s="10" t="s">
        <v>393</v>
      </c>
      <c r="CM16" s="10">
        <v>534821</v>
      </c>
      <c r="CN16" s="10">
        <v>136912</v>
      </c>
      <c r="CO16" s="10">
        <v>589600</v>
      </c>
      <c r="CP16" s="10">
        <v>2498377</v>
      </c>
      <c r="CQ16" s="10">
        <v>176957</v>
      </c>
      <c r="CR16" s="10">
        <v>1302342</v>
      </c>
    </row>
    <row r="17" spans="2:96" x14ac:dyDescent="0.25">
      <c r="B17" s="10" t="s">
        <v>11</v>
      </c>
      <c r="C17" s="1">
        <v>593887</v>
      </c>
      <c r="D17" s="1">
        <v>391652</v>
      </c>
      <c r="E17" s="1">
        <v>161324</v>
      </c>
      <c r="F17" s="1">
        <v>2890159</v>
      </c>
      <c r="G17" s="1">
        <v>754177</v>
      </c>
      <c r="H17" s="1">
        <v>4791199</v>
      </c>
      <c r="K17" s="10">
        <f t="shared" si="0"/>
        <v>4062163.9552189982</v>
      </c>
      <c r="L17" s="10">
        <v>1560808997230.0864</v>
      </c>
      <c r="N17" s="1">
        <f t="shared" si="1"/>
        <v>729035.04478100175</v>
      </c>
      <c r="Q17" s="10">
        <v>1362286573304.4016</v>
      </c>
      <c r="R17">
        <v>170068281107.3754</v>
      </c>
      <c r="S17">
        <v>508469452698.58148</v>
      </c>
      <c r="T17" s="10">
        <v>357490468450.1972</v>
      </c>
      <c r="U17">
        <v>39913984341.526871</v>
      </c>
      <c r="W17" s="10">
        <v>1362286573304.4016</v>
      </c>
      <c r="X17">
        <v>152959281728.54846</v>
      </c>
      <c r="Y17">
        <v>457317036188.41528</v>
      </c>
      <c r="Z17" s="10">
        <v>321526653429.39777</v>
      </c>
      <c r="AA17">
        <v>35898606936.291985</v>
      </c>
      <c r="AD17" s="10">
        <f t="shared" si="2"/>
        <v>4.3594865547228479E-7</v>
      </c>
      <c r="AE17" s="10">
        <f t="shared" si="3"/>
        <v>1.889495666650073E-5</v>
      </c>
      <c r="AF17" s="10">
        <f t="shared" si="4"/>
        <v>3.5276184186047748E-7</v>
      </c>
      <c r="AG17" s="10">
        <f t="shared" si="5"/>
        <v>1.218101192615438E-6</v>
      </c>
      <c r="AH17" s="10">
        <f t="shared" si="6"/>
        <v>2.1008531092541052E-5</v>
      </c>
      <c r="AI17" s="10">
        <f t="shared" si="7"/>
        <v>0.87280799618787719</v>
      </c>
      <c r="AJ17" s="10">
        <f t="shared" si="8"/>
        <v>9.799999999999999E-2</v>
      </c>
      <c r="AK17" s="10">
        <f t="shared" si="9"/>
        <v>0.29299999999999998</v>
      </c>
      <c r="AL17" s="10">
        <f t="shared" si="10"/>
        <v>0.20599999999999999</v>
      </c>
      <c r="AM17" s="10">
        <f t="shared" si="11"/>
        <v>2.3E-2</v>
      </c>
      <c r="AO17" s="10">
        <f t="shared" si="12"/>
        <v>1.2739620080227394</v>
      </c>
      <c r="AP17" s="10">
        <f t="shared" si="13"/>
        <v>0.93175662630635436</v>
      </c>
      <c r="AQ17" s="10">
        <f t="shared" si="14"/>
        <v>1.2658559031946897</v>
      </c>
      <c r="AR17" s="10">
        <f t="shared" si="15"/>
        <v>0.92582794331619833</v>
      </c>
      <c r="AS17" s="10">
        <f t="shared" si="16"/>
        <v>1.2699024877136611</v>
      </c>
      <c r="AT17" s="10">
        <f t="shared" si="17"/>
        <v>0.92878755429024329</v>
      </c>
      <c r="AU17" s="10">
        <f t="shared" si="18"/>
        <v>1.1794696257506669</v>
      </c>
      <c r="AX17" s="10">
        <f t="shared" si="19"/>
        <v>1.447552828633321</v>
      </c>
      <c r="AY17" s="10">
        <f t="shared" si="20"/>
        <v>-0.44755282863332063</v>
      </c>
      <c r="AZ17" s="10">
        <f t="shared" si="21"/>
        <v>1055316.741245559</v>
      </c>
      <c r="BA17" s="10">
        <f t="shared" si="22"/>
        <v>-326281.69646455691</v>
      </c>
      <c r="BB17" s="10">
        <f t="shared" si="23"/>
        <v>729035.04478100198</v>
      </c>
      <c r="BD17" s="10" t="s">
        <v>291</v>
      </c>
      <c r="BE17" s="10">
        <v>7.15</v>
      </c>
      <c r="BF17" s="10" t="s">
        <v>120</v>
      </c>
      <c r="BG17" s="10">
        <v>8.2799999999999994</v>
      </c>
      <c r="BH17" s="10" t="s">
        <v>291</v>
      </c>
      <c r="BI17" s="10">
        <v>8.58</v>
      </c>
      <c r="BJ17" s="10" t="s">
        <v>120</v>
      </c>
      <c r="BK17" s="10">
        <v>12.9</v>
      </c>
      <c r="BL17" s="10" t="s">
        <v>291</v>
      </c>
      <c r="BM17" s="10">
        <v>3.3</v>
      </c>
      <c r="BN17" s="10" t="s">
        <v>120</v>
      </c>
      <c r="BO17" s="10">
        <v>4.8</v>
      </c>
      <c r="BP17" s="10" t="s">
        <v>291</v>
      </c>
      <c r="BQ17">
        <v>4.25</v>
      </c>
      <c r="BR17" s="10" t="s">
        <v>120</v>
      </c>
      <c r="BS17" s="10">
        <f>AVERAGE(BQ33:BQ34)</f>
        <v>4.8949999999999996</v>
      </c>
      <c r="BT17" s="10" t="s">
        <v>291</v>
      </c>
      <c r="BU17">
        <v>3</v>
      </c>
      <c r="BV17" s="10" t="s">
        <v>120</v>
      </c>
      <c r="BW17" s="10">
        <f>AVERAGE(BU30:BU32)</f>
        <v>3.9633333333333334</v>
      </c>
      <c r="BX17" s="10" t="s">
        <v>291</v>
      </c>
      <c r="BY17" s="10">
        <v>1720</v>
      </c>
      <c r="BZ17" s="32">
        <v>1.5357142857142858</v>
      </c>
      <c r="CA17" s="10" t="s">
        <v>120</v>
      </c>
      <c r="CB17" s="10">
        <f>AVERAGE(BY28:BY30)</f>
        <v>2641.2766666666666</v>
      </c>
      <c r="CD17" s="10"/>
      <c r="CE17" s="10" t="s">
        <v>108</v>
      </c>
      <c r="CF17" s="10">
        <v>249374</v>
      </c>
      <c r="CG17" s="10">
        <v>60007</v>
      </c>
      <c r="CH17">
        <v>480628</v>
      </c>
      <c r="CI17">
        <v>985431</v>
      </c>
      <c r="CJ17">
        <v>254077</v>
      </c>
      <c r="CK17">
        <v>738881</v>
      </c>
      <c r="CL17" s="10" t="s">
        <v>62</v>
      </c>
      <c r="CM17" s="10">
        <v>6018976</v>
      </c>
      <c r="CN17" s="10">
        <v>152828</v>
      </c>
      <c r="CO17" s="10">
        <v>690036</v>
      </c>
      <c r="CP17" s="10">
        <v>2472868</v>
      </c>
      <c r="CQ17" s="10">
        <v>179873</v>
      </c>
      <c r="CR17" s="10">
        <v>1661733</v>
      </c>
    </row>
    <row r="18" spans="2:96" x14ac:dyDescent="0.25">
      <c r="B18" s="10" t="s">
        <v>12</v>
      </c>
      <c r="C18" s="1">
        <v>678897</v>
      </c>
      <c r="D18" s="1">
        <v>689038</v>
      </c>
      <c r="E18" s="1">
        <v>173254</v>
      </c>
      <c r="F18" s="1">
        <v>3066952</v>
      </c>
      <c r="G18" s="1">
        <v>766274</v>
      </c>
      <c r="H18" s="1">
        <v>5374415</v>
      </c>
      <c r="K18" s="10">
        <f t="shared" si="0"/>
        <v>4223556.3961793575</v>
      </c>
      <c r="L18" s="10">
        <v>1622820963441.3997</v>
      </c>
      <c r="N18" s="1">
        <f t="shared" si="1"/>
        <v>1150858.6038206425</v>
      </c>
      <c r="Q18" s="10">
        <v>1446285091219.7368</v>
      </c>
      <c r="R18">
        <v>185975756118.16061</v>
      </c>
      <c r="S18">
        <v>490465474468.48236</v>
      </c>
      <c r="T18" s="10">
        <v>382891262596.21301</v>
      </c>
      <c r="U18">
        <v>45582293166.215843</v>
      </c>
      <c r="W18" s="10">
        <v>1446285091219.7368</v>
      </c>
      <c r="X18">
        <v>165527738271.02277</v>
      </c>
      <c r="Y18">
        <v>436538839165.73645</v>
      </c>
      <c r="Z18" s="10">
        <v>340792402322.69391</v>
      </c>
      <c r="AA18">
        <v>40570524086.034996</v>
      </c>
      <c r="AD18" s="10">
        <f t="shared" si="2"/>
        <v>4.6940745232148277E-7</v>
      </c>
      <c r="AE18" s="10">
        <f t="shared" si="3"/>
        <v>1.8528326623894309E-5</v>
      </c>
      <c r="AF18" s="10">
        <f t="shared" si="4"/>
        <v>3.9688106636995556E-7</v>
      </c>
      <c r="AG18" s="10">
        <f t="shared" si="5"/>
        <v>2.0218701922455268E-6</v>
      </c>
      <c r="AH18" s="10">
        <f t="shared" si="6"/>
        <v>1.8887456281684155E-5</v>
      </c>
      <c r="AI18" s="10">
        <f t="shared" si="7"/>
        <v>0.89121666764317864</v>
      </c>
      <c r="AJ18" s="10">
        <f t="shared" si="8"/>
        <v>0.10200000000000001</v>
      </c>
      <c r="AK18" s="10">
        <f t="shared" si="9"/>
        <v>0.26899999999999996</v>
      </c>
      <c r="AL18" s="10">
        <f t="shared" si="10"/>
        <v>0.21</v>
      </c>
      <c r="AM18" s="10">
        <f t="shared" si="11"/>
        <v>2.5000000000000001E-2</v>
      </c>
      <c r="AO18" s="10">
        <f t="shared" si="12"/>
        <v>1.3094273163654355</v>
      </c>
      <c r="AP18" s="10">
        <f t="shared" si="13"/>
        <v>0.98665388300439338</v>
      </c>
      <c r="AQ18" s="10">
        <f t="shared" si="14"/>
        <v>1.2896981344225324</v>
      </c>
      <c r="AR18" s="10">
        <f t="shared" si="15"/>
        <v>0.97178793838174982</v>
      </c>
      <c r="AS18" s="10">
        <f t="shared" si="16"/>
        <v>1.2995252852785919</v>
      </c>
      <c r="AT18" s="10">
        <f t="shared" si="17"/>
        <v>0.97919269955468291</v>
      </c>
      <c r="AU18" s="10">
        <f t="shared" si="18"/>
        <v>1.2724856722315139</v>
      </c>
      <c r="AX18" s="10">
        <f t="shared" si="19"/>
        <v>1.0872582891873808</v>
      </c>
      <c r="AY18" s="10">
        <f t="shared" si="20"/>
        <v>-8.725828918738085E-2</v>
      </c>
      <c r="AZ18" s="10">
        <f t="shared" si="21"/>
        <v>1251280.5566866093</v>
      </c>
      <c r="BA18" s="10">
        <f t="shared" si="22"/>
        <v>-100421.95286596699</v>
      </c>
      <c r="BB18" s="10">
        <f t="shared" si="23"/>
        <v>1150858.6038206422</v>
      </c>
      <c r="BD18" s="10" t="s">
        <v>292</v>
      </c>
      <c r="BE18" s="10">
        <v>7.15</v>
      </c>
      <c r="BF18" s="10" t="s">
        <v>74</v>
      </c>
      <c r="BG18" s="25">
        <v>10.85</v>
      </c>
      <c r="BH18" s="10" t="s">
        <v>292</v>
      </c>
      <c r="BI18" s="10">
        <v>8.58</v>
      </c>
      <c r="BJ18" s="10" t="s">
        <v>74</v>
      </c>
      <c r="BK18" s="25">
        <v>13.2</v>
      </c>
      <c r="BL18" s="10" t="s">
        <v>292</v>
      </c>
      <c r="BM18" s="10">
        <v>3.3</v>
      </c>
      <c r="BN18" s="10" t="s">
        <v>74</v>
      </c>
      <c r="BO18" s="25">
        <v>4.95</v>
      </c>
      <c r="BP18" s="10" t="s">
        <v>292</v>
      </c>
      <c r="BQ18" s="10">
        <v>4.25</v>
      </c>
      <c r="BR18" s="10" t="s">
        <v>74</v>
      </c>
      <c r="BS18" s="10">
        <f>AVERAGE(BQ35)</f>
        <v>5.05</v>
      </c>
      <c r="BT18" s="10" t="s">
        <v>292</v>
      </c>
      <c r="BU18">
        <v>3</v>
      </c>
      <c r="BV18" s="10" t="s">
        <v>74</v>
      </c>
      <c r="BW18" s="10">
        <v>4</v>
      </c>
      <c r="BX18" s="10" t="s">
        <v>292</v>
      </c>
      <c r="BY18" s="10">
        <v>1720</v>
      </c>
      <c r="BZ18" s="32">
        <v>1.5357142857142858</v>
      </c>
      <c r="CA18" s="10" t="s">
        <v>74</v>
      </c>
      <c r="CB18" s="10">
        <v>2350</v>
      </c>
      <c r="CD18" s="10" t="s">
        <v>2</v>
      </c>
      <c r="CE18" s="25" t="s">
        <v>202</v>
      </c>
      <c r="CF18">
        <v>0</v>
      </c>
      <c r="CG18">
        <v>0</v>
      </c>
      <c r="CH18">
        <v>538028</v>
      </c>
      <c r="CI18">
        <v>0</v>
      </c>
      <c r="CJ18">
        <v>0</v>
      </c>
      <c r="CK18">
        <v>0</v>
      </c>
      <c r="CL18" s="10" t="s">
        <v>118</v>
      </c>
      <c r="CM18" s="10">
        <v>6161055</v>
      </c>
      <c r="CN18" s="10">
        <v>167752</v>
      </c>
      <c r="CO18" s="10">
        <v>759555</v>
      </c>
      <c r="CP18" s="10">
        <v>2599622</v>
      </c>
      <c r="CQ18" s="10">
        <v>224295</v>
      </c>
      <c r="CR18" s="10">
        <v>1942735</v>
      </c>
    </row>
    <row r="19" spans="2:96" x14ac:dyDescent="0.25">
      <c r="B19" s="10" t="s">
        <v>13</v>
      </c>
      <c r="C19" s="1">
        <v>748426</v>
      </c>
      <c r="D19" s="1">
        <v>814713</v>
      </c>
      <c r="E19" s="1">
        <v>218887</v>
      </c>
      <c r="F19" s="1">
        <v>3240202</v>
      </c>
      <c r="G19" s="1">
        <v>944468</v>
      </c>
      <c r="H19" s="1">
        <v>5966696</v>
      </c>
      <c r="K19" s="10">
        <f t="shared" si="0"/>
        <v>4591348.2756354287</v>
      </c>
      <c r="L19" s="10">
        <v>1764137975972.5322</v>
      </c>
      <c r="N19" s="1">
        <f t="shared" si="1"/>
        <v>1375347.7243645713</v>
      </c>
      <c r="Q19" s="10">
        <v>1571838201742.3875</v>
      </c>
      <c r="R19">
        <v>200095248837.90039</v>
      </c>
      <c r="S19">
        <v>537510766486.12451</v>
      </c>
      <c r="T19" s="10">
        <v>413922524556.83313</v>
      </c>
      <c r="U19">
        <v>45119516894.820679</v>
      </c>
      <c r="W19" s="10">
        <v>1571838201742.3875</v>
      </c>
      <c r="X19">
        <v>179942073549.19827</v>
      </c>
      <c r="Y19">
        <v>483373805416.47375</v>
      </c>
      <c r="Z19" s="10">
        <v>372233112930.20428</v>
      </c>
      <c r="AA19">
        <v>40575173447.36824</v>
      </c>
      <c r="AD19" s="10">
        <f t="shared" si="2"/>
        <v>4.7614697185140778E-7</v>
      </c>
      <c r="AE19" s="10">
        <f t="shared" si="3"/>
        <v>1.8006917093317205E-5</v>
      </c>
      <c r="AF19" s="10">
        <f t="shared" si="4"/>
        <v>4.528317371509353E-7</v>
      </c>
      <c r="AG19" s="10">
        <f t="shared" si="5"/>
        <v>2.1887171551896917E-6</v>
      </c>
      <c r="AH19" s="10">
        <f t="shared" si="6"/>
        <v>2.3276992302327654E-5</v>
      </c>
      <c r="AI19" s="10">
        <f t="shared" si="7"/>
        <v>0.89099504865874568</v>
      </c>
      <c r="AJ19" s="10">
        <f t="shared" si="8"/>
        <v>0.10199999999999999</v>
      </c>
      <c r="AK19" s="10">
        <f t="shared" si="9"/>
        <v>0.27399999999999997</v>
      </c>
      <c r="AL19" s="10">
        <f t="shared" si="10"/>
        <v>0.21099999999999999</v>
      </c>
      <c r="AM19" s="10">
        <f t="shared" si="11"/>
        <v>2.3E-2</v>
      </c>
      <c r="AO19" s="10">
        <f t="shared" si="12"/>
        <v>1.307731644390461</v>
      </c>
      <c r="AP19" s="10">
        <f t="shared" si="13"/>
        <v>1.0369999219672059</v>
      </c>
      <c r="AQ19" s="10">
        <f t="shared" si="14"/>
        <v>1.2531843142520747</v>
      </c>
      <c r="AR19" s="10">
        <f t="shared" si="15"/>
        <v>0.99374519356809965</v>
      </c>
      <c r="AS19" s="10">
        <f t="shared" si="16"/>
        <v>1.2801674827932468</v>
      </c>
      <c r="AT19" s="10">
        <f t="shared" si="17"/>
        <v>1.0151422009676305</v>
      </c>
      <c r="AU19" s="10">
        <f t="shared" si="18"/>
        <v>1.2995520360899278</v>
      </c>
      <c r="AX19" s="10">
        <f t="shared" si="19"/>
        <v>0.94264283605213295</v>
      </c>
      <c r="AY19" s="10">
        <f t="shared" si="20"/>
        <v>5.7357163947867343E-2</v>
      </c>
      <c r="AZ19" s="10">
        <f t="shared" si="21"/>
        <v>1296461.6794528668</v>
      </c>
      <c r="BA19" s="10">
        <f t="shared" si="22"/>
        <v>78886.044911704972</v>
      </c>
      <c r="BB19" s="10">
        <f t="shared" si="23"/>
        <v>1375347.7243645717</v>
      </c>
      <c r="BD19" s="10" t="s">
        <v>293</v>
      </c>
      <c r="BE19">
        <v>6.95</v>
      </c>
      <c r="BF19" s="10" t="s">
        <v>270</v>
      </c>
      <c r="BG19" s="25">
        <v>10.85</v>
      </c>
      <c r="BH19" s="10" t="s">
        <v>293</v>
      </c>
      <c r="BI19" s="10">
        <v>8.58</v>
      </c>
      <c r="BJ19" s="10" t="s">
        <v>270</v>
      </c>
      <c r="BK19" s="25">
        <v>13.2</v>
      </c>
      <c r="BL19" s="10" t="s">
        <v>293</v>
      </c>
      <c r="BM19" s="10">
        <v>3.3</v>
      </c>
      <c r="BN19" s="10" t="s">
        <v>270</v>
      </c>
      <c r="BO19" s="25">
        <v>4.95</v>
      </c>
      <c r="BP19" s="10" t="s">
        <v>293</v>
      </c>
      <c r="BQ19">
        <v>3.85</v>
      </c>
      <c r="BR19" s="10" t="s">
        <v>270</v>
      </c>
      <c r="BS19" s="10">
        <f>AVERAGE(BQ36)</f>
        <v>5.05</v>
      </c>
      <c r="BT19" s="10" t="s">
        <v>293</v>
      </c>
      <c r="BU19">
        <v>2.8</v>
      </c>
      <c r="BV19" s="10" t="s">
        <v>270</v>
      </c>
      <c r="BW19" s="10">
        <v>4</v>
      </c>
      <c r="BX19" s="10" t="s">
        <v>293</v>
      </c>
      <c r="BY19">
        <v>1650</v>
      </c>
      <c r="BZ19" s="32">
        <v>1.4732142857142858</v>
      </c>
      <c r="CA19" s="10" t="s">
        <v>270</v>
      </c>
      <c r="CB19" s="10">
        <v>2350</v>
      </c>
      <c r="CD19" s="10"/>
      <c r="CE19" s="10" t="s">
        <v>387</v>
      </c>
      <c r="CF19">
        <v>20</v>
      </c>
      <c r="CG19">
        <v>14</v>
      </c>
      <c r="CH19">
        <v>8300</v>
      </c>
      <c r="CI19">
        <v>23403</v>
      </c>
      <c r="CJ19">
        <v>3268</v>
      </c>
      <c r="CK19">
        <v>190829</v>
      </c>
      <c r="CL19" s="10" t="s">
        <v>14</v>
      </c>
      <c r="CM19" s="10">
        <v>642716</v>
      </c>
      <c r="CN19" s="10">
        <v>180019</v>
      </c>
      <c r="CO19" s="10">
        <v>811194</v>
      </c>
      <c r="CP19" s="10">
        <v>2730977</v>
      </c>
      <c r="CQ19" s="10">
        <v>248709</v>
      </c>
      <c r="CR19" s="10">
        <v>2069880</v>
      </c>
    </row>
    <row r="20" spans="2:96" x14ac:dyDescent="0.25">
      <c r="B20" s="10" t="s">
        <v>14</v>
      </c>
      <c r="C20" s="1">
        <v>800449</v>
      </c>
      <c r="D20" s="1">
        <v>945977</v>
      </c>
      <c r="E20" s="1">
        <v>242599</v>
      </c>
      <c r="F20" s="1">
        <v>3410276</v>
      </c>
      <c r="G20" s="1">
        <v>1003928</v>
      </c>
      <c r="H20" s="1">
        <v>6403229</v>
      </c>
      <c r="K20" s="10">
        <f t="shared" si="0"/>
        <v>4883495.8358847667</v>
      </c>
      <c r="L20" s="10">
        <v>1876390102076.4387</v>
      </c>
      <c r="N20" s="1">
        <f t="shared" si="1"/>
        <v>1519733.1641152333</v>
      </c>
      <c r="Q20" s="10">
        <v>1554952423066.0383</v>
      </c>
      <c r="R20">
        <v>206964506301.81705</v>
      </c>
      <c r="S20">
        <v>565013102203.96057</v>
      </c>
      <c r="T20" s="10">
        <v>440834398422.87024</v>
      </c>
      <c r="U20">
        <v>49671481512.436089</v>
      </c>
      <c r="W20" s="10">
        <v>1554952423066.0383</v>
      </c>
      <c r="X20">
        <v>187639010207.64389</v>
      </c>
      <c r="Y20">
        <v>512254497866.8678</v>
      </c>
      <c r="Z20" s="10">
        <v>399671091742.28143</v>
      </c>
      <c r="AA20">
        <v>45033362449.834534</v>
      </c>
      <c r="AD20" s="10">
        <f t="shared" si="2"/>
        <v>5.1477394943163812E-7</v>
      </c>
      <c r="AE20" s="10">
        <f t="shared" si="3"/>
        <v>1.8174664192835713E-5</v>
      </c>
      <c r="AF20" s="10">
        <f t="shared" si="4"/>
        <v>4.7359076593808684E-7</v>
      </c>
      <c r="AG20" s="10">
        <f t="shared" si="5"/>
        <v>2.3668887231153341E-6</v>
      </c>
      <c r="AH20" s="10">
        <f t="shared" si="6"/>
        <v>2.229298336579548E-5</v>
      </c>
      <c r="AI20" s="10">
        <f t="shared" si="7"/>
        <v>0.82869357568306656</v>
      </c>
      <c r="AJ20" s="10">
        <f t="shared" si="8"/>
        <v>0.1</v>
      </c>
      <c r="AK20" s="10">
        <f t="shared" si="9"/>
        <v>0.27300000000000002</v>
      </c>
      <c r="AL20" s="10">
        <f t="shared" si="10"/>
        <v>0.21299999999999999</v>
      </c>
      <c r="AM20" s="10">
        <f t="shared" si="11"/>
        <v>2.4000000000000004E-2</v>
      </c>
      <c r="AO20" s="10">
        <f t="shared" si="12"/>
        <v>1.2816854705902156</v>
      </c>
      <c r="AP20" s="10">
        <f t="shared" si="13"/>
        <v>1.0631698666040303</v>
      </c>
      <c r="AQ20" s="10">
        <f t="shared" si="14"/>
        <v>1.2332909744155163</v>
      </c>
      <c r="AR20" s="10">
        <f t="shared" si="15"/>
        <v>1.0230261876570177</v>
      </c>
      <c r="AS20" s="10">
        <f t="shared" si="16"/>
        <v>1.2572553928770465</v>
      </c>
      <c r="AT20" s="10">
        <f t="shared" si="17"/>
        <v>1.0429048928180082</v>
      </c>
      <c r="AU20" s="10">
        <f t="shared" si="18"/>
        <v>1.3111978007532989</v>
      </c>
      <c r="AX20" s="10">
        <f t="shared" si="19"/>
        <v>0.84494788662575548</v>
      </c>
      <c r="AY20" s="10">
        <f t="shared" si="20"/>
        <v>0.15505211337424463</v>
      </c>
      <c r="AZ20" s="10">
        <f t="shared" si="21"/>
        <v>1284095.3252542389</v>
      </c>
      <c r="BA20" s="10">
        <f t="shared" si="22"/>
        <v>235637.83886099467</v>
      </c>
      <c r="BB20" s="10">
        <f t="shared" si="23"/>
        <v>1519733.1641152336</v>
      </c>
      <c r="BD20" s="23">
        <v>31420</v>
      </c>
      <c r="BE20" s="10">
        <v>6.95</v>
      </c>
      <c r="BF20" s="10" t="s">
        <v>77</v>
      </c>
      <c r="BG20" s="10">
        <f>AVERAGE(BE35:BE36)</f>
        <v>12.535</v>
      </c>
      <c r="BH20" s="23">
        <v>31420</v>
      </c>
      <c r="BI20" s="10">
        <v>8.58</v>
      </c>
      <c r="BJ20" s="10" t="s">
        <v>77</v>
      </c>
      <c r="BK20" s="10">
        <v>15.8</v>
      </c>
      <c r="BL20" s="23">
        <v>31420</v>
      </c>
      <c r="BM20" s="10">
        <v>3</v>
      </c>
      <c r="BN20" s="10" t="s">
        <v>77</v>
      </c>
      <c r="BO20" s="10">
        <v>5.9</v>
      </c>
      <c r="BP20" s="23">
        <v>31420</v>
      </c>
      <c r="BQ20" s="10">
        <v>3.85</v>
      </c>
      <c r="BR20" s="10" t="s">
        <v>77</v>
      </c>
      <c r="BS20" s="10">
        <v>6</v>
      </c>
      <c r="BT20" s="23">
        <v>31420</v>
      </c>
      <c r="BU20" s="10">
        <v>2.8</v>
      </c>
      <c r="BV20" s="10" t="s">
        <v>77</v>
      </c>
      <c r="BW20" s="10">
        <v>4.84</v>
      </c>
      <c r="BX20" s="23">
        <v>31420</v>
      </c>
      <c r="BY20" s="10">
        <v>1650</v>
      </c>
      <c r="BZ20" s="32">
        <v>1.4732142857142858</v>
      </c>
      <c r="CA20" s="10" t="s">
        <v>77</v>
      </c>
      <c r="CB20" s="10">
        <v>2783</v>
      </c>
      <c r="CD20" s="10"/>
      <c r="CE20" s="10" t="s">
        <v>388</v>
      </c>
      <c r="CF20">
        <v>0</v>
      </c>
      <c r="CG20">
        <v>0</v>
      </c>
      <c r="CH20">
        <v>0</v>
      </c>
      <c r="CI20">
        <v>15</v>
      </c>
      <c r="CJ20">
        <v>269746</v>
      </c>
      <c r="CK20">
        <v>892</v>
      </c>
      <c r="CL20" s="10" t="s">
        <v>66</v>
      </c>
      <c r="CM20" s="10">
        <v>680144</v>
      </c>
      <c r="CN20" s="10">
        <v>191941</v>
      </c>
      <c r="CO20" s="10">
        <v>877670</v>
      </c>
      <c r="CP20" s="10">
        <v>3257092</v>
      </c>
      <c r="CQ20" s="10">
        <v>242452</v>
      </c>
      <c r="CR20" s="10">
        <v>2123210</v>
      </c>
    </row>
    <row r="21" spans="2:96" x14ac:dyDescent="0.25">
      <c r="B21" s="10" t="s">
        <v>15</v>
      </c>
      <c r="C21" s="1">
        <v>860498</v>
      </c>
      <c r="D21" s="1">
        <v>1228063</v>
      </c>
      <c r="E21" s="1">
        <v>240328</v>
      </c>
      <c r="F21" s="1">
        <v>3922526</v>
      </c>
      <c r="G21" s="1">
        <v>1180874</v>
      </c>
      <c r="H21" s="1">
        <v>7432289</v>
      </c>
      <c r="K21" s="10">
        <f t="shared" si="0"/>
        <v>5167266.4235948781</v>
      </c>
      <c r="L21" s="10">
        <v>1985423536307.5127</v>
      </c>
      <c r="N21" s="1">
        <f t="shared" si="1"/>
        <v>2265022.5764051219</v>
      </c>
      <c r="Q21" s="10">
        <v>1611737800059.332</v>
      </c>
      <c r="R21">
        <v>224724937507.58093</v>
      </c>
      <c r="S21">
        <v>586047386049.18164</v>
      </c>
      <c r="T21" s="10">
        <v>482497659942.74731</v>
      </c>
      <c r="U21">
        <v>55079641545.975723</v>
      </c>
      <c r="W21" s="10">
        <v>1611737800059.332</v>
      </c>
      <c r="X21">
        <v>202513200703.36627</v>
      </c>
      <c r="Y21">
        <v>528122660657.7984</v>
      </c>
      <c r="Z21" s="10">
        <v>434807754451.34528</v>
      </c>
      <c r="AA21">
        <v>49635588407.68782</v>
      </c>
      <c r="AD21" s="10">
        <f t="shared" si="2"/>
        <v>5.338945329496665E-7</v>
      </c>
      <c r="AE21" s="10">
        <f t="shared" si="3"/>
        <v>1.9369236110911944E-5</v>
      </c>
      <c r="AF21" s="10">
        <f t="shared" si="4"/>
        <v>4.5506095061450616E-7</v>
      </c>
      <c r="AG21" s="10">
        <f t="shared" si="5"/>
        <v>2.8243815512205167E-6</v>
      </c>
      <c r="AH21" s="10">
        <f t="shared" si="6"/>
        <v>2.3790873401172374E-5</v>
      </c>
      <c r="AI21" s="10">
        <f t="shared" si="7"/>
        <v>0.81178538008914669</v>
      </c>
      <c r="AJ21" s="10">
        <f t="shared" si="8"/>
        <v>0.10199999999999999</v>
      </c>
      <c r="AK21" s="10">
        <f t="shared" si="9"/>
        <v>0.26600000000000001</v>
      </c>
      <c r="AL21" s="10">
        <f t="shared" si="10"/>
        <v>0.219</v>
      </c>
      <c r="AM21" s="10">
        <f t="shared" si="11"/>
        <v>2.5000000000000001E-2</v>
      </c>
      <c r="AO21" s="10">
        <f t="shared" si="12"/>
        <v>1.2986059908313468</v>
      </c>
      <c r="AP21" s="10">
        <f t="shared" si="13"/>
        <v>1.1449179873178692</v>
      </c>
      <c r="AQ21" s="10">
        <f t="shared" si="14"/>
        <v>1.2562826323700669</v>
      </c>
      <c r="AR21" s="10">
        <f t="shared" si="15"/>
        <v>1.1076035326425138</v>
      </c>
      <c r="AS21" s="10">
        <f t="shared" si="16"/>
        <v>1.2772690212218971</v>
      </c>
      <c r="AT21" s="10">
        <f t="shared" si="17"/>
        <v>1.1261062149456547</v>
      </c>
      <c r="AU21" s="10">
        <f t="shared" si="18"/>
        <v>1.4383405829555316</v>
      </c>
      <c r="AX21" s="10">
        <f t="shared" si="19"/>
        <v>0.67326245611998092</v>
      </c>
      <c r="AY21" s="10">
        <f t="shared" si="20"/>
        <v>0.32673754388001913</v>
      </c>
      <c r="AZ21" s="10">
        <f t="shared" si="21"/>
        <v>1524954.6629577195</v>
      </c>
      <c r="BA21" s="10">
        <f t="shared" si="22"/>
        <v>740067.91344740253</v>
      </c>
      <c r="BB21" s="10">
        <f t="shared" si="23"/>
        <v>2265022.5764051219</v>
      </c>
      <c r="BD21" s="10" t="s">
        <v>294</v>
      </c>
      <c r="BE21" s="10">
        <v>6.95</v>
      </c>
      <c r="BF21" s="10" t="s">
        <v>121</v>
      </c>
      <c r="BG21" s="25">
        <v>13.13</v>
      </c>
      <c r="BH21" s="10" t="s">
        <v>294</v>
      </c>
      <c r="BI21" s="10">
        <v>8.58</v>
      </c>
      <c r="BJ21" s="10" t="s">
        <v>121</v>
      </c>
      <c r="BK21" s="25">
        <v>15.97</v>
      </c>
      <c r="BL21" s="10" t="s">
        <v>294</v>
      </c>
      <c r="BM21" s="10">
        <v>3</v>
      </c>
      <c r="BN21" s="10" t="s">
        <v>121</v>
      </c>
      <c r="BO21" s="10">
        <v>6</v>
      </c>
      <c r="BP21" s="10" t="s">
        <v>294</v>
      </c>
      <c r="BQ21" s="10">
        <v>3.85</v>
      </c>
      <c r="BR21" s="10" t="s">
        <v>121</v>
      </c>
      <c r="BS21" s="10">
        <v>6.12</v>
      </c>
      <c r="BT21" s="10" t="s">
        <v>294</v>
      </c>
      <c r="BU21" s="10">
        <v>2.8</v>
      </c>
      <c r="BV21" s="10" t="s">
        <v>121</v>
      </c>
      <c r="BW21" s="10">
        <v>4.9000000000000004</v>
      </c>
      <c r="BX21" s="23">
        <v>31873</v>
      </c>
      <c r="BY21" s="10">
        <v>1980</v>
      </c>
      <c r="BZ21" s="32">
        <v>1.7678571428571428</v>
      </c>
      <c r="CA21" s="10" t="s">
        <v>121</v>
      </c>
      <c r="CB21" s="25">
        <v>2878</v>
      </c>
      <c r="CD21" s="10"/>
      <c r="CE21" s="10" t="s">
        <v>389</v>
      </c>
      <c r="CF21">
        <v>268826</v>
      </c>
      <c r="CG21">
        <v>66158</v>
      </c>
      <c r="CH21">
        <v>0</v>
      </c>
      <c r="CI21">
        <v>821651</v>
      </c>
      <c r="CJ21">
        <v>3523</v>
      </c>
      <c r="CK21">
        <v>39263</v>
      </c>
      <c r="CL21" s="10" t="s">
        <v>68</v>
      </c>
      <c r="CM21" s="10">
        <v>728163</v>
      </c>
      <c r="CN21" s="10">
        <v>212195</v>
      </c>
      <c r="CO21" s="10">
        <v>875637</v>
      </c>
      <c r="CP21" s="10">
        <v>3639141</v>
      </c>
      <c r="CQ21" s="10">
        <v>335595</v>
      </c>
      <c r="CR21" s="10">
        <v>2374339</v>
      </c>
    </row>
    <row r="22" spans="2:96" x14ac:dyDescent="0.25">
      <c r="B22" s="10" t="s">
        <v>16</v>
      </c>
      <c r="C22" s="1">
        <v>859415</v>
      </c>
      <c r="D22" s="1">
        <v>1224939</v>
      </c>
      <c r="E22" s="1">
        <v>330407</v>
      </c>
      <c r="F22" s="1">
        <v>4185965</v>
      </c>
      <c r="G22" s="1">
        <v>1598749</v>
      </c>
      <c r="H22" s="1">
        <v>8199475</v>
      </c>
      <c r="K22" s="10">
        <f t="shared" si="0"/>
        <v>5499840.4163226718</v>
      </c>
      <c r="L22" s="10">
        <v>2113208747790.0193</v>
      </c>
      <c r="N22" s="1">
        <f t="shared" si="1"/>
        <v>2699634.5836773282</v>
      </c>
      <c r="Q22" s="10">
        <v>1774249701486.6895</v>
      </c>
      <c r="R22">
        <v>241860840483.0983</v>
      </c>
      <c r="S22">
        <v>609394470628.98303</v>
      </c>
      <c r="T22" s="10">
        <v>528774190467.95026</v>
      </c>
      <c r="U22">
        <v>66393171897.321098</v>
      </c>
      <c r="W22" s="10">
        <v>1774249701486.6895</v>
      </c>
      <c r="X22">
        <v>215547292274.58194</v>
      </c>
      <c r="Y22">
        <v>543094648182.03497</v>
      </c>
      <c r="Z22" s="10">
        <v>471245550757.17432</v>
      </c>
      <c r="AA22">
        <v>59169844938.120537</v>
      </c>
      <c r="AD22" s="10">
        <f t="shared" si="2"/>
        <v>4.8438221479190565E-7</v>
      </c>
      <c r="AE22" s="10">
        <f t="shared" si="3"/>
        <v>1.9420169726222179E-5</v>
      </c>
      <c r="AF22" s="10">
        <f t="shared" si="4"/>
        <v>6.0837830220940394E-7</v>
      </c>
      <c r="AG22" s="10">
        <f t="shared" si="5"/>
        <v>2.5993645945979288E-6</v>
      </c>
      <c r="AH22" s="10">
        <f t="shared" si="6"/>
        <v>2.7019658437029234E-5</v>
      </c>
      <c r="AI22" s="10">
        <f t="shared" si="7"/>
        <v>0.83959982814863365</v>
      </c>
      <c r="AJ22" s="10">
        <f t="shared" si="8"/>
        <v>0.10199999999999999</v>
      </c>
      <c r="AK22" s="10">
        <f t="shared" si="9"/>
        <v>0.25700000000000001</v>
      </c>
      <c r="AL22" s="10">
        <f t="shared" si="10"/>
        <v>0.223</v>
      </c>
      <c r="AM22" s="10">
        <f t="shared" si="11"/>
        <v>2.7999999999999997E-2</v>
      </c>
      <c r="AO22" s="10">
        <f t="shared" si="12"/>
        <v>1.3091766414367074</v>
      </c>
      <c r="AP22" s="10">
        <f t="shared" si="13"/>
        <v>1.1613246549258704</v>
      </c>
      <c r="AQ22" s="10">
        <f t="shared" si="14"/>
        <v>1.2837554835092255</v>
      </c>
      <c r="AR22" s="10">
        <f t="shared" si="15"/>
        <v>1.1387744378477906</v>
      </c>
      <c r="AS22" s="10">
        <f t="shared" si="16"/>
        <v>1.2964037535916673</v>
      </c>
      <c r="AT22" s="10">
        <f t="shared" si="17"/>
        <v>1.1499942743648717</v>
      </c>
      <c r="AU22" s="10">
        <f t="shared" si="18"/>
        <v>1.4908568938955453</v>
      </c>
      <c r="AX22" s="10">
        <f t="shared" si="19"/>
        <v>0.65003982556138618</v>
      </c>
      <c r="AY22" s="10">
        <f t="shared" si="20"/>
        <v>0.34996017443861371</v>
      </c>
      <c r="AZ22" s="10">
        <f t="shared" si="21"/>
        <v>1754869.9938530959</v>
      </c>
      <c r="BA22" s="10">
        <f t="shared" si="22"/>
        <v>944764.58982423204</v>
      </c>
      <c r="BB22" s="10">
        <f t="shared" si="23"/>
        <v>2699634.5836773282</v>
      </c>
      <c r="BD22" s="23">
        <v>31873</v>
      </c>
      <c r="BE22" s="10">
        <v>7.15</v>
      </c>
      <c r="BF22" s="10" t="s">
        <v>24</v>
      </c>
      <c r="BG22" s="10">
        <f>AVERAGE(BE38:BE40)</f>
        <v>14.456666666666669</v>
      </c>
      <c r="BH22" s="23">
        <v>31873</v>
      </c>
      <c r="BI22" s="10">
        <v>8.58</v>
      </c>
      <c r="BJ22" s="10" t="s">
        <v>24</v>
      </c>
      <c r="BK22" s="25">
        <v>17.899999999999999</v>
      </c>
      <c r="BL22" s="10" t="s">
        <v>298</v>
      </c>
      <c r="BM22" s="10">
        <v>3</v>
      </c>
      <c r="BN22" s="10" t="s">
        <v>24</v>
      </c>
      <c r="BO22" s="26">
        <f>AVERAGE(BM39:BM43)</f>
        <v>6.7</v>
      </c>
      <c r="BP22" s="10" t="s">
        <v>298</v>
      </c>
      <c r="BQ22" s="10">
        <v>3.85</v>
      </c>
      <c r="BR22" s="10" t="s">
        <v>24</v>
      </c>
      <c r="BS22" s="10">
        <f>AVERAGE(BQ40:BQ43)</f>
        <v>7.0225000000000009</v>
      </c>
      <c r="BT22" s="23">
        <v>31873</v>
      </c>
      <c r="BU22">
        <v>4</v>
      </c>
      <c r="BV22" s="10" t="s">
        <v>24</v>
      </c>
      <c r="BW22" s="10">
        <f>AVERAGE(BU36:BU40)</f>
        <v>5.468</v>
      </c>
      <c r="BX22" s="10" t="s">
        <v>295</v>
      </c>
      <c r="BY22" s="10">
        <v>1980</v>
      </c>
      <c r="BZ22" s="32">
        <v>1.7678571428571428</v>
      </c>
      <c r="CA22" s="10" t="s">
        <v>24</v>
      </c>
      <c r="CB22" s="25">
        <v>3301.3333333333335</v>
      </c>
      <c r="CD22" s="10"/>
      <c r="CE22" s="10" t="s">
        <v>241</v>
      </c>
      <c r="CF22">
        <v>0</v>
      </c>
      <c r="CG22">
        <v>0</v>
      </c>
      <c r="CH22">
        <v>0</v>
      </c>
      <c r="CI22">
        <v>79764</v>
      </c>
      <c r="CJ22">
        <v>2259</v>
      </c>
      <c r="CK22">
        <v>226396</v>
      </c>
      <c r="CL22" s="10" t="s">
        <v>17</v>
      </c>
      <c r="CM22" s="10">
        <v>763301</v>
      </c>
      <c r="CN22" s="10">
        <v>225910</v>
      </c>
      <c r="CO22" s="10">
        <v>986883</v>
      </c>
      <c r="CP22" s="10">
        <v>3986591</v>
      </c>
      <c r="CQ22" s="10">
        <v>298536</v>
      </c>
      <c r="CR22" s="10">
        <v>2438288</v>
      </c>
    </row>
    <row r="23" spans="2:96" x14ac:dyDescent="0.25">
      <c r="B23" s="10" t="s">
        <v>17</v>
      </c>
      <c r="C23" s="1">
        <v>971037</v>
      </c>
      <c r="D23" s="1">
        <v>1290943</v>
      </c>
      <c r="E23" s="1">
        <v>293703</v>
      </c>
      <c r="F23" s="1">
        <v>4352677</v>
      </c>
      <c r="G23" s="1">
        <v>1822002</v>
      </c>
      <c r="H23" s="1">
        <v>8730362</v>
      </c>
      <c r="K23" s="10">
        <f t="shared" si="0"/>
        <v>5764289.9599177437</v>
      </c>
      <c r="L23" s="10">
        <v>2214818439448.6431</v>
      </c>
      <c r="N23" s="1">
        <f t="shared" si="1"/>
        <v>2966072.0400822563</v>
      </c>
      <c r="Q23" s="10">
        <v>1788731130548.0115</v>
      </c>
      <c r="R23">
        <v>231457469285.78204</v>
      </c>
      <c r="S23">
        <v>652062977987.9021</v>
      </c>
      <c r="T23" s="10">
        <v>550022588302.77234</v>
      </c>
      <c r="U23">
        <v>74663699769.607101</v>
      </c>
      <c r="W23" s="10">
        <v>1788731130548.0115</v>
      </c>
      <c r="X23">
        <v>205978114868.72385</v>
      </c>
      <c r="Y23">
        <v>580282431135.54456</v>
      </c>
      <c r="Z23" s="10">
        <v>489474875118.15009</v>
      </c>
      <c r="AA23">
        <v>66444553183.45929</v>
      </c>
      <c r="AD23" s="10">
        <f t="shared" si="2"/>
        <v>5.4286358828143419E-7</v>
      </c>
      <c r="AE23" s="10">
        <f t="shared" si="3"/>
        <v>2.1131745004920034E-5</v>
      </c>
      <c r="AF23" s="10">
        <f t="shared" si="4"/>
        <v>5.0613801873211584E-7</v>
      </c>
      <c r="AG23" s="10">
        <f t="shared" si="5"/>
        <v>2.6374040132057655E-6</v>
      </c>
      <c r="AH23" s="10">
        <f t="shared" si="6"/>
        <v>2.7421389906397463E-5</v>
      </c>
      <c r="AI23" s="10">
        <f t="shared" si="7"/>
        <v>0.80761975730764557</v>
      </c>
      <c r="AJ23" s="10">
        <f t="shared" si="8"/>
        <v>9.3000000000000013E-2</v>
      </c>
      <c r="AK23" s="10">
        <f t="shared" si="9"/>
        <v>0.26200000000000001</v>
      </c>
      <c r="AL23" s="10">
        <f t="shared" si="10"/>
        <v>0.22099999999999997</v>
      </c>
      <c r="AM23" s="10">
        <f t="shared" si="11"/>
        <v>0.03</v>
      </c>
      <c r="AO23" s="10">
        <f t="shared" si="12"/>
        <v>1.2311294145680072</v>
      </c>
      <c r="AP23" s="10">
        <f t="shared" si="13"/>
        <v>1.2140333335335194</v>
      </c>
      <c r="AQ23" s="10">
        <f t="shared" si="14"/>
        <v>1.2475438559962493</v>
      </c>
      <c r="AR23" s="10">
        <f t="shared" si="15"/>
        <v>1.2302198357886149</v>
      </c>
      <c r="AS23" s="10">
        <f t="shared" si="16"/>
        <v>1.2393094597720848</v>
      </c>
      <c r="AT23" s="10">
        <f t="shared" si="17"/>
        <v>1.2220997865237972</v>
      </c>
      <c r="AU23" s="10">
        <f t="shared" si="18"/>
        <v>1.5145598262243873</v>
      </c>
      <c r="AX23" s="10">
        <f t="shared" si="19"/>
        <v>0.5168429104329012</v>
      </c>
      <c r="AY23" s="10">
        <f t="shared" si="20"/>
        <v>0.48315708956709891</v>
      </c>
      <c r="AZ23" s="10">
        <f t="shared" si="21"/>
        <v>1532993.3057497661</v>
      </c>
      <c r="BA23" s="10">
        <f t="shared" si="22"/>
        <v>1433078.7343324905</v>
      </c>
      <c r="BB23" s="10">
        <f t="shared" si="23"/>
        <v>2966072.0400822563</v>
      </c>
      <c r="BD23" s="10" t="s">
        <v>299</v>
      </c>
      <c r="BE23" s="10">
        <v>7.15</v>
      </c>
      <c r="BF23" s="10" t="s">
        <v>25</v>
      </c>
      <c r="BG23" s="10">
        <f>AVERAGE(BE42:BE48)</f>
        <v>15.900000000000002</v>
      </c>
      <c r="BH23" s="10" t="s">
        <v>295</v>
      </c>
      <c r="BI23" s="10">
        <v>8.58</v>
      </c>
      <c r="BJ23" s="10" t="s">
        <v>25</v>
      </c>
      <c r="BK23" s="10">
        <f>AVERAGE(BI42:BI46)</f>
        <v>19.130000000000003</v>
      </c>
      <c r="BL23" s="23">
        <v>31873</v>
      </c>
      <c r="BM23" s="10">
        <v>4</v>
      </c>
      <c r="BN23" s="10" t="s">
        <v>25</v>
      </c>
      <c r="BO23" s="10">
        <f>AVERAGE(BM44:BM51)</f>
        <v>8.6412499999999994</v>
      </c>
      <c r="BP23" s="23">
        <v>31873</v>
      </c>
      <c r="BQ23">
        <v>4.25</v>
      </c>
      <c r="BR23" s="10" t="s">
        <v>25</v>
      </c>
      <c r="BS23" s="10">
        <f>AVERAGE(BQ44:BQ51)</f>
        <v>8.8349999999999991</v>
      </c>
      <c r="BT23" s="10" t="s">
        <v>299</v>
      </c>
      <c r="BU23" s="10">
        <v>2.8</v>
      </c>
      <c r="BV23" s="10" t="s">
        <v>25</v>
      </c>
      <c r="BW23" s="10">
        <f>AVERAGE(BU41:BU48)</f>
        <v>7.01</v>
      </c>
      <c r="BX23" s="23" t="s">
        <v>296</v>
      </c>
      <c r="BY23" s="10">
        <v>1980</v>
      </c>
      <c r="BZ23" s="32">
        <v>1.7678571428571428</v>
      </c>
      <c r="CA23" s="10" t="s">
        <v>25</v>
      </c>
      <c r="CB23" s="10">
        <f>AVERAGE(BY41:BY50)</f>
        <v>5321.9690000000001</v>
      </c>
      <c r="CD23" s="10"/>
      <c r="CE23" s="10" t="s">
        <v>108</v>
      </c>
      <c r="CF23" s="10">
        <v>268846</v>
      </c>
      <c r="CG23" s="10">
        <v>66172</v>
      </c>
      <c r="CH23">
        <v>565168</v>
      </c>
      <c r="CI23">
        <v>1120201</v>
      </c>
      <c r="CJ23">
        <v>285446</v>
      </c>
      <c r="CK23">
        <v>890453</v>
      </c>
      <c r="CL23" s="10" t="s">
        <v>119</v>
      </c>
      <c r="CM23" s="10">
        <v>820942</v>
      </c>
      <c r="CN23" s="10">
        <v>248720</v>
      </c>
      <c r="CO23" s="10">
        <v>1132761</v>
      </c>
      <c r="CP23" s="10">
        <v>3980702</v>
      </c>
      <c r="CQ23" s="10">
        <v>296190</v>
      </c>
      <c r="CR23" s="10">
        <v>3100679</v>
      </c>
    </row>
    <row r="24" spans="2:96" x14ac:dyDescent="0.25">
      <c r="B24" s="10" t="s">
        <v>18</v>
      </c>
      <c r="C24" s="1">
        <v>1116896</v>
      </c>
      <c r="D24" s="1">
        <v>1297018</v>
      </c>
      <c r="E24" s="1">
        <v>286921</v>
      </c>
      <c r="F24" s="1">
        <v>4683595</v>
      </c>
      <c r="G24" s="1">
        <v>2188552</v>
      </c>
      <c r="H24" s="1">
        <v>9572982</v>
      </c>
      <c r="K24" s="10">
        <f t="shared" si="0"/>
        <v>6028796.0825626198</v>
      </c>
      <c r="L24" s="10">
        <v>2316449870527.6748</v>
      </c>
      <c r="N24" s="1">
        <f t="shared" si="1"/>
        <v>3544185.9174373802</v>
      </c>
      <c r="Q24" s="10">
        <v>1869212625281.905</v>
      </c>
      <c r="R24">
        <v>246976711205.17795</v>
      </c>
      <c r="S24">
        <v>670736752536.16748</v>
      </c>
      <c r="T24" s="10">
        <v>579745332618.47021</v>
      </c>
      <c r="U24">
        <v>85791910208.114441</v>
      </c>
      <c r="W24" s="10">
        <v>1869212625281.905</v>
      </c>
      <c r="X24">
        <v>220062737700.12912</v>
      </c>
      <c r="Y24">
        <v>597644066596.14014</v>
      </c>
      <c r="Z24" s="10">
        <v>516568321127.67145</v>
      </c>
      <c r="AA24">
        <v>76442845727.413269</v>
      </c>
      <c r="AD24" s="10">
        <f t="shared" si="2"/>
        <v>5.975221785330898E-7</v>
      </c>
      <c r="AE24" s="10">
        <f t="shared" si="3"/>
        <v>2.1282998879992812E-5</v>
      </c>
      <c r="AF24" s="10">
        <f t="shared" si="4"/>
        <v>4.8008675403430005E-7</v>
      </c>
      <c r="AG24" s="10">
        <f t="shared" si="5"/>
        <v>2.5108353473333453E-6</v>
      </c>
      <c r="AH24" s="10">
        <f t="shared" si="6"/>
        <v>2.8629912703722912E-5</v>
      </c>
      <c r="AI24" s="10">
        <f t="shared" si="7"/>
        <v>0.80692988398497412</v>
      </c>
      <c r="AJ24" s="10">
        <f t="shared" si="8"/>
        <v>9.5000000000000001E-2</v>
      </c>
      <c r="AK24" s="10">
        <f t="shared" si="9"/>
        <v>0.25800000000000001</v>
      </c>
      <c r="AL24" s="10">
        <f t="shared" si="10"/>
        <v>0.22299999999999998</v>
      </c>
      <c r="AM24" s="10">
        <f t="shared" si="11"/>
        <v>3.3000000000000002E-2</v>
      </c>
      <c r="AO24" s="10">
        <f t="shared" si="12"/>
        <v>1.2538284966526294</v>
      </c>
      <c r="AP24" s="10">
        <f t="shared" si="13"/>
        <v>1.2338836544375686</v>
      </c>
      <c r="AQ24" s="10">
        <f t="shared" si="14"/>
        <v>1.2868929944210228</v>
      </c>
      <c r="AR24" s="10">
        <f t="shared" si="15"/>
        <v>1.2664221901683539</v>
      </c>
      <c r="AS24" s="10">
        <f t="shared" si="16"/>
        <v>1.270253167107924</v>
      </c>
      <c r="AT24" s="10">
        <f t="shared" si="17"/>
        <v>1.2500470551406286</v>
      </c>
      <c r="AU24" s="10">
        <f t="shared" si="18"/>
        <v>1.5878762308263172</v>
      </c>
      <c r="AX24" s="10">
        <f t="shared" si="19"/>
        <v>0.51733901335635091</v>
      </c>
      <c r="AY24" s="10">
        <f t="shared" si="20"/>
        <v>0.48266098664364915</v>
      </c>
      <c r="AZ24" s="10">
        <f t="shared" si="21"/>
        <v>1833545.6456785277</v>
      </c>
      <c r="BA24" s="10">
        <f t="shared" si="22"/>
        <v>1710640.2717588528</v>
      </c>
      <c r="BB24" s="10">
        <f t="shared" si="23"/>
        <v>3544185.9174373802</v>
      </c>
      <c r="BD24" s="10" t="s">
        <v>295</v>
      </c>
      <c r="BE24" s="10">
        <v>7.15</v>
      </c>
      <c r="BF24" s="10" t="s">
        <v>271</v>
      </c>
      <c r="BG24" s="10">
        <f>AVERAGE(BE49)</f>
        <v>17.75</v>
      </c>
      <c r="BH24" s="23" t="s">
        <v>296</v>
      </c>
      <c r="BI24" s="10">
        <v>8.58</v>
      </c>
      <c r="BJ24" s="10" t="s">
        <v>271</v>
      </c>
      <c r="BK24" s="10">
        <f>AVERAGE(BI47)</f>
        <v>20.65</v>
      </c>
      <c r="BL24" s="10" t="s">
        <v>299</v>
      </c>
      <c r="BM24" s="10">
        <v>3</v>
      </c>
      <c r="BN24" s="10" t="s">
        <v>271</v>
      </c>
      <c r="BO24" s="10">
        <v>9.44</v>
      </c>
      <c r="BP24" s="10" t="s">
        <v>299</v>
      </c>
      <c r="BQ24" s="10">
        <v>3.85</v>
      </c>
      <c r="BR24" s="10" t="s">
        <v>271</v>
      </c>
      <c r="BS24" s="10">
        <v>9.66</v>
      </c>
      <c r="BT24" s="10" t="s">
        <v>300</v>
      </c>
      <c r="BU24" s="10">
        <v>2.8</v>
      </c>
      <c r="BV24" s="10" t="s">
        <v>271</v>
      </c>
      <c r="BW24" s="10">
        <f>AVERAGE(BU48)</f>
        <v>7.79</v>
      </c>
      <c r="BX24" s="23">
        <v>32151</v>
      </c>
      <c r="BY24" s="10">
        <v>1980</v>
      </c>
      <c r="BZ24" s="32">
        <v>1.7678571428571428</v>
      </c>
      <c r="CA24" s="10" t="s">
        <v>271</v>
      </c>
      <c r="CB24" s="10">
        <f>AVERAGE(BY49)</f>
        <v>6296.7</v>
      </c>
      <c r="CD24" s="10" t="s">
        <v>112</v>
      </c>
      <c r="CE24" s="25" t="s">
        <v>202</v>
      </c>
      <c r="CF24">
        <v>0</v>
      </c>
      <c r="CG24">
        <v>0</v>
      </c>
      <c r="CH24">
        <v>495871</v>
      </c>
      <c r="CI24">
        <v>0</v>
      </c>
      <c r="CJ24">
        <v>0</v>
      </c>
      <c r="CK24">
        <v>0</v>
      </c>
      <c r="CL24" s="10" t="s">
        <v>120</v>
      </c>
      <c r="CM24" s="10">
        <v>828669</v>
      </c>
      <c r="CN24" s="10">
        <v>237492</v>
      </c>
      <c r="CO24" s="10">
        <v>961976</v>
      </c>
      <c r="CP24" s="10">
        <v>4033461</v>
      </c>
      <c r="CQ24" s="10">
        <v>272274</v>
      </c>
      <c r="CR24" s="10">
        <v>3270770</v>
      </c>
    </row>
    <row r="25" spans="2:96" x14ac:dyDescent="0.25">
      <c r="B25" s="10" t="s">
        <v>19</v>
      </c>
      <c r="C25" s="1">
        <v>944256</v>
      </c>
      <c r="D25" s="1">
        <v>1147698</v>
      </c>
      <c r="E25" s="1">
        <v>265229</v>
      </c>
      <c r="F25" s="1">
        <v>4841362</v>
      </c>
      <c r="G25" s="1">
        <v>2434136</v>
      </c>
      <c r="H25" s="1">
        <v>9632681</v>
      </c>
      <c r="K25" s="10">
        <f t="shared" si="0"/>
        <v>6337881.9227853753</v>
      </c>
      <c r="L25" s="10">
        <v>2435210207543.6851</v>
      </c>
      <c r="N25" s="1">
        <f t="shared" si="1"/>
        <v>3294799.0772146247</v>
      </c>
      <c r="Q25" s="10">
        <v>1833981794623.0815</v>
      </c>
      <c r="R25">
        <v>262208947985.2038</v>
      </c>
      <c r="S25">
        <v>701955204502.05603</v>
      </c>
      <c r="T25" s="10">
        <v>611820878632.14221</v>
      </c>
      <c r="U25">
        <v>95597012286.272217</v>
      </c>
      <c r="W25" s="10">
        <v>1833981794623.0815</v>
      </c>
      <c r="X25">
        <v>233780179924.19376</v>
      </c>
      <c r="Y25">
        <v>625849023338.72705</v>
      </c>
      <c r="Z25" s="10">
        <v>545487086489.78546</v>
      </c>
      <c r="AA25">
        <v>85232357264.028992</v>
      </c>
      <c r="AD25" s="10">
        <f t="shared" si="2"/>
        <v>5.1486661578015436E-7</v>
      </c>
      <c r="AE25" s="10">
        <f t="shared" si="3"/>
        <v>2.0709035306457005E-5</v>
      </c>
      <c r="AF25" s="10">
        <f t="shared" si="4"/>
        <v>4.2379070687859909E-7</v>
      </c>
      <c r="AG25" s="10">
        <f t="shared" si="5"/>
        <v>2.1039874791270449E-6</v>
      </c>
      <c r="AH25" s="10">
        <f t="shared" si="6"/>
        <v>2.8558825288143119E-5</v>
      </c>
      <c r="AI25" s="10">
        <f t="shared" si="7"/>
        <v>0.75311026084805943</v>
      </c>
      <c r="AJ25" s="10">
        <f t="shared" si="8"/>
        <v>9.6000000000000002E-2</v>
      </c>
      <c r="AK25" s="10">
        <f t="shared" si="9"/>
        <v>0.25700000000000001</v>
      </c>
      <c r="AL25" s="10">
        <f t="shared" si="10"/>
        <v>0.224</v>
      </c>
      <c r="AM25" s="10">
        <f t="shared" si="11"/>
        <v>3.5000000000000003E-2</v>
      </c>
      <c r="AO25" s="10">
        <f t="shared" si="12"/>
        <v>1.256323304075909</v>
      </c>
      <c r="AP25" s="10">
        <f t="shared" si="13"/>
        <v>1.1498530199062531</v>
      </c>
      <c r="AQ25" s="10">
        <f t="shared" si="14"/>
        <v>1.3217846504997595</v>
      </c>
      <c r="AR25" s="10">
        <f t="shared" si="15"/>
        <v>1.2097666795736264</v>
      </c>
      <c r="AS25" s="10">
        <f t="shared" si="16"/>
        <v>1.288638374173561</v>
      </c>
      <c r="AT25" s="10">
        <f t="shared" si="17"/>
        <v>1.1794294679588495</v>
      </c>
      <c r="AU25" s="10">
        <f t="shared" si="18"/>
        <v>1.5198580720428798</v>
      </c>
      <c r="AX25" s="10">
        <f t="shared" si="19"/>
        <v>0.60577129730273394</v>
      </c>
      <c r="AY25" s="10">
        <f t="shared" si="20"/>
        <v>0.39422870269726601</v>
      </c>
      <c r="AZ25" s="10">
        <f t="shared" si="21"/>
        <v>1995894.7113561539</v>
      </c>
      <c r="BA25" s="10">
        <f t="shared" si="22"/>
        <v>1298904.3658584708</v>
      </c>
      <c r="BB25" s="10">
        <f t="shared" si="23"/>
        <v>3294799.0772146247</v>
      </c>
      <c r="BD25" s="10" t="s">
        <v>300</v>
      </c>
      <c r="BE25" s="10">
        <v>7.15</v>
      </c>
      <c r="BF25" s="10" t="s">
        <v>122</v>
      </c>
      <c r="BG25" s="10">
        <f>AVERAGE(BE50)</f>
        <v>22.19</v>
      </c>
      <c r="BH25" s="23">
        <v>32151</v>
      </c>
      <c r="BI25" s="10">
        <v>8.58</v>
      </c>
      <c r="BJ25" s="10" t="s">
        <v>122</v>
      </c>
      <c r="BK25" s="10">
        <v>25.82</v>
      </c>
      <c r="BL25" s="10" t="s">
        <v>295</v>
      </c>
      <c r="BM25" s="10">
        <v>3</v>
      </c>
      <c r="BN25" s="10" t="s">
        <v>122</v>
      </c>
      <c r="BO25" s="10">
        <v>9.44</v>
      </c>
      <c r="BP25" s="10" t="s">
        <v>295</v>
      </c>
      <c r="BQ25" s="10">
        <v>3.85</v>
      </c>
      <c r="BR25" s="10" t="s">
        <v>122</v>
      </c>
      <c r="BS25" s="10">
        <v>9.66</v>
      </c>
      <c r="BT25" s="23" t="s">
        <v>296</v>
      </c>
      <c r="BU25" s="10">
        <v>2.8</v>
      </c>
      <c r="BV25" s="10" t="s">
        <v>122</v>
      </c>
      <c r="BW25" s="10">
        <f>AVERAGE(BU49)</f>
        <v>7.79</v>
      </c>
      <c r="BX25" s="23">
        <v>32509</v>
      </c>
      <c r="BY25" s="10">
        <v>1980</v>
      </c>
      <c r="BZ25" s="32">
        <v>1.7678571428571428</v>
      </c>
      <c r="CA25" s="10" t="s">
        <v>122</v>
      </c>
      <c r="CB25" s="10">
        <v>5600</v>
      </c>
      <c r="CD25" s="10"/>
      <c r="CE25" s="10" t="s">
        <v>387</v>
      </c>
      <c r="CF25">
        <v>5</v>
      </c>
      <c r="CG25">
        <v>0</v>
      </c>
      <c r="CH25">
        <v>4232</v>
      </c>
      <c r="CI25">
        <v>37431</v>
      </c>
      <c r="CJ25">
        <v>4620</v>
      </c>
      <c r="CK25">
        <v>148281</v>
      </c>
      <c r="CL25" s="10" t="s">
        <v>74</v>
      </c>
      <c r="CM25" s="10">
        <v>899305</v>
      </c>
      <c r="CN25" s="10">
        <v>217226</v>
      </c>
      <c r="CO25" s="10">
        <v>632190</v>
      </c>
      <c r="CP25" s="10">
        <v>4680415</v>
      </c>
      <c r="CQ25" s="10">
        <v>284414</v>
      </c>
      <c r="CR25" s="10">
        <v>3874664</v>
      </c>
    </row>
    <row r="26" spans="2:96" x14ac:dyDescent="0.25">
      <c r="B26" s="10" t="s">
        <v>20</v>
      </c>
      <c r="C26" s="1">
        <v>613706</v>
      </c>
      <c r="D26" s="1">
        <v>1369525</v>
      </c>
      <c r="E26" s="1">
        <v>281539</v>
      </c>
      <c r="F26" s="1">
        <v>5619552</v>
      </c>
      <c r="G26" s="1">
        <v>2775418</v>
      </c>
      <c r="H26" s="1">
        <v>10659740</v>
      </c>
      <c r="K26" s="10">
        <f t="shared" si="0"/>
        <v>6817635.3141270215</v>
      </c>
      <c r="L26" s="10">
        <v>2619546294888.3721</v>
      </c>
      <c r="N26" s="1">
        <f t="shared" si="1"/>
        <v>3842104.6858729785</v>
      </c>
      <c r="Q26" s="10">
        <v>2085267010635.843</v>
      </c>
      <c r="R26">
        <v>288298137051.10608</v>
      </c>
      <c r="S26">
        <v>767814426227.9458</v>
      </c>
      <c r="T26" s="10">
        <v>658967170402.5282</v>
      </c>
      <c r="U26">
        <v>102963620375.39503</v>
      </c>
      <c r="W26" s="10">
        <v>2085267010635.843</v>
      </c>
      <c r="X26">
        <v>256715536899.06049</v>
      </c>
      <c r="Y26">
        <v>683701582965.86511</v>
      </c>
      <c r="Z26" s="10">
        <v>586778370054.99536</v>
      </c>
      <c r="AA26">
        <v>91684120321.093033</v>
      </c>
      <c r="AD26" s="10">
        <f t="shared" si="2"/>
        <v>2.9430571570442088E-7</v>
      </c>
      <c r="AE26" s="10">
        <f t="shared" si="3"/>
        <v>2.1890190472614774E-5</v>
      </c>
      <c r="AF26" s="10">
        <f t="shared" si="4"/>
        <v>4.1178638021971098E-7</v>
      </c>
      <c r="AG26" s="10">
        <f t="shared" si="5"/>
        <v>2.3339732169603362E-6</v>
      </c>
      <c r="AH26" s="10">
        <f t="shared" si="6"/>
        <v>3.0271523468622753E-5</v>
      </c>
      <c r="AI26" s="10">
        <f t="shared" si="7"/>
        <v>0.79604128955648157</v>
      </c>
      <c r="AJ26" s="10">
        <f t="shared" si="8"/>
        <v>9.8000000000000004E-2</v>
      </c>
      <c r="AK26" s="10">
        <f t="shared" si="9"/>
        <v>0.26100000000000001</v>
      </c>
      <c r="AL26" s="10">
        <f t="shared" si="10"/>
        <v>0.224</v>
      </c>
      <c r="AM26" s="10">
        <f t="shared" si="11"/>
        <v>3.5000000000000003E-2</v>
      </c>
      <c r="AO26" s="10">
        <f t="shared" si="12"/>
        <v>1.2829465957549115</v>
      </c>
      <c r="AP26" s="10">
        <f t="shared" si="13"/>
        <v>1.1306776981055786</v>
      </c>
      <c r="AQ26" s="10">
        <f t="shared" si="14"/>
        <v>1.3828466422716823</v>
      </c>
      <c r="AR26" s="10">
        <f t="shared" si="15"/>
        <v>1.2187209222038959</v>
      </c>
      <c r="AS26" s="10">
        <f t="shared" si="16"/>
        <v>1.3319603568250689</v>
      </c>
      <c r="AT26" s="10">
        <f t="shared" si="17"/>
        <v>1.1738741699818636</v>
      </c>
      <c r="AU26" s="10">
        <f t="shared" si="18"/>
        <v>1.5635538583167745</v>
      </c>
      <c r="AX26" s="10">
        <f t="shared" si="19"/>
        <v>0.64133467691521617</v>
      </c>
      <c r="AY26" s="10">
        <f t="shared" si="20"/>
        <v>0.35866532308478372</v>
      </c>
      <c r="AZ26" s="10">
        <f t="shared" si="21"/>
        <v>2464074.967388785</v>
      </c>
      <c r="BA26" s="10">
        <f t="shared" si="22"/>
        <v>1378029.7184841933</v>
      </c>
      <c r="BB26" s="10">
        <f t="shared" si="23"/>
        <v>3842104.6858729785</v>
      </c>
      <c r="BD26" s="23" t="s">
        <v>296</v>
      </c>
      <c r="BE26" s="10">
        <v>7.15</v>
      </c>
      <c r="BF26" s="10" t="s">
        <v>123</v>
      </c>
      <c r="BG26" s="10">
        <f>AVERAGE(BE51:BE53)</f>
        <v>26.3</v>
      </c>
      <c r="BH26" s="23">
        <v>32509</v>
      </c>
      <c r="BI26" s="10">
        <v>8.58</v>
      </c>
      <c r="BJ26" s="10" t="s">
        <v>123</v>
      </c>
      <c r="BK26" s="10">
        <f>AVERAGE(BI49:BI51)</f>
        <v>31</v>
      </c>
      <c r="BL26" s="23" t="s">
        <v>296</v>
      </c>
      <c r="BM26" s="10">
        <v>3</v>
      </c>
      <c r="BN26" s="10" t="s">
        <v>123</v>
      </c>
      <c r="BO26" s="10">
        <f>AVERAGE(BM53:BM55)</f>
        <v>11</v>
      </c>
      <c r="BP26" s="23">
        <v>32143</v>
      </c>
      <c r="BQ26" s="10">
        <v>3.85</v>
      </c>
      <c r="BR26" s="10" t="s">
        <v>123</v>
      </c>
      <c r="BS26" s="10">
        <f>AVERAGE(BQ53:BQ55)</f>
        <v>11.653333333333334</v>
      </c>
      <c r="BT26" s="23">
        <v>32424</v>
      </c>
      <c r="BU26" s="10">
        <v>2.8</v>
      </c>
      <c r="BV26" s="10" t="s">
        <v>123</v>
      </c>
      <c r="BW26" s="10">
        <f>AVERAGE(BU50:BU52)</f>
        <v>9.4333333333333336</v>
      </c>
      <c r="BX26" s="10" t="s">
        <v>297</v>
      </c>
      <c r="BY26" s="10">
        <v>1980</v>
      </c>
      <c r="BZ26" s="32">
        <v>1.7678571428571428</v>
      </c>
      <c r="CA26" s="10" t="s">
        <v>123</v>
      </c>
      <c r="CB26" s="10">
        <f>AVERAGE(BY51:BY53)</f>
        <v>7385.166666666667</v>
      </c>
      <c r="CD26" s="10"/>
      <c r="CE26" s="10" t="s">
        <v>388</v>
      </c>
      <c r="CF26">
        <v>0</v>
      </c>
      <c r="CG26">
        <v>0</v>
      </c>
      <c r="CH26">
        <v>0</v>
      </c>
      <c r="CI26">
        <v>7</v>
      </c>
      <c r="CJ26">
        <v>248658</v>
      </c>
      <c r="CK26">
        <v>1054</v>
      </c>
      <c r="CL26" s="10" t="s">
        <v>270</v>
      </c>
      <c r="CM26" s="10">
        <v>1040929</v>
      </c>
      <c r="CN26" s="10">
        <v>146107</v>
      </c>
      <c r="CO26" s="10">
        <v>640176</v>
      </c>
      <c r="CP26" s="10">
        <v>5208871</v>
      </c>
      <c r="CQ26" s="10">
        <v>269791</v>
      </c>
      <c r="CR26" s="10">
        <v>4274696</v>
      </c>
    </row>
    <row r="27" spans="2:96" x14ac:dyDescent="0.25">
      <c r="B27" s="10" t="s">
        <v>21</v>
      </c>
      <c r="C27" s="1">
        <v>622075</v>
      </c>
      <c r="D27" s="1">
        <v>1479935</v>
      </c>
      <c r="E27" s="1">
        <v>287181</v>
      </c>
      <c r="F27" s="1">
        <v>6107416</v>
      </c>
      <c r="G27" s="1">
        <v>3158124</v>
      </c>
      <c r="H27" s="1">
        <v>11654731</v>
      </c>
      <c r="K27" s="10">
        <f t="shared" si="0"/>
        <v>6960590.9796374505</v>
      </c>
      <c r="L27" s="10">
        <v>2674474281890.7241</v>
      </c>
      <c r="N27" s="1">
        <f t="shared" si="1"/>
        <v>4694140.0203625495</v>
      </c>
      <c r="Q27" s="10">
        <v>2129444050941.929</v>
      </c>
      <c r="R27">
        <v>305339800749.00714</v>
      </c>
      <c r="S27">
        <v>724433644914.31104</v>
      </c>
      <c r="T27" s="10">
        <v>691504842872.75146</v>
      </c>
      <c r="U27">
        <v>107766988499.6496</v>
      </c>
      <c r="W27" s="10">
        <v>2129444050941.929</v>
      </c>
      <c r="X27">
        <v>272796376752.85385</v>
      </c>
      <c r="Y27">
        <v>647222776217.55518</v>
      </c>
      <c r="Z27" s="10">
        <v>617803559116.75732</v>
      </c>
      <c r="AA27">
        <v>96281074148.066086</v>
      </c>
      <c r="AD27" s="10">
        <f t="shared" si="2"/>
        <v>2.9213023921658524E-7</v>
      </c>
      <c r="AE27" s="10">
        <f t="shared" si="3"/>
        <v>2.2388185916168358E-5</v>
      </c>
      <c r="AF27" s="10">
        <f t="shared" si="4"/>
        <v>4.4371275324752783E-7</v>
      </c>
      <c r="AG27" s="10">
        <f t="shared" si="5"/>
        <v>2.3954782683929315E-6</v>
      </c>
      <c r="AH27" s="10">
        <f t="shared" si="6"/>
        <v>3.2801088146807243E-5</v>
      </c>
      <c r="AI27" s="10">
        <f t="shared" si="7"/>
        <v>0.79621033014253362</v>
      </c>
      <c r="AJ27" s="10">
        <f t="shared" si="8"/>
        <v>0.10199999999999999</v>
      </c>
      <c r="AK27" s="10">
        <f t="shared" si="9"/>
        <v>0.24199999999999997</v>
      </c>
      <c r="AL27" s="10">
        <f t="shared" si="10"/>
        <v>0.23100000000000001</v>
      </c>
      <c r="AM27" s="10">
        <f t="shared" si="11"/>
        <v>3.6000000000000004E-2</v>
      </c>
      <c r="AO27" s="10">
        <f t="shared" si="12"/>
        <v>1.3164897921305332</v>
      </c>
      <c r="AP27" s="10">
        <f t="shared" si="13"/>
        <v>1.173446107629619</v>
      </c>
      <c r="AQ27" s="10">
        <f t="shared" si="14"/>
        <v>1.4268982030411539</v>
      </c>
      <c r="AR27" s="10">
        <f t="shared" si="15"/>
        <v>1.271858051882502</v>
      </c>
      <c r="AS27" s="10">
        <f t="shared" si="16"/>
        <v>1.3705826931320415</v>
      </c>
      <c r="AT27" s="10">
        <f t="shared" si="17"/>
        <v>1.2216615244980551</v>
      </c>
      <c r="AU27" s="10">
        <f t="shared" si="18"/>
        <v>1.6743881423423399</v>
      </c>
      <c r="AX27" s="10">
        <f t="shared" si="19"/>
        <v>0.61157689782725222</v>
      </c>
      <c r="AY27" s="10">
        <f t="shared" si="20"/>
        <v>0.38842310217274767</v>
      </c>
      <c r="AZ27" s="10">
        <f t="shared" si="21"/>
        <v>2870827.5916200825</v>
      </c>
      <c r="BA27" s="10">
        <f t="shared" si="22"/>
        <v>1823312.4287424663</v>
      </c>
      <c r="BB27" s="10">
        <f t="shared" si="23"/>
        <v>4694140.0203625485</v>
      </c>
      <c r="BD27" s="23">
        <v>32424</v>
      </c>
      <c r="BE27" s="10">
        <v>7.15</v>
      </c>
      <c r="BF27" s="10" t="s">
        <v>87</v>
      </c>
      <c r="BG27" s="10">
        <f>AVERAGE(BE54:BE57)</f>
        <v>29.4375</v>
      </c>
      <c r="BH27" s="10" t="s">
        <v>297</v>
      </c>
      <c r="BI27" s="10">
        <v>8.58</v>
      </c>
      <c r="BJ27" s="10" t="s">
        <v>87</v>
      </c>
      <c r="BK27" s="10">
        <f>AVERAGE(BI52:BI54)</f>
        <v>33.75</v>
      </c>
      <c r="BL27" s="23">
        <v>32424</v>
      </c>
      <c r="BM27" s="10">
        <v>3</v>
      </c>
      <c r="BN27" s="10" t="s">
        <v>87</v>
      </c>
      <c r="BO27" s="10">
        <f>AVERAGE(BM56:BM60)</f>
        <v>14.2</v>
      </c>
      <c r="BP27" s="23">
        <v>32205</v>
      </c>
      <c r="BQ27" s="10">
        <v>3.85</v>
      </c>
      <c r="BR27" s="10" t="s">
        <v>87</v>
      </c>
      <c r="BS27" s="10">
        <f>AVERAGE(BQ56:BQ60)</f>
        <v>15.530000000000001</v>
      </c>
      <c r="BT27" s="23">
        <v>32509</v>
      </c>
      <c r="BU27" s="10">
        <v>2.8</v>
      </c>
      <c r="BV27" s="10" t="s">
        <v>87</v>
      </c>
      <c r="BW27" s="10">
        <f>AVERAGE(BU53:BU57)</f>
        <v>13.55</v>
      </c>
      <c r="BX27" s="23">
        <v>32638</v>
      </c>
      <c r="BY27" s="10">
        <v>1980</v>
      </c>
      <c r="BZ27" s="32">
        <v>1.7678571428571428</v>
      </c>
      <c r="CA27" s="10" t="s">
        <v>87</v>
      </c>
      <c r="CB27" s="10">
        <f>AVERAGE(BY55:BY78)</f>
        <v>11128.505416666667</v>
      </c>
      <c r="CD27" s="10"/>
      <c r="CE27" s="10" t="s">
        <v>389</v>
      </c>
      <c r="CF27">
        <v>278466</v>
      </c>
      <c r="CG27">
        <v>74452</v>
      </c>
      <c r="CH27">
        <v>0</v>
      </c>
      <c r="CI27">
        <v>899547</v>
      </c>
      <c r="CJ27">
        <v>4876</v>
      </c>
      <c r="CK27">
        <v>38738</v>
      </c>
      <c r="CL27" s="10" t="s">
        <v>77</v>
      </c>
      <c r="CM27" s="10">
        <v>1045383</v>
      </c>
      <c r="CN27" s="10">
        <v>134714</v>
      </c>
      <c r="CO27" s="10">
        <v>608201</v>
      </c>
      <c r="CP27" s="10">
        <v>5598747</v>
      </c>
      <c r="CQ27" s="10">
        <v>312360</v>
      </c>
      <c r="CR27" s="10">
        <v>5101719</v>
      </c>
    </row>
    <row r="28" spans="2:96" x14ac:dyDescent="0.25">
      <c r="B28" s="10" t="s">
        <v>22</v>
      </c>
      <c r="C28" s="1">
        <v>589851</v>
      </c>
      <c r="D28" s="1">
        <v>1653516</v>
      </c>
      <c r="E28" s="1">
        <v>307795</v>
      </c>
      <c r="F28" s="1">
        <v>6414582</v>
      </c>
      <c r="G28" s="1">
        <v>3902308</v>
      </c>
      <c r="H28" s="1">
        <v>12868052</v>
      </c>
      <c r="K28" s="10">
        <f t="shared" si="0"/>
        <v>7264667.8688729992</v>
      </c>
      <c r="L28" s="10">
        <v>2791310025056.3379</v>
      </c>
      <c r="N28" s="1">
        <f t="shared" si="1"/>
        <v>5603384.1311270008</v>
      </c>
      <c r="Q28" s="10">
        <v>2203383701746.5967</v>
      </c>
      <c r="R28">
        <v>316751617955.22717</v>
      </c>
      <c r="S28">
        <v>754614148658.04126</v>
      </c>
      <c r="T28" s="10">
        <v>717349252428.01453</v>
      </c>
      <c r="U28">
        <v>111794688690.0802</v>
      </c>
      <c r="W28" s="10">
        <v>2203383701746.5967</v>
      </c>
      <c r="X28">
        <v>284713622555.74646</v>
      </c>
      <c r="Y28">
        <v>678288336088.69006</v>
      </c>
      <c r="Z28" s="10">
        <v>644792615788.01404</v>
      </c>
      <c r="AA28">
        <v>100487160902.02818</v>
      </c>
      <c r="AD28" s="10">
        <f t="shared" si="2"/>
        <v>2.6770235231041783E-7</v>
      </c>
      <c r="AE28" s="10">
        <f t="shared" si="3"/>
        <v>2.2529944097578385E-5</v>
      </c>
      <c r="AF28" s="10">
        <f t="shared" si="4"/>
        <v>4.5378194437911441E-7</v>
      </c>
      <c r="AG28" s="10">
        <f t="shared" si="5"/>
        <v>2.5644152236129514E-6</v>
      </c>
      <c r="AH28" s="10">
        <f t="shared" si="6"/>
        <v>3.8833896439811128E-5</v>
      </c>
      <c r="AI28" s="10">
        <f t="shared" si="7"/>
        <v>0.78937261786322899</v>
      </c>
      <c r="AJ28" s="10">
        <f t="shared" si="8"/>
        <v>0.10199999999999999</v>
      </c>
      <c r="AK28" s="10">
        <f t="shared" si="9"/>
        <v>0.24299999999999999</v>
      </c>
      <c r="AL28" s="10">
        <f t="shared" si="10"/>
        <v>0.23099999999999998</v>
      </c>
      <c r="AM28" s="10">
        <f t="shared" si="11"/>
        <v>3.6000000000000004E-2</v>
      </c>
      <c r="AO28" s="10">
        <f t="shared" si="12"/>
        <v>1.3155376017717622</v>
      </c>
      <c r="AP28" s="10">
        <f t="shared" si="13"/>
        <v>1.236278075415234</v>
      </c>
      <c r="AQ28" s="10">
        <f t="shared" si="14"/>
        <v>1.4327845049567565</v>
      </c>
      <c r="AR28" s="10">
        <f t="shared" si="15"/>
        <v>1.3464609965439975</v>
      </c>
      <c r="AS28" s="10">
        <f t="shared" si="16"/>
        <v>1.3729100085244308</v>
      </c>
      <c r="AT28" s="10">
        <f t="shared" si="17"/>
        <v>1.2901938650563687</v>
      </c>
      <c r="AU28" s="10">
        <f t="shared" si="18"/>
        <v>1.7713200702727074</v>
      </c>
      <c r="AX28" s="10">
        <f t="shared" si="19"/>
        <v>0.55434438162061839</v>
      </c>
      <c r="AY28" s="10">
        <f t="shared" si="20"/>
        <v>0.44565561837938156</v>
      </c>
      <c r="AZ28" s="10">
        <f t="shared" si="21"/>
        <v>3106204.5111523834</v>
      </c>
      <c r="BA28" s="10">
        <f t="shared" si="22"/>
        <v>2497179.6199746174</v>
      </c>
      <c r="BB28" s="10">
        <f t="shared" si="23"/>
        <v>5603384.1311270008</v>
      </c>
      <c r="BD28" s="23">
        <v>32151</v>
      </c>
      <c r="BE28" s="10">
        <v>7.15</v>
      </c>
      <c r="BF28" s="10" t="s">
        <v>386</v>
      </c>
      <c r="BG28" s="10">
        <f>AVERAGE(BE58:BE80)</f>
        <v>31.35217391304348</v>
      </c>
      <c r="BH28" s="23">
        <v>32638</v>
      </c>
      <c r="BI28" s="10">
        <v>8.58</v>
      </c>
      <c r="BJ28" s="10" t="s">
        <v>386</v>
      </c>
      <c r="BK28" s="10">
        <f>AVERAGE(BI55:BI77)</f>
        <v>35.679565217391307</v>
      </c>
      <c r="BL28" s="23">
        <v>32151</v>
      </c>
      <c r="BM28" s="10">
        <v>3</v>
      </c>
      <c r="BN28" s="10" t="s">
        <v>386</v>
      </c>
      <c r="BO28" s="10">
        <f>AVERAGE(BM61:BM83)</f>
        <v>15.691304347826094</v>
      </c>
      <c r="BP28" s="23" t="s">
        <v>296</v>
      </c>
      <c r="BQ28" s="10">
        <v>3.85</v>
      </c>
      <c r="BR28" s="10" t="s">
        <v>386</v>
      </c>
      <c r="BS28" s="10">
        <f>AVERAGE(BQ61:BQ83)</f>
        <v>16.313913043478259</v>
      </c>
      <c r="BT28" s="10" t="s">
        <v>297</v>
      </c>
      <c r="BU28" s="10">
        <v>2.8</v>
      </c>
      <c r="BV28" s="10" t="s">
        <v>386</v>
      </c>
      <c r="BW28" s="10">
        <f>AVERAGE(BU59:BU80)</f>
        <v>14.155909090909091</v>
      </c>
      <c r="BX28" s="10" t="s">
        <v>301</v>
      </c>
      <c r="BY28">
        <v>2293.83</v>
      </c>
      <c r="BZ28" s="32">
        <v>2.0480624999999999</v>
      </c>
      <c r="CA28" s="10" t="s">
        <v>386</v>
      </c>
      <c r="CB28" s="10">
        <f>AVERAGE(BY79:BY102)</f>
        <v>10761.044583333334</v>
      </c>
      <c r="CD28" s="10"/>
      <c r="CE28" s="10" t="s">
        <v>241</v>
      </c>
      <c r="CF28">
        <v>0</v>
      </c>
      <c r="CG28">
        <v>0</v>
      </c>
      <c r="CH28">
        <v>0</v>
      </c>
      <c r="CI28">
        <v>52997</v>
      </c>
      <c r="CJ28">
        <v>1742</v>
      </c>
      <c r="CK28">
        <v>102112</v>
      </c>
      <c r="CL28" s="10" t="s">
        <v>121</v>
      </c>
      <c r="CM28" s="10">
        <v>1045527</v>
      </c>
      <c r="CN28" s="10">
        <v>112326</v>
      </c>
      <c r="CO28" s="10">
        <v>601843</v>
      </c>
      <c r="CP28" s="10">
        <v>5877103</v>
      </c>
      <c r="CQ28" s="10">
        <v>272298</v>
      </c>
      <c r="CR28" s="10">
        <v>5629187</v>
      </c>
    </row>
    <row r="29" spans="2:96" x14ac:dyDescent="0.25">
      <c r="B29" s="10" t="s">
        <v>23</v>
      </c>
      <c r="C29" s="1">
        <v>585173</v>
      </c>
      <c r="D29" s="1">
        <v>1889443</v>
      </c>
      <c r="E29" s="1">
        <v>268631</v>
      </c>
      <c r="F29" s="1">
        <v>6646175</v>
      </c>
      <c r="G29" s="1">
        <v>4215635</v>
      </c>
      <c r="H29" s="1">
        <v>13605057</v>
      </c>
      <c r="K29" s="10">
        <f t="shared" si="0"/>
        <v>7632402.696204178</v>
      </c>
      <c r="L29" s="10">
        <v>2932605116396.9858</v>
      </c>
      <c r="N29" s="1">
        <f t="shared" si="1"/>
        <v>5972654.303795822</v>
      </c>
      <c r="Q29" s="10">
        <v>2358867202168.2695</v>
      </c>
      <c r="R29">
        <v>332470762726.27106</v>
      </c>
      <c r="S29">
        <v>811619803125.89697</v>
      </c>
      <c r="T29" s="10">
        <v>710574767395.36365</v>
      </c>
      <c r="U29">
        <v>130380691265.20435</v>
      </c>
      <c r="W29" s="10">
        <v>2358867202168.2695</v>
      </c>
      <c r="X29">
        <v>299125721872.49255</v>
      </c>
      <c r="Y29">
        <v>730218673982.84949</v>
      </c>
      <c r="Z29" s="10">
        <v>639307915374.54297</v>
      </c>
      <c r="AA29">
        <v>117304204655.87944</v>
      </c>
      <c r="AD29" s="10">
        <f t="shared" si="2"/>
        <v>2.4807373618239692E-7</v>
      </c>
      <c r="AE29" s="10">
        <f t="shared" si="3"/>
        <v>2.2218667650497289E-5</v>
      </c>
      <c r="AF29" s="10">
        <f t="shared" si="4"/>
        <v>3.6787747228484228E-7</v>
      </c>
      <c r="AG29" s="10">
        <f t="shared" si="5"/>
        <v>2.9554506593165779E-6</v>
      </c>
      <c r="AH29" s="10">
        <f t="shared" si="6"/>
        <v>3.5937629110285322E-5</v>
      </c>
      <c r="AI29" s="10">
        <f t="shared" si="7"/>
        <v>0.8043589602225022</v>
      </c>
      <c r="AJ29" s="10">
        <f t="shared" si="8"/>
        <v>0.10199999999999999</v>
      </c>
      <c r="AK29" s="10">
        <f t="shared" si="9"/>
        <v>0.249</v>
      </c>
      <c r="AL29" s="10">
        <f t="shared" si="10"/>
        <v>0.21800000000000003</v>
      </c>
      <c r="AM29" s="10">
        <f t="shared" si="11"/>
        <v>0.04</v>
      </c>
      <c r="AO29" s="10">
        <f t="shared" si="12"/>
        <v>1.3207536808399174</v>
      </c>
      <c r="AP29" s="10">
        <f t="shared" si="13"/>
        <v>1.2150544296132095</v>
      </c>
      <c r="AQ29" s="10">
        <f t="shared" si="14"/>
        <v>1.4670447323658531</v>
      </c>
      <c r="AR29" s="10">
        <f t="shared" si="15"/>
        <v>1.3496378820373767</v>
      </c>
      <c r="AS29" s="10">
        <f t="shared" si="16"/>
        <v>1.3919787104079617</v>
      </c>
      <c r="AT29" s="10">
        <f t="shared" si="17"/>
        <v>1.2805793559726413</v>
      </c>
      <c r="AU29" s="10">
        <f t="shared" si="18"/>
        <v>1.7825392005018554</v>
      </c>
      <c r="AX29" s="10">
        <f t="shared" si="19"/>
        <v>0.57215230257511218</v>
      </c>
      <c r="AY29" s="10">
        <f t="shared" si="20"/>
        <v>0.42784769742488782</v>
      </c>
      <c r="AZ29" s="10">
        <f t="shared" si="21"/>
        <v>3417267.9124019332</v>
      </c>
      <c r="BA29" s="10">
        <f t="shared" si="22"/>
        <v>2555386.3913938887</v>
      </c>
      <c r="BB29" s="10">
        <f t="shared" si="23"/>
        <v>5972654.303795822</v>
      </c>
      <c r="BD29" s="23">
        <v>32509</v>
      </c>
      <c r="BE29" s="10">
        <v>7.15</v>
      </c>
      <c r="BF29" s="10" t="s">
        <v>390</v>
      </c>
      <c r="BG29" s="10">
        <f>AVERAGE(BE81:BE104)</f>
        <v>33.274583333333332</v>
      </c>
      <c r="BH29" s="10" t="s">
        <v>301</v>
      </c>
      <c r="BI29">
        <v>9.94</v>
      </c>
      <c r="BJ29" s="10" t="s">
        <v>390</v>
      </c>
      <c r="BK29" s="10">
        <f>AVERAGE(BI78:BI101)</f>
        <v>37.475000000000001</v>
      </c>
      <c r="BL29" s="23">
        <v>32509</v>
      </c>
      <c r="BM29" s="10">
        <v>3</v>
      </c>
      <c r="BN29" s="10" t="s">
        <v>390</v>
      </c>
      <c r="BO29" s="10">
        <f>AVERAGE(BM84:BM107)</f>
        <v>19.423749999999998</v>
      </c>
      <c r="BP29" s="23">
        <v>32151</v>
      </c>
      <c r="BQ29" s="10">
        <v>3.85</v>
      </c>
      <c r="BR29" s="10" t="s">
        <v>390</v>
      </c>
      <c r="BS29" s="10">
        <f>AVERAGE(BQ84:BQ107)</f>
        <v>20.979166666666664</v>
      </c>
      <c r="BT29" s="23">
        <v>32638</v>
      </c>
      <c r="BU29" s="10">
        <v>2.8</v>
      </c>
      <c r="BV29" s="10" t="s">
        <v>390</v>
      </c>
      <c r="BW29" s="10">
        <f>AVERAGE(BU81:BU104)</f>
        <v>17.24583333333333</v>
      </c>
      <c r="BX29" s="10" t="s">
        <v>303</v>
      </c>
      <c r="BY29">
        <v>3280</v>
      </c>
      <c r="BZ29" s="32">
        <v>2.9285714285714284</v>
      </c>
      <c r="CA29" s="10" t="s">
        <v>390</v>
      </c>
      <c r="CB29" s="10">
        <f>AVERAGE(BY103:BY126)</f>
        <v>12405.542083333334</v>
      </c>
      <c r="CD29" s="10"/>
      <c r="CE29" s="10" t="s">
        <v>108</v>
      </c>
      <c r="CF29" s="10">
        <v>278471</v>
      </c>
      <c r="CG29" s="10">
        <v>74452</v>
      </c>
      <c r="CH29">
        <v>516180</v>
      </c>
      <c r="CI29">
        <v>1197125</v>
      </c>
      <c r="CJ29">
        <v>267425</v>
      </c>
      <c r="CK29">
        <v>667503</v>
      </c>
      <c r="CL29" s="10" t="s">
        <v>24</v>
      </c>
      <c r="CM29" s="10">
        <v>1155586</v>
      </c>
      <c r="CN29" s="10">
        <v>64482</v>
      </c>
      <c r="CO29" s="10">
        <v>613531</v>
      </c>
      <c r="CP29" s="10">
        <v>6347547</v>
      </c>
      <c r="CQ29" s="10">
        <v>252208</v>
      </c>
      <c r="CR29" s="10">
        <v>6706797</v>
      </c>
    </row>
    <row r="30" spans="2:96" x14ac:dyDescent="0.25">
      <c r="B30" s="10" t="s">
        <v>24</v>
      </c>
      <c r="C30" s="1">
        <v>596031</v>
      </c>
      <c r="D30" s="1">
        <v>2416278</v>
      </c>
      <c r="E30" s="1">
        <v>250031</v>
      </c>
      <c r="F30" s="1">
        <v>7135631</v>
      </c>
      <c r="G30" s="1">
        <v>4785856</v>
      </c>
      <c r="H30" s="1">
        <v>15183827</v>
      </c>
      <c r="K30" s="10">
        <f t="shared" si="0"/>
        <v>8136072.4077090789</v>
      </c>
      <c r="L30" s="10">
        <v>3126130593461.771</v>
      </c>
      <c r="N30" s="1">
        <f t="shared" si="1"/>
        <v>7047754.5922909211</v>
      </c>
      <c r="Q30" s="10">
        <v>2527999121193.5562</v>
      </c>
      <c r="R30">
        <v>328079273869.09546</v>
      </c>
      <c r="S30">
        <v>891965525831.60339</v>
      </c>
      <c r="T30" s="10">
        <v>724508396460.91919</v>
      </c>
      <c r="U30">
        <v>143534682317.72928</v>
      </c>
      <c r="W30" s="10">
        <v>2527999121193.5562</v>
      </c>
      <c r="X30">
        <v>300108536972.33002</v>
      </c>
      <c r="Y30">
        <v>815920084893.52222</v>
      </c>
      <c r="Z30" s="10">
        <v>662739685813.89539</v>
      </c>
      <c r="AA30">
        <v>131297484925.39439</v>
      </c>
      <c r="AD30" s="10">
        <f t="shared" si="2"/>
        <v>2.3577183829027324E-7</v>
      </c>
      <c r="AE30" s="10">
        <f t="shared" si="3"/>
        <v>2.3776834447924767E-5</v>
      </c>
      <c r="AF30" s="10">
        <f t="shared" si="4"/>
        <v>3.0644055052601029E-7</v>
      </c>
      <c r="AG30" s="10">
        <f t="shared" si="5"/>
        <v>3.6458930281693098E-6</v>
      </c>
      <c r="AH30" s="10">
        <f t="shared" si="6"/>
        <v>3.6450477347067308E-5</v>
      </c>
      <c r="AI30" s="10">
        <f t="shared" si="7"/>
        <v>0.808667151167903</v>
      </c>
      <c r="AJ30" s="10">
        <f t="shared" si="8"/>
        <v>9.6000000000000002E-2</v>
      </c>
      <c r="AK30" s="10">
        <f t="shared" si="9"/>
        <v>0.26100000000000001</v>
      </c>
      <c r="AL30" s="10">
        <f t="shared" si="10"/>
        <v>0.21199999999999997</v>
      </c>
      <c r="AM30" s="10">
        <f t="shared" si="11"/>
        <v>4.2000000000000003E-2</v>
      </c>
      <c r="AO30" s="10">
        <f t="shared" si="12"/>
        <v>1.2752199271971743</v>
      </c>
      <c r="AP30" s="10">
        <f t="shared" si="13"/>
        <v>1.2977414483098204</v>
      </c>
      <c r="AQ30" s="10">
        <f t="shared" si="14"/>
        <v>1.4380641714348512</v>
      </c>
      <c r="AR30" s="10">
        <f t="shared" si="15"/>
        <v>1.463461667119768</v>
      </c>
      <c r="AS30" s="10">
        <f t="shared" si="16"/>
        <v>1.3541964731906577</v>
      </c>
      <c r="AT30" s="10">
        <f t="shared" si="17"/>
        <v>1.3781127905341826</v>
      </c>
      <c r="AU30" s="10">
        <f t="shared" si="18"/>
        <v>1.8662354806003256</v>
      </c>
      <c r="AX30" s="10">
        <f t="shared" si="19"/>
        <v>0.48597043041580645</v>
      </c>
      <c r="AY30" s="10">
        <f t="shared" si="20"/>
        <v>0.51402956958419366</v>
      </c>
      <c r="AZ30" s="10">
        <f t="shared" si="21"/>
        <v>3425000.3326805956</v>
      </c>
      <c r="BA30" s="10">
        <f t="shared" si="22"/>
        <v>3622754.2596103265</v>
      </c>
      <c r="BB30" s="10">
        <f t="shared" si="23"/>
        <v>7047754.5922909221</v>
      </c>
      <c r="BD30" s="10" t="s">
        <v>297</v>
      </c>
      <c r="BE30" s="10">
        <v>7.15</v>
      </c>
      <c r="BF30" s="10" t="s">
        <v>32</v>
      </c>
      <c r="BG30" s="10">
        <f>AVERAGE(BE105:BE128)</f>
        <v>33.24666666666667</v>
      </c>
      <c r="BH30" s="10" t="s">
        <v>302</v>
      </c>
      <c r="BI30" s="10">
        <v>9.94</v>
      </c>
      <c r="BJ30" s="10" t="s">
        <v>32</v>
      </c>
      <c r="BK30" s="10">
        <f>AVERAGE(BI102:BI125)</f>
        <v>37.234166666666667</v>
      </c>
      <c r="BL30" s="10" t="s">
        <v>297</v>
      </c>
      <c r="BM30" s="10">
        <v>3</v>
      </c>
      <c r="BN30" s="10" t="s">
        <v>32</v>
      </c>
      <c r="BO30" s="10">
        <f>AVERAGE(BM108:BM131)</f>
        <v>21.329166666666669</v>
      </c>
      <c r="BP30" s="23">
        <v>32509</v>
      </c>
      <c r="BQ30" s="10">
        <v>3.85</v>
      </c>
      <c r="BR30" s="10" t="s">
        <v>32</v>
      </c>
      <c r="BS30" s="10">
        <f>AVERAGE(BQ109:BQ131)</f>
        <v>22.341304347826082</v>
      </c>
      <c r="BT30" s="10" t="s">
        <v>301</v>
      </c>
      <c r="BU30">
        <v>3.24</v>
      </c>
      <c r="BV30" s="10" t="s">
        <v>32</v>
      </c>
      <c r="BW30" s="10">
        <f>AVERAGE(BU105:BU128)</f>
        <v>18.259583333333335</v>
      </c>
      <c r="BX30" s="10" t="s">
        <v>305</v>
      </c>
      <c r="BY30">
        <v>2350</v>
      </c>
      <c r="BZ30" s="32">
        <v>2.0982142857142856</v>
      </c>
      <c r="CA30" s="10" t="s">
        <v>32</v>
      </c>
      <c r="CB30" s="10">
        <f>AVERAGE(BY127:BY150)</f>
        <v>12309.867083333331</v>
      </c>
      <c r="CC30" s="10" t="s">
        <v>391</v>
      </c>
      <c r="CD30" s="10" t="s">
        <v>113</v>
      </c>
      <c r="CE30" s="25" t="s">
        <v>202</v>
      </c>
      <c r="CF30">
        <v>0</v>
      </c>
      <c r="CG30">
        <v>0</v>
      </c>
      <c r="CH30">
        <v>577842</v>
      </c>
      <c r="CI30">
        <v>0</v>
      </c>
      <c r="CJ30">
        <v>0</v>
      </c>
      <c r="CK30">
        <v>0</v>
      </c>
      <c r="CL30" s="10" t="s">
        <v>25</v>
      </c>
    </row>
    <row r="31" spans="2:96" x14ac:dyDescent="0.25">
      <c r="B31" s="10" t="s">
        <v>25</v>
      </c>
      <c r="C31" s="1">
        <v>509738</v>
      </c>
      <c r="D31" s="1">
        <v>2141065</v>
      </c>
      <c r="E31" s="1">
        <v>268866</v>
      </c>
      <c r="F31" s="1">
        <v>7172269</v>
      </c>
      <c r="G31" s="1">
        <v>5110233</v>
      </c>
      <c r="H31" s="1">
        <v>15202171</v>
      </c>
      <c r="K31" s="10">
        <f t="shared" si="0"/>
        <v>8274604.410182151</v>
      </c>
      <c r="L31" s="10">
        <v>3179358872341.6704</v>
      </c>
      <c r="N31" s="1">
        <f t="shared" si="1"/>
        <v>6927566.589817849</v>
      </c>
      <c r="Q31" s="10">
        <v>2632702229252.2529</v>
      </c>
      <c r="R31">
        <v>338311615637.66138</v>
      </c>
      <c r="S31">
        <v>887204951213.05066</v>
      </c>
      <c r="T31" s="10">
        <v>718049143394.21997</v>
      </c>
      <c r="U31">
        <v>138086373729.65768</v>
      </c>
      <c r="W31" s="10">
        <v>2632702229252.2529</v>
      </c>
      <c r="X31">
        <v>311577169489.4837</v>
      </c>
      <c r="Y31">
        <v>817095230191.80933</v>
      </c>
      <c r="Z31" s="10">
        <v>661306645447.06738</v>
      </c>
      <c r="AA31">
        <v>127174354893.66682</v>
      </c>
      <c r="AD31" s="10">
        <f t="shared" si="2"/>
        <v>1.9361779480271004E-7</v>
      </c>
      <c r="AE31" s="10">
        <f t="shared" si="3"/>
        <v>2.3019237936308671E-5</v>
      </c>
      <c r="AF31" s="10">
        <f t="shared" si="4"/>
        <v>3.2905099683042444E-7</v>
      </c>
      <c r="AG31" s="10">
        <f t="shared" si="5"/>
        <v>3.2376281332430316E-6</v>
      </c>
      <c r="AH31" s="10">
        <f t="shared" si="6"/>
        <v>4.0182889107420862E-5</v>
      </c>
      <c r="AI31" s="10">
        <f t="shared" si="7"/>
        <v>0.82806073015381487</v>
      </c>
      <c r="AJ31" s="10">
        <f t="shared" si="8"/>
        <v>9.8000000000000004E-2</v>
      </c>
      <c r="AK31" s="10">
        <f t="shared" si="9"/>
        <v>0.25700000000000001</v>
      </c>
      <c r="AL31" s="10">
        <f t="shared" si="10"/>
        <v>0.20799999999999999</v>
      </c>
      <c r="AM31" s="10">
        <f t="shared" si="11"/>
        <v>0.04</v>
      </c>
      <c r="AO31" s="10">
        <f t="shared" si="12"/>
        <v>1.2880844731754253</v>
      </c>
      <c r="AP31" s="10">
        <f t="shared" si="13"/>
        <v>1.2687605926490346</v>
      </c>
      <c r="AQ31" s="10">
        <f t="shared" si="14"/>
        <v>1.4480337753900629</v>
      </c>
      <c r="AR31" s="10">
        <f t="shared" si="15"/>
        <v>1.42631033080507</v>
      </c>
      <c r="AS31" s="10">
        <f t="shared" si="16"/>
        <v>1.3657195256397014</v>
      </c>
      <c r="AT31" s="10">
        <f t="shared" si="17"/>
        <v>1.3452309618105291</v>
      </c>
      <c r="AU31" s="10">
        <f t="shared" si="18"/>
        <v>1.8372081910397151</v>
      </c>
      <c r="AX31" s="10">
        <f t="shared" si="19"/>
        <v>0.51242562179367368</v>
      </c>
      <c r="AY31" s="10">
        <f t="shared" si="20"/>
        <v>0.48757437820632626</v>
      </c>
      <c r="AZ31" s="10">
        <f t="shared" si="21"/>
        <v>3549862.6173044909</v>
      </c>
      <c r="BA31" s="10">
        <f t="shared" si="22"/>
        <v>3377703.9725133576</v>
      </c>
      <c r="BB31" s="10">
        <f t="shared" si="23"/>
        <v>6927566.5898178481</v>
      </c>
      <c r="BD31" s="23">
        <v>32638</v>
      </c>
      <c r="BE31" s="10">
        <v>7.15</v>
      </c>
      <c r="BF31" s="10" t="s">
        <v>124</v>
      </c>
      <c r="BG31" s="10">
        <f>AVERAGE(BE129:BE152)</f>
        <v>40.084583333333335</v>
      </c>
      <c r="BH31" s="10" t="s">
        <v>303</v>
      </c>
      <c r="BI31">
        <v>14.2</v>
      </c>
      <c r="BJ31" s="10" t="s">
        <v>124</v>
      </c>
      <c r="BK31" s="10">
        <f>AVERAGE(BI126:BI149)</f>
        <v>44.183333333333337</v>
      </c>
      <c r="BL31" s="23">
        <v>32638</v>
      </c>
      <c r="BM31" s="10">
        <v>3</v>
      </c>
      <c r="BN31" s="10" t="s">
        <v>124</v>
      </c>
      <c r="BO31" s="10">
        <f>AVERAGE(BM132:BM155)</f>
        <v>25.532499999999999</v>
      </c>
      <c r="BP31" s="10" t="s">
        <v>297</v>
      </c>
      <c r="BQ31" s="10">
        <v>3.85</v>
      </c>
      <c r="BR31" s="10" t="s">
        <v>124</v>
      </c>
      <c r="BS31" s="10">
        <f>AVERAGE(BQ132:BQ155)</f>
        <v>26.071666666666669</v>
      </c>
      <c r="BT31" s="10" t="s">
        <v>303</v>
      </c>
      <c r="BU31">
        <v>4.6500000000000004</v>
      </c>
      <c r="BV31" s="10" t="s">
        <v>124</v>
      </c>
      <c r="BW31" s="10">
        <f>AVERAGE(BU129:BU152)</f>
        <v>23.034166666666668</v>
      </c>
      <c r="BX31" s="10">
        <v>1992</v>
      </c>
      <c r="BY31" s="10">
        <v>2350</v>
      </c>
      <c r="BZ31" s="32">
        <v>2.0982142857142856</v>
      </c>
      <c r="CA31" s="10" t="s">
        <v>124</v>
      </c>
      <c r="CB31" s="10">
        <f>AVERAGE(BY151:BY170)</f>
        <v>14803.245999999999</v>
      </c>
      <c r="CD31" s="10"/>
      <c r="CE31" s="10" t="s">
        <v>387</v>
      </c>
      <c r="CF31">
        <v>0</v>
      </c>
      <c r="CG31">
        <v>0</v>
      </c>
      <c r="CH31">
        <v>2021</v>
      </c>
      <c r="CI31">
        <v>44050</v>
      </c>
      <c r="CJ31">
        <v>3520</v>
      </c>
      <c r="CK31">
        <v>189088</v>
      </c>
      <c r="CL31" s="10" t="s">
        <v>271</v>
      </c>
      <c r="CM31" s="10">
        <v>1238229</v>
      </c>
      <c r="CN31" s="10">
        <v>62144</v>
      </c>
      <c r="CO31" s="10">
        <v>514088</v>
      </c>
      <c r="CP31" s="10">
        <v>6280509</v>
      </c>
      <c r="CQ31" s="10">
        <v>248037</v>
      </c>
      <c r="CR31" s="10">
        <v>7818741</v>
      </c>
    </row>
    <row r="32" spans="2:96" x14ac:dyDescent="0.25">
      <c r="B32" s="10" t="s">
        <v>26</v>
      </c>
      <c r="C32" s="1">
        <v>498949</v>
      </c>
      <c r="D32" s="1">
        <v>2081172</v>
      </c>
      <c r="E32" s="1">
        <v>44977</v>
      </c>
      <c r="F32" s="1">
        <v>7364767</v>
      </c>
      <c r="G32" s="1">
        <v>6053784</v>
      </c>
      <c r="H32" s="1">
        <v>16243649</v>
      </c>
      <c r="K32" s="10">
        <f t="shared" si="0"/>
        <v>8563712.1944945175</v>
      </c>
      <c r="L32" s="10">
        <v>3290443022538.082</v>
      </c>
      <c r="N32" s="1">
        <f t="shared" si="1"/>
        <v>7679936.8055054825</v>
      </c>
      <c r="Q32" s="10">
        <v>2673708989612.313</v>
      </c>
      <c r="R32">
        <v>361100144460.21112</v>
      </c>
      <c r="S32">
        <v>920451348624.06763</v>
      </c>
      <c r="T32" s="10">
        <v>754062066372.79382</v>
      </c>
      <c r="U32">
        <v>148688294777.73401</v>
      </c>
      <c r="W32" s="10">
        <v>2673708989612.313</v>
      </c>
      <c r="X32">
        <v>335625188298.88434</v>
      </c>
      <c r="Y32">
        <v>855515185859.90137</v>
      </c>
      <c r="Z32" s="10">
        <v>700864363800.61145</v>
      </c>
      <c r="AA32">
        <v>138198606946.59946</v>
      </c>
      <c r="AD32" s="10">
        <f t="shared" si="2"/>
        <v>1.8661305397800508E-7</v>
      </c>
      <c r="AE32" s="10">
        <f t="shared" si="3"/>
        <v>2.1943427539894451E-5</v>
      </c>
      <c r="AF32" s="10">
        <f t="shared" si="4"/>
        <v>5.257300015638227E-8</v>
      </c>
      <c r="AG32" s="10">
        <f t="shared" si="5"/>
        <v>2.9694361812238917E-6</v>
      </c>
      <c r="AH32" s="10">
        <f t="shared" si="6"/>
        <v>4.3804956748509108E-5</v>
      </c>
      <c r="AI32" s="10">
        <f t="shared" si="7"/>
        <v>0.8125680862116702</v>
      </c>
      <c r="AJ32" s="10">
        <f t="shared" si="8"/>
        <v>0.10199999999999999</v>
      </c>
      <c r="AK32" s="10">
        <f t="shared" si="9"/>
        <v>0.26</v>
      </c>
      <c r="AL32" s="10">
        <f t="shared" si="10"/>
        <v>0.21299999999999999</v>
      </c>
      <c r="AM32" s="10">
        <f t="shared" si="11"/>
        <v>4.2000000000000003E-2</v>
      </c>
      <c r="AO32" s="10">
        <f t="shared" si="12"/>
        <v>1.3272325180047133</v>
      </c>
      <c r="AP32" s="10">
        <f t="shared" si="13"/>
        <v>1.2116803036931423</v>
      </c>
      <c r="AQ32" s="10">
        <f t="shared" si="14"/>
        <v>1.546155039751187</v>
      </c>
      <c r="AR32" s="10">
        <f t="shared" si="15"/>
        <v>1.4115428779117267</v>
      </c>
      <c r="AS32" s="10">
        <f t="shared" si="16"/>
        <v>1.4325177997618896</v>
      </c>
      <c r="AT32" s="10">
        <f t="shared" si="17"/>
        <v>1.3077991829726661</v>
      </c>
      <c r="AU32" s="10">
        <f t="shared" si="18"/>
        <v>1.8734456081224005</v>
      </c>
      <c r="AX32" s="10">
        <f t="shared" si="19"/>
        <v>0.57254769536329253</v>
      </c>
      <c r="AY32" s="10">
        <f t="shared" si="20"/>
        <v>0.42745230463670736</v>
      </c>
      <c r="AZ32" s="10">
        <f t="shared" si="21"/>
        <v>4397130.1185278911</v>
      </c>
      <c r="BA32" s="10">
        <f t="shared" si="22"/>
        <v>3282806.6869775904</v>
      </c>
      <c r="BB32" s="10">
        <f t="shared" si="23"/>
        <v>7679936.8055054815</v>
      </c>
      <c r="BD32" s="10" t="s">
        <v>301</v>
      </c>
      <c r="BE32">
        <v>8.2799999999999994</v>
      </c>
      <c r="BF32" s="10" t="s">
        <v>34</v>
      </c>
      <c r="BG32" s="10">
        <f>AVERAGE(BE153:BE176)</f>
        <v>54.103636363636362</v>
      </c>
      <c r="BH32" s="10" t="s">
        <v>304</v>
      </c>
      <c r="BI32" s="10">
        <v>14.2</v>
      </c>
      <c r="BJ32" s="10" t="s">
        <v>34</v>
      </c>
      <c r="BK32" s="10">
        <f>AVERAGE(BI150:BI173)</f>
        <v>60.154166666666661</v>
      </c>
      <c r="BL32" s="10" t="s">
        <v>307</v>
      </c>
      <c r="BM32" s="10">
        <v>3.15</v>
      </c>
      <c r="BN32" s="10" t="s">
        <v>34</v>
      </c>
      <c r="BO32" s="10">
        <f>AVERAGE(BM156:BM179)</f>
        <v>31.946666666666669</v>
      </c>
      <c r="BP32" s="23">
        <v>32638</v>
      </c>
      <c r="BQ32" s="10">
        <v>3.85</v>
      </c>
      <c r="BR32" s="10" t="s">
        <v>34</v>
      </c>
      <c r="BS32" s="10">
        <f>AVERAGE(BQ156:BQ179)</f>
        <v>35.554999999999986</v>
      </c>
      <c r="BT32" s="10" t="s">
        <v>305</v>
      </c>
      <c r="BU32">
        <v>4</v>
      </c>
      <c r="BV32" s="10" t="s">
        <v>34</v>
      </c>
      <c r="BW32" s="10">
        <f>AVERAGE(BU153:BU177)</f>
        <v>30.154800000000019</v>
      </c>
      <c r="BX32" s="10" t="s">
        <v>306</v>
      </c>
      <c r="BY32">
        <v>2585</v>
      </c>
      <c r="BZ32" s="32">
        <v>2.3080357142857144</v>
      </c>
      <c r="CA32" s="10" t="s">
        <v>34</v>
      </c>
      <c r="CB32" s="10">
        <f>AVERAGE(BY170:BY195)</f>
        <v>23973.709615384614</v>
      </c>
      <c r="CD32" s="10"/>
      <c r="CE32" s="10" t="s">
        <v>388</v>
      </c>
      <c r="CF32">
        <v>0</v>
      </c>
      <c r="CG32">
        <v>0</v>
      </c>
      <c r="CH32">
        <v>0</v>
      </c>
      <c r="CI32">
        <v>0</v>
      </c>
      <c r="CJ32">
        <v>243258</v>
      </c>
      <c r="CK32">
        <v>0</v>
      </c>
      <c r="CL32" s="10" t="s">
        <v>122</v>
      </c>
    </row>
    <row r="33" spans="2:96" x14ac:dyDescent="0.25">
      <c r="B33" s="10" t="s">
        <v>27</v>
      </c>
      <c r="C33" s="1">
        <v>492768</v>
      </c>
      <c r="D33" s="1">
        <v>2139889</v>
      </c>
      <c r="E33" s="1">
        <v>249229</v>
      </c>
      <c r="F33" s="1">
        <v>7864063</v>
      </c>
      <c r="G33" s="1">
        <v>5525669</v>
      </c>
      <c r="H33" s="1">
        <v>16271618</v>
      </c>
      <c r="K33" s="10">
        <f t="shared" si="0"/>
        <v>8922000.3607588261</v>
      </c>
      <c r="L33" s="10">
        <v>3428108414597.8799</v>
      </c>
      <c r="N33" s="1">
        <f t="shared" si="1"/>
        <v>7349617.6392411739</v>
      </c>
      <c r="Q33" s="10">
        <v>2873475765470.5381</v>
      </c>
      <c r="R33">
        <v>374316889085.16718</v>
      </c>
      <c r="S33">
        <v>932122449290.5144</v>
      </c>
      <c r="T33" s="10">
        <v>770652418704.75598</v>
      </c>
      <c r="U33">
        <v>172479350852.96921</v>
      </c>
      <c r="W33" s="10">
        <v>2873475765470.5381</v>
      </c>
      <c r="X33">
        <v>349667058288.9837</v>
      </c>
      <c r="Y33">
        <v>870739537307.86145</v>
      </c>
      <c r="Z33" s="10">
        <v>719902767065.55481</v>
      </c>
      <c r="AA33">
        <v>161121095486.10034</v>
      </c>
      <c r="AD33" s="10">
        <f t="shared" si="2"/>
        <v>1.7148848301468383E-7</v>
      </c>
      <c r="AE33" s="10">
        <f t="shared" si="3"/>
        <v>2.2490145450020385E-5</v>
      </c>
      <c r="AF33" s="10">
        <f t="shared" si="4"/>
        <v>2.8622680987998116E-7</v>
      </c>
      <c r="AG33" s="10">
        <f t="shared" si="5"/>
        <v>2.9724694749022133E-6</v>
      </c>
      <c r="AH33" s="10">
        <f t="shared" si="6"/>
        <v>3.4295130524833667E-5</v>
      </c>
      <c r="AI33" s="10">
        <f t="shared" si="7"/>
        <v>0.83821029499371869</v>
      </c>
      <c r="AJ33" s="10">
        <f t="shared" si="8"/>
        <v>0.10199999999999999</v>
      </c>
      <c r="AK33" s="10">
        <f t="shared" si="9"/>
        <v>0.254</v>
      </c>
      <c r="AL33" s="10">
        <f t="shared" si="10"/>
        <v>0.21000000000000002</v>
      </c>
      <c r="AM33" s="10">
        <f t="shared" si="11"/>
        <v>4.6999999999999993E-2</v>
      </c>
      <c r="AO33" s="10">
        <f t="shared" si="12"/>
        <v>1.3382641314921377</v>
      </c>
      <c r="AP33" s="10">
        <f t="shared" si="13"/>
        <v>1.1691539202117718</v>
      </c>
      <c r="AQ33" s="10">
        <f t="shared" si="14"/>
        <v>1.5599001984842282</v>
      </c>
      <c r="AR33" s="10">
        <f t="shared" si="15"/>
        <v>1.3627828687028296</v>
      </c>
      <c r="AS33" s="10">
        <f t="shared" si="16"/>
        <v>1.4448385668782893</v>
      </c>
      <c r="AT33" s="10">
        <f t="shared" si="17"/>
        <v>1.26226104009486</v>
      </c>
      <c r="AU33" s="10">
        <f t="shared" si="18"/>
        <v>1.8237634321969562</v>
      </c>
      <c r="AX33" s="10">
        <f t="shared" si="19"/>
        <v>0.61240848425233363</v>
      </c>
      <c r="AY33" s="10">
        <f t="shared" si="20"/>
        <v>0.38759151574766643</v>
      </c>
      <c r="AZ33" s="10">
        <f t="shared" si="21"/>
        <v>4500968.1982819019</v>
      </c>
      <c r="BA33" s="10">
        <f t="shared" si="22"/>
        <v>2848649.4409592724</v>
      </c>
      <c r="BB33" s="10">
        <f t="shared" si="23"/>
        <v>7349617.6392411739</v>
      </c>
      <c r="BD33" s="10" t="s">
        <v>308</v>
      </c>
      <c r="BE33">
        <v>10.85</v>
      </c>
      <c r="BF33" s="10" t="s">
        <v>125</v>
      </c>
      <c r="BG33" s="10">
        <f>AVERAGE(BE177:BE200)</f>
        <v>56.200000000000024</v>
      </c>
      <c r="BH33" s="23">
        <v>33421</v>
      </c>
      <c r="BI33" s="10">
        <v>14.2</v>
      </c>
      <c r="BJ33" s="10" t="s">
        <v>125</v>
      </c>
      <c r="BK33" s="10">
        <f>AVERAGE(BI174:BI197)</f>
        <v>64.880000000000038</v>
      </c>
      <c r="BL33" s="10" t="s">
        <v>303</v>
      </c>
      <c r="BM33" s="10">
        <v>4.95</v>
      </c>
      <c r="BN33" s="10" t="s">
        <v>125</v>
      </c>
      <c r="BO33" s="10">
        <f>AVERAGE(BM180:BM203)</f>
        <v>35.230000000000011</v>
      </c>
      <c r="BP33" s="10" t="s">
        <v>301</v>
      </c>
      <c r="BQ33">
        <v>4.1399999999999997</v>
      </c>
      <c r="BR33" s="10" t="s">
        <v>125</v>
      </c>
      <c r="BS33" s="10">
        <f>AVERAGE(BQ180:BQ203)</f>
        <v>38.355000000000011</v>
      </c>
      <c r="BT33" s="10">
        <v>1992</v>
      </c>
      <c r="BU33">
        <v>4</v>
      </c>
      <c r="BV33" s="10" t="s">
        <v>125</v>
      </c>
      <c r="BW33" s="10">
        <f>AVERAGE(BU177:BU200)</f>
        <v>32.570000000000014</v>
      </c>
      <c r="BX33" s="10" t="s">
        <v>224</v>
      </c>
      <c r="BY33">
        <v>2843</v>
      </c>
      <c r="BZ33" s="32">
        <v>2.5383928571428571</v>
      </c>
      <c r="CA33" s="10" t="s">
        <v>125</v>
      </c>
      <c r="CB33" s="10">
        <f>AVERAGE(BY196:BY220)</f>
        <v>23211.361199999999</v>
      </c>
      <c r="CD33" s="10"/>
      <c r="CE33" s="10" t="s">
        <v>389</v>
      </c>
      <c r="CF33">
        <v>289757</v>
      </c>
      <c r="CG33">
        <v>84186</v>
      </c>
      <c r="CH33">
        <v>0</v>
      </c>
      <c r="CI33">
        <v>933973</v>
      </c>
      <c r="CJ33">
        <v>6400</v>
      </c>
      <c r="CK33">
        <v>42872</v>
      </c>
      <c r="CL33" s="10" t="s">
        <v>123</v>
      </c>
      <c r="CM33" s="10">
        <v>1225646</v>
      </c>
      <c r="CN33" s="10">
        <v>33955</v>
      </c>
      <c r="CO33" s="10">
        <v>487155</v>
      </c>
      <c r="CP33" s="10">
        <v>6954310</v>
      </c>
      <c r="CQ33" s="10">
        <v>302645</v>
      </c>
      <c r="CR33" s="10">
        <v>8103580</v>
      </c>
    </row>
    <row r="34" spans="2:96" x14ac:dyDescent="0.25">
      <c r="B34" s="10" t="s">
        <v>28</v>
      </c>
      <c r="C34" s="1">
        <v>447305</v>
      </c>
      <c r="D34" s="1">
        <v>2115860</v>
      </c>
      <c r="E34" s="1">
        <v>293034</v>
      </c>
      <c r="F34" s="1">
        <v>8307977</v>
      </c>
      <c r="G34" s="1">
        <v>6227595</v>
      </c>
      <c r="H34" s="1">
        <v>17421771</v>
      </c>
      <c r="K34" s="10">
        <f t="shared" si="0"/>
        <v>9270513.6586986538</v>
      </c>
      <c r="L34" s="10">
        <v>3562018000000</v>
      </c>
      <c r="N34" s="1">
        <f t="shared" si="1"/>
        <v>8151257.3413013462</v>
      </c>
      <c r="Q34" s="10">
        <v>2884021000000</v>
      </c>
      <c r="R34">
        <v>436176426000</v>
      </c>
      <c r="S34">
        <v>1002440558000</v>
      </c>
      <c r="T34" s="10">
        <v>738439037000</v>
      </c>
      <c r="U34">
        <v>153044360000</v>
      </c>
      <c r="W34" s="10">
        <v>2884021000000</v>
      </c>
      <c r="X34">
        <v>406070052000</v>
      </c>
      <c r="Y34">
        <v>933248716000</v>
      </c>
      <c r="Z34" s="10">
        <v>687469474000</v>
      </c>
      <c r="AA34">
        <v>142480720000</v>
      </c>
      <c r="AD34" s="10">
        <f t="shared" si="2"/>
        <v>1.5509769172970654E-7</v>
      </c>
      <c r="AE34" s="10">
        <f t="shared" si="3"/>
        <v>2.0459467422138286E-5</v>
      </c>
      <c r="AF34" s="10">
        <f t="shared" si="4"/>
        <v>3.1399346709628906E-7</v>
      </c>
      <c r="AG34" s="10">
        <f t="shared" si="5"/>
        <v>3.0777512020846472E-6</v>
      </c>
      <c r="AH34" s="10">
        <f t="shared" si="6"/>
        <v>4.3708334713637045E-5</v>
      </c>
      <c r="AI34" s="10">
        <f t="shared" si="7"/>
        <v>0.80965929986878227</v>
      </c>
      <c r="AJ34" s="10">
        <f t="shared" si="8"/>
        <v>0.114</v>
      </c>
      <c r="AK34" s="10">
        <f t="shared" si="9"/>
        <v>0.26200000000000001</v>
      </c>
      <c r="AL34" s="10">
        <f t="shared" si="10"/>
        <v>0.193</v>
      </c>
      <c r="AM34" s="10">
        <f t="shared" si="11"/>
        <v>0.04</v>
      </c>
      <c r="AO34" s="10">
        <f t="shared" si="12"/>
        <v>1.4133692660882009</v>
      </c>
      <c r="AP34" s="10">
        <f t="shared" si="13"/>
        <v>1.2113046944824124</v>
      </c>
      <c r="AQ34" s="10">
        <f t="shared" si="14"/>
        <v>1.5487688667478845</v>
      </c>
      <c r="AR34" s="10">
        <f t="shared" si="15"/>
        <v>1.3273466771725069</v>
      </c>
      <c r="AS34" s="10">
        <f t="shared" si="16"/>
        <v>1.4795209753618608</v>
      </c>
      <c r="AT34" s="10">
        <f t="shared" si="17"/>
        <v>1.267998920056594</v>
      </c>
      <c r="AU34" s="10">
        <f t="shared" si="18"/>
        <v>1.876030998959918</v>
      </c>
      <c r="AX34" s="10">
        <f t="shared" si="19"/>
        <v>0.62260693971421111</v>
      </c>
      <c r="AY34" s="10">
        <f t="shared" si="20"/>
        <v>0.37739306028578889</v>
      </c>
      <c r="AZ34" s="10">
        <f t="shared" si="21"/>
        <v>5075029.3880906282</v>
      </c>
      <c r="BA34" s="10">
        <f t="shared" si="22"/>
        <v>3076227.9532107185</v>
      </c>
      <c r="BB34" s="10">
        <f t="shared" si="23"/>
        <v>8151257.3413013462</v>
      </c>
      <c r="BD34" s="25">
        <v>1992</v>
      </c>
      <c r="BE34" s="25">
        <v>10.85</v>
      </c>
      <c r="BF34" s="10" t="s">
        <v>126</v>
      </c>
      <c r="BG34" s="25">
        <f>AVERAGE(BE201:BE221)</f>
        <v>55.668095238095248</v>
      </c>
      <c r="BH34" s="10" t="s">
        <v>305</v>
      </c>
      <c r="BI34">
        <v>13.2</v>
      </c>
      <c r="BJ34" s="10" t="s">
        <v>126</v>
      </c>
      <c r="BK34" s="10">
        <f>AVERAGE(BI198:BI217)</f>
        <v>66.419000000000011</v>
      </c>
      <c r="BL34" s="25">
        <v>1991</v>
      </c>
      <c r="BM34" s="25">
        <v>4.95</v>
      </c>
      <c r="BN34" s="10" t="s">
        <v>126</v>
      </c>
      <c r="BO34" s="25">
        <f>AVERAGE(BM204:BM222)</f>
        <v>35.741052631578953</v>
      </c>
      <c r="BP34" s="10" t="s">
        <v>303</v>
      </c>
      <c r="BQ34">
        <v>5.65</v>
      </c>
      <c r="BR34" s="10" t="s">
        <v>126</v>
      </c>
      <c r="BS34" s="10">
        <f>AVERAGE(BQ204:BQ226)</f>
        <v>39.098695652173916</v>
      </c>
      <c r="BT34" s="10" t="s">
        <v>224</v>
      </c>
      <c r="BU34">
        <v>4.84</v>
      </c>
      <c r="BV34" s="10" t="s">
        <v>126</v>
      </c>
      <c r="BW34" s="10">
        <f>AVERAGE(BU201:BU220)</f>
        <v>33.292000000000009</v>
      </c>
      <c r="BX34" s="10">
        <v>1994</v>
      </c>
      <c r="BY34" s="25">
        <v>2843</v>
      </c>
      <c r="BZ34" s="32">
        <v>2.5383928571428571</v>
      </c>
      <c r="CA34" s="10" t="s">
        <v>126</v>
      </c>
      <c r="CB34" s="25">
        <f>AVERAGE(BY221:BY244)</f>
        <v>35994.174999999996</v>
      </c>
      <c r="CD34" s="10"/>
      <c r="CE34" s="10" t="s">
        <v>241</v>
      </c>
      <c r="CF34">
        <v>0</v>
      </c>
      <c r="CG34">
        <v>0</v>
      </c>
      <c r="CH34">
        <v>0</v>
      </c>
      <c r="CI34">
        <v>46330</v>
      </c>
      <c r="CJ34">
        <v>1001</v>
      </c>
      <c r="CK34">
        <v>115119</v>
      </c>
      <c r="CL34" s="10" t="s">
        <v>87</v>
      </c>
      <c r="CM34" s="10">
        <v>1088602</v>
      </c>
      <c r="CN34" s="10">
        <v>15160</v>
      </c>
      <c r="CO34" s="10">
        <v>457223</v>
      </c>
      <c r="CP34" s="10">
        <v>6987967</v>
      </c>
      <c r="CQ34" s="10">
        <v>281547</v>
      </c>
      <c r="CR34" s="10">
        <v>8189150</v>
      </c>
    </row>
    <row r="35" spans="2:96" x14ac:dyDescent="0.25">
      <c r="B35" s="10" t="s">
        <v>31</v>
      </c>
      <c r="C35" s="1">
        <v>450960</v>
      </c>
      <c r="D35" s="1">
        <v>1924048</v>
      </c>
      <c r="E35" s="1">
        <v>254833</v>
      </c>
      <c r="F35" s="1">
        <v>8157893</v>
      </c>
      <c r="G35" s="1">
        <v>6487988</v>
      </c>
      <c r="H35" s="1">
        <v>17275722</v>
      </c>
      <c r="K35" s="10">
        <f t="shared" si="0"/>
        <v>9452885.7588974703</v>
      </c>
      <c r="L35" s="10">
        <v>3632091000000</v>
      </c>
      <c r="N35" s="1">
        <f t="shared" si="1"/>
        <v>7822836.2411025297</v>
      </c>
      <c r="Q35" s="10">
        <v>2899747000000</v>
      </c>
      <c r="R35">
        <v>456529437000</v>
      </c>
      <c r="S35">
        <v>979392211000</v>
      </c>
      <c r="T35" s="10">
        <v>796000044000.00012</v>
      </c>
      <c r="U35">
        <v>132666674000.00002</v>
      </c>
      <c r="W35" s="10">
        <v>2899747000000</v>
      </c>
      <c r="X35">
        <v>424954647000</v>
      </c>
      <c r="Y35">
        <v>911654841000</v>
      </c>
      <c r="Z35" s="10">
        <v>740946564000.00012</v>
      </c>
      <c r="AA35">
        <v>123491094000.00002</v>
      </c>
      <c r="AD35" s="10">
        <f t="shared" si="2"/>
        <v>1.5551701579482623E-7</v>
      </c>
      <c r="AE35" s="10">
        <f t="shared" si="3"/>
        <v>1.9197090930976452E-5</v>
      </c>
      <c r="AF35" s="10">
        <f t="shared" si="4"/>
        <v>2.7952794033372548E-7</v>
      </c>
      <c r="AG35" s="10">
        <f t="shared" si="5"/>
        <v>2.5967432652808678E-6</v>
      </c>
      <c r="AH35" s="10">
        <f t="shared" si="6"/>
        <v>5.2538104488733405E-5</v>
      </c>
      <c r="AI35" s="10">
        <f t="shared" si="7"/>
        <v>0.79836848801420446</v>
      </c>
      <c r="AJ35" s="10">
        <f t="shared" si="8"/>
        <v>0.11700000000000001</v>
      </c>
      <c r="AK35" s="10">
        <f t="shared" si="9"/>
        <v>0.251</v>
      </c>
      <c r="AL35" s="10">
        <f t="shared" si="10"/>
        <v>0.20400000000000004</v>
      </c>
      <c r="AM35" s="10">
        <f t="shared" si="11"/>
        <v>3.4000000000000002E-2</v>
      </c>
      <c r="AO35" s="10">
        <f t="shared" si="12"/>
        <v>1.4273714491894873</v>
      </c>
      <c r="AP35" s="10">
        <f t="shared" si="13"/>
        <v>1.2166479050252741</v>
      </c>
      <c r="AQ35" s="10">
        <f t="shared" si="14"/>
        <v>1.5021278037945158</v>
      </c>
      <c r="AR35" s="10">
        <f t="shared" si="15"/>
        <v>1.2803679424893695</v>
      </c>
      <c r="AS35" s="10">
        <f t="shared" si="16"/>
        <v>1.4642726317766102</v>
      </c>
      <c r="AT35" s="10">
        <f t="shared" si="17"/>
        <v>1.2481013480047252</v>
      </c>
      <c r="AU35" s="10">
        <f t="shared" si="18"/>
        <v>1.8275606455668136</v>
      </c>
      <c r="AX35" s="10">
        <f t="shared" si="19"/>
        <v>0.63245430326966745</v>
      </c>
      <c r="AY35" s="10">
        <f t="shared" si="20"/>
        <v>0.36754569673033261</v>
      </c>
      <c r="AZ35" s="10">
        <f t="shared" si="21"/>
        <v>4947586.4444592046</v>
      </c>
      <c r="BA35" s="10">
        <f t="shared" si="22"/>
        <v>2875249.7966433256</v>
      </c>
      <c r="BB35" s="10">
        <f t="shared" si="23"/>
        <v>7822836.2411025297</v>
      </c>
      <c r="BD35" s="10" t="s">
        <v>306</v>
      </c>
      <c r="BE35">
        <v>11.94</v>
      </c>
      <c r="BF35" s="10" t="s">
        <v>419</v>
      </c>
      <c r="BG35" s="10">
        <f>AVERAGE(BE222:BE228)</f>
        <v>71.59999999999998</v>
      </c>
      <c r="BH35" s="25">
        <v>1992</v>
      </c>
      <c r="BI35" s="25">
        <v>13.2</v>
      </c>
      <c r="BJ35" s="10" t="s">
        <v>419</v>
      </c>
      <c r="BK35" s="25">
        <f>AVERAGE(BI217:BI222)</f>
        <v>81.856666666666669</v>
      </c>
      <c r="BL35" s="25">
        <v>1992</v>
      </c>
      <c r="BM35" s="25">
        <v>4.95</v>
      </c>
      <c r="BN35" s="10" t="s">
        <v>419</v>
      </c>
      <c r="BO35" s="25">
        <f>AVERAGE(BM223:BM225)</f>
        <v>56.656666666666666</v>
      </c>
      <c r="BP35" s="10" t="s">
        <v>309</v>
      </c>
      <c r="BQ35" s="26">
        <v>5.05</v>
      </c>
      <c r="BR35" s="10" t="s">
        <v>419</v>
      </c>
      <c r="BS35" s="26">
        <f>AVERAGE(BQ227:BQ235)</f>
        <v>59.703333333333326</v>
      </c>
      <c r="BT35" s="10">
        <v>1994</v>
      </c>
      <c r="BU35" s="25">
        <v>4.84</v>
      </c>
      <c r="BV35" s="10" t="s">
        <v>419</v>
      </c>
      <c r="BW35" s="25">
        <f>AVERAGE(BU221:BU225)</f>
        <v>52.628</v>
      </c>
      <c r="BX35" s="10" t="s">
        <v>312</v>
      </c>
      <c r="BY35">
        <v>2986</v>
      </c>
      <c r="BZ35" s="32">
        <v>2.6660714285714286</v>
      </c>
      <c r="CA35" s="10" t="s">
        <v>419</v>
      </c>
      <c r="CB35" s="10">
        <f>AVERAGE(BY245:BY268)</f>
        <v>38990.370666666662</v>
      </c>
      <c r="CD35" s="10"/>
      <c r="CE35" s="10" t="s">
        <v>108</v>
      </c>
      <c r="CF35" s="10">
        <v>289757</v>
      </c>
      <c r="CG35" s="10">
        <v>84186</v>
      </c>
      <c r="CH35">
        <v>543364</v>
      </c>
      <c r="CI35">
        <v>1234094</v>
      </c>
      <c r="CJ35">
        <v>260624</v>
      </c>
      <c r="CK35">
        <v>660061</v>
      </c>
      <c r="CL35" s="10" t="s">
        <v>386</v>
      </c>
      <c r="CM35" s="10">
        <v>1079767</v>
      </c>
      <c r="CN35" s="10">
        <v>12715</v>
      </c>
      <c r="CO35" s="10">
        <v>372353</v>
      </c>
      <c r="CP35" s="10">
        <v>6961371</v>
      </c>
      <c r="CQ35" s="10">
        <v>241544</v>
      </c>
      <c r="CR35" s="10">
        <v>7692009</v>
      </c>
    </row>
    <row r="36" spans="2:96" x14ac:dyDescent="0.25">
      <c r="B36" s="10" t="s">
        <v>29</v>
      </c>
      <c r="C36" s="1">
        <v>334501</v>
      </c>
      <c r="D36" s="1">
        <v>1611995</v>
      </c>
      <c r="E36" s="1">
        <v>225742</v>
      </c>
      <c r="F36" s="1">
        <v>8018777</v>
      </c>
      <c r="G36" s="1">
        <v>6305419</v>
      </c>
      <c r="H36" s="1">
        <v>16496434</v>
      </c>
      <c r="K36" s="10">
        <f t="shared" si="0"/>
        <v>9747050.0071695838</v>
      </c>
      <c r="L36" s="10">
        <v>3745118000000</v>
      </c>
      <c r="N36" s="1">
        <f t="shared" si="1"/>
        <v>6749383.9928304162</v>
      </c>
      <c r="Q36" s="10">
        <v>2940387000000</v>
      </c>
      <c r="R36">
        <v>463194355000</v>
      </c>
      <c r="S36">
        <v>982777588000</v>
      </c>
      <c r="T36" s="10">
        <v>833749839000</v>
      </c>
      <c r="U36">
        <v>120833310000</v>
      </c>
      <c r="W36" s="10">
        <v>2940387000000</v>
      </c>
      <c r="X36">
        <v>430688570000</v>
      </c>
      <c r="Y36">
        <v>913808792000</v>
      </c>
      <c r="Z36" s="10">
        <v>775239426000</v>
      </c>
      <c r="AA36">
        <v>112353540000</v>
      </c>
      <c r="AD36" s="10">
        <f t="shared" si="2"/>
        <v>1.1376087569425386E-7</v>
      </c>
      <c r="AE36" s="10">
        <f t="shared" si="3"/>
        <v>1.8618504317400388E-5</v>
      </c>
      <c r="AF36" s="10">
        <f t="shared" si="4"/>
        <v>2.4703417386249003E-7</v>
      </c>
      <c r="AG36" s="10">
        <f t="shared" si="5"/>
        <v>2.0793511603472037E-6</v>
      </c>
      <c r="AH36" s="10">
        <f t="shared" si="6"/>
        <v>5.612123124914444E-5</v>
      </c>
      <c r="AI36" s="10">
        <f t="shared" si="7"/>
        <v>0.78512532849432248</v>
      </c>
      <c r="AJ36" s="10">
        <f t="shared" si="8"/>
        <v>0.115</v>
      </c>
      <c r="AK36" s="10">
        <f t="shared" si="9"/>
        <v>0.24399999999999999</v>
      </c>
      <c r="AL36" s="10">
        <f t="shared" si="10"/>
        <v>0.20699999999999999</v>
      </c>
      <c r="AM36" s="10">
        <f t="shared" si="11"/>
        <v>0.03</v>
      </c>
      <c r="AO36" s="10">
        <f t="shared" si="12"/>
        <v>1.3991124862180819</v>
      </c>
      <c r="AP36" s="10">
        <f t="shared" si="13"/>
        <v>1.1740234819245519</v>
      </c>
      <c r="AQ36" s="10">
        <f t="shared" si="14"/>
        <v>1.4415844737038008</v>
      </c>
      <c r="AR36" s="10">
        <f t="shared" si="15"/>
        <v>1.209662582513972</v>
      </c>
      <c r="AS36" s="10">
        <f t="shared" si="16"/>
        <v>1.4201897186985653</v>
      </c>
      <c r="AT36" s="10">
        <f t="shared" si="17"/>
        <v>1.1917098124446652</v>
      </c>
      <c r="AU36" s="10">
        <f t="shared" si="18"/>
        <v>1.6924540233061092</v>
      </c>
      <c r="AX36" s="10">
        <f t="shared" si="19"/>
        <v>0.6666744468160497</v>
      </c>
      <c r="AY36" s="10">
        <f t="shared" si="20"/>
        <v>0.33332555318395019</v>
      </c>
      <c r="AZ36" s="10">
        <f t="shared" si="21"/>
        <v>4499641.8397693187</v>
      </c>
      <c r="BA36" s="10">
        <f t="shared" si="22"/>
        <v>2249742.153061097</v>
      </c>
      <c r="BB36" s="10">
        <f t="shared" si="23"/>
        <v>6749383.9928304162</v>
      </c>
      <c r="BD36" s="10" t="s">
        <v>224</v>
      </c>
      <c r="BE36">
        <v>13.13</v>
      </c>
      <c r="BF36" s="10" t="s">
        <v>39</v>
      </c>
      <c r="BG36" s="10">
        <f>AVERAGE(BE229:BE240)</f>
        <v>65.270833333333329</v>
      </c>
      <c r="BH36" s="10" t="s">
        <v>306</v>
      </c>
      <c r="BI36">
        <v>14.52</v>
      </c>
      <c r="BJ36" s="10" t="s">
        <v>39</v>
      </c>
      <c r="BK36" s="10">
        <f>AVERAGE(BI223:BI233)</f>
        <v>80.355454545454549</v>
      </c>
      <c r="BL36" s="10" t="s">
        <v>306</v>
      </c>
      <c r="BM36" s="10">
        <v>5.45</v>
      </c>
      <c r="BN36" s="10" t="s">
        <v>39</v>
      </c>
      <c r="BO36" s="10">
        <f>AVERAGE(BM226:BM237)</f>
        <v>60.837500000000006</v>
      </c>
      <c r="BP36" s="10">
        <v>1992</v>
      </c>
      <c r="BQ36" s="25">
        <v>5.05</v>
      </c>
      <c r="BR36" s="10" t="s">
        <v>39</v>
      </c>
      <c r="BS36" s="25">
        <f>AVERAGE(BQ236:BQ247)</f>
        <v>66.884166666666673</v>
      </c>
      <c r="BT36" s="10" t="s">
        <v>312</v>
      </c>
      <c r="BU36">
        <v>5</v>
      </c>
      <c r="BV36" s="10" t="s">
        <v>39</v>
      </c>
      <c r="BW36" s="10">
        <f>AVERAGE(BU226:BU236)</f>
        <v>55.763636363636373</v>
      </c>
      <c r="BX36" s="10" t="s">
        <v>230</v>
      </c>
      <c r="BY36">
        <v>3195</v>
      </c>
      <c r="BZ36" s="32">
        <v>2.8526785714285716</v>
      </c>
      <c r="CA36" s="10" t="s">
        <v>39</v>
      </c>
      <c r="CB36" s="10">
        <f>AVERAGE(BY269:BY292)</f>
        <v>47101.838333333326</v>
      </c>
      <c r="CD36" s="10" t="s">
        <v>55</v>
      </c>
      <c r="CE36" s="25" t="s">
        <v>202</v>
      </c>
      <c r="CF36">
        <v>0</v>
      </c>
      <c r="CG36">
        <v>0</v>
      </c>
      <c r="CH36">
        <v>629141</v>
      </c>
      <c r="CI36">
        <v>0</v>
      </c>
      <c r="CJ36">
        <v>0</v>
      </c>
      <c r="CK36">
        <v>0</v>
      </c>
      <c r="CL36" s="10" t="s">
        <v>390</v>
      </c>
      <c r="CM36" s="10">
        <v>1086708</v>
      </c>
      <c r="CN36" s="10">
        <v>11634</v>
      </c>
      <c r="CO36" s="10">
        <v>311708</v>
      </c>
      <c r="CP36" s="10">
        <v>6980981</v>
      </c>
      <c r="CQ36" s="10">
        <v>220654</v>
      </c>
      <c r="CR36" s="10">
        <v>7268103</v>
      </c>
    </row>
    <row r="37" spans="2:96" x14ac:dyDescent="0.25">
      <c r="B37" s="10" t="s">
        <v>30</v>
      </c>
      <c r="C37" s="1">
        <v>282521</v>
      </c>
      <c r="D37" s="1">
        <v>1604068</v>
      </c>
      <c r="E37" s="1">
        <v>196747</v>
      </c>
      <c r="F37" s="1">
        <v>8082273</v>
      </c>
      <c r="G37" s="1">
        <v>6019958</v>
      </c>
      <c r="H37" s="1">
        <v>16185567</v>
      </c>
      <c r="K37" s="10">
        <f t="shared" si="0"/>
        <v>10207674.049608011</v>
      </c>
      <c r="L37" s="10">
        <v>3922104000000</v>
      </c>
      <c r="N37" s="1">
        <f t="shared" si="1"/>
        <v>5977892.9503919892</v>
      </c>
      <c r="Q37" s="10">
        <v>2952588000000</v>
      </c>
      <c r="R37">
        <v>485642239999.99994</v>
      </c>
      <c r="S37">
        <v>1021960191999.9999</v>
      </c>
      <c r="T37" s="10">
        <v>891047936000</v>
      </c>
      <c r="U37">
        <v>105574400000</v>
      </c>
      <c r="W37" s="10">
        <v>2952588000000</v>
      </c>
      <c r="X37">
        <v>451041960000</v>
      </c>
      <c r="Y37">
        <v>949149168000</v>
      </c>
      <c r="Z37" s="10">
        <v>827563944000</v>
      </c>
      <c r="AA37">
        <v>98052600000</v>
      </c>
      <c r="AD37" s="10">
        <f t="shared" si="2"/>
        <v>9.5685886415578475E-8</v>
      </c>
      <c r="AE37" s="10">
        <f t="shared" si="3"/>
        <v>1.791911555191007E-5</v>
      </c>
      <c r="AF37" s="10">
        <f t="shared" si="4"/>
        <v>2.0728775479472369E-7</v>
      </c>
      <c r="AG37" s="10">
        <f t="shared" si="5"/>
        <v>1.9383009755678771E-6</v>
      </c>
      <c r="AH37" s="10">
        <f t="shared" si="6"/>
        <v>6.1395189928670939E-5</v>
      </c>
      <c r="AI37" s="10">
        <f t="shared" si="7"/>
        <v>0.75280716676559312</v>
      </c>
      <c r="AJ37" s="10">
        <f t="shared" si="8"/>
        <v>0.115</v>
      </c>
      <c r="AK37" s="10">
        <f t="shared" si="9"/>
        <v>0.24199999999999999</v>
      </c>
      <c r="AL37" s="10">
        <f t="shared" si="10"/>
        <v>0.21099999999999999</v>
      </c>
      <c r="AM37" s="10">
        <f t="shared" si="11"/>
        <v>2.5000000000000001E-2</v>
      </c>
      <c r="AO37" s="10">
        <f t="shared" si="12"/>
        <v>1.3845754009766953</v>
      </c>
      <c r="AP37" s="10">
        <f t="shared" si="13"/>
        <v>1.1808257194302267</v>
      </c>
      <c r="AQ37" s="10">
        <f t="shared" si="14"/>
        <v>1.3428123294789762</v>
      </c>
      <c r="AR37" s="10">
        <f t="shared" si="15"/>
        <v>1.1452083677770606</v>
      </c>
      <c r="AS37" s="10">
        <f t="shared" si="16"/>
        <v>1.3635339818005285</v>
      </c>
      <c r="AT37" s="10">
        <f t="shared" si="17"/>
        <v>1.1628806881094307</v>
      </c>
      <c r="AU37" s="10">
        <f t="shared" si="18"/>
        <v>1.5856273350167907</v>
      </c>
      <c r="AX37" s="10">
        <f t="shared" si="19"/>
        <v>0.67265339509828359</v>
      </c>
      <c r="AY37" s="10">
        <f t="shared" si="20"/>
        <v>0.32734660490171641</v>
      </c>
      <c r="AZ37" s="10">
        <f t="shared" si="21"/>
        <v>4021049.988615267</v>
      </c>
      <c r="BA37" s="10">
        <f t="shared" si="22"/>
        <v>1956842.9617767222</v>
      </c>
      <c r="BB37" s="10">
        <f t="shared" si="23"/>
        <v>5977892.9503919892</v>
      </c>
      <c r="BD37">
        <v>1994</v>
      </c>
      <c r="BE37" s="25">
        <v>13.13</v>
      </c>
      <c r="BF37" s="10" t="s">
        <v>101</v>
      </c>
      <c r="BG37" s="25">
        <f>AVERAGE(BE241:BE252)</f>
        <v>74.44250000000001</v>
      </c>
      <c r="BH37" s="10" t="s">
        <v>224</v>
      </c>
      <c r="BI37">
        <v>15.97</v>
      </c>
      <c r="BJ37" s="10" t="s">
        <v>101</v>
      </c>
      <c r="BK37" s="10">
        <f>AVERAGE(BI234:BI245)</f>
        <v>87.873333333333335</v>
      </c>
      <c r="BL37" s="10" t="s">
        <v>224</v>
      </c>
      <c r="BM37" s="10">
        <v>6</v>
      </c>
      <c r="BN37" s="10" t="s">
        <v>101</v>
      </c>
      <c r="BO37" s="10">
        <f>AVERAGE(BM238:BM249)</f>
        <v>72.515000000000015</v>
      </c>
      <c r="BP37" s="10" t="s">
        <v>306</v>
      </c>
      <c r="BQ37">
        <v>5.56</v>
      </c>
      <c r="BR37" s="10" t="s">
        <v>101</v>
      </c>
      <c r="BS37" s="10">
        <f>AVERAGE(BQ248:BQ259)</f>
        <v>80.541666666666671</v>
      </c>
      <c r="BT37" s="10" t="s">
        <v>230</v>
      </c>
      <c r="BU37">
        <v>5.35</v>
      </c>
      <c r="BV37" s="10" t="s">
        <v>101</v>
      </c>
      <c r="BW37" s="10">
        <f>AVERAGE(BU237:BU248)</f>
        <v>65.491666666666674</v>
      </c>
      <c r="BX37" s="23">
        <v>35401</v>
      </c>
      <c r="BY37">
        <v>3323</v>
      </c>
      <c r="BZ37" s="32">
        <v>2.9669642857142855</v>
      </c>
      <c r="CA37" s="10" t="s">
        <v>101</v>
      </c>
      <c r="CB37" s="10">
        <f>AVERAGE(BY293:BY316)</f>
        <v>57583.694583333338</v>
      </c>
      <c r="CD37" s="10"/>
      <c r="CE37" s="10" t="s">
        <v>387</v>
      </c>
      <c r="CF37">
        <v>0</v>
      </c>
      <c r="CG37">
        <v>0</v>
      </c>
      <c r="CH37">
        <v>1009</v>
      </c>
      <c r="CI37">
        <v>25750</v>
      </c>
      <c r="CJ37">
        <v>4784</v>
      </c>
      <c r="CK37">
        <v>192484</v>
      </c>
      <c r="CL37" s="10" t="s">
        <v>32</v>
      </c>
      <c r="CM37" s="10">
        <v>1232576</v>
      </c>
      <c r="CN37" s="10">
        <v>11099</v>
      </c>
      <c r="CO37" s="10">
        <v>258899</v>
      </c>
      <c r="CP37" s="10">
        <v>7253375</v>
      </c>
      <c r="CQ37" s="10">
        <v>200735</v>
      </c>
      <c r="CR37" s="10">
        <v>3823620</v>
      </c>
    </row>
    <row r="38" spans="2:96" x14ac:dyDescent="0.25">
      <c r="B38" s="10" t="s">
        <v>32</v>
      </c>
      <c r="C38" s="1">
        <v>231459</v>
      </c>
      <c r="D38" s="1">
        <v>1493080</v>
      </c>
      <c r="E38" s="1">
        <v>183506</v>
      </c>
      <c r="F38" s="1">
        <v>8464042</v>
      </c>
      <c r="G38" s="1">
        <v>2739763</v>
      </c>
      <c r="H38" s="1">
        <v>13111850</v>
      </c>
      <c r="K38" s="10">
        <f t="shared" si="0"/>
        <v>10971548.02241856</v>
      </c>
      <c r="L38" s="10">
        <v>4215608000000</v>
      </c>
      <c r="N38" s="1">
        <f t="shared" si="1"/>
        <v>2140301.9775814395</v>
      </c>
      <c r="Q38" s="10">
        <v>3251947000000</v>
      </c>
      <c r="R38">
        <v>516892986000</v>
      </c>
      <c r="S38">
        <v>1056456717000</v>
      </c>
      <c r="T38" s="10">
        <v>1024717674000</v>
      </c>
      <c r="U38">
        <v>131490320999.99998</v>
      </c>
      <c r="W38" s="10">
        <v>3251947000000</v>
      </c>
      <c r="X38">
        <v>480579312000</v>
      </c>
      <c r="Y38">
        <v>982236664000</v>
      </c>
      <c r="Z38" s="10">
        <v>952727408000</v>
      </c>
      <c r="AA38">
        <v>122252631999.99998</v>
      </c>
      <c r="AD38" s="10">
        <f t="shared" si="2"/>
        <v>7.1175514238085674E-8</v>
      </c>
      <c r="AE38" s="10">
        <f t="shared" si="3"/>
        <v>1.7612164711742729E-5</v>
      </c>
      <c r="AF38" s="10">
        <f t="shared" si="4"/>
        <v>1.8682462865181746E-7</v>
      </c>
      <c r="AG38" s="10">
        <f t="shared" si="5"/>
        <v>1.5671638996240571E-6</v>
      </c>
      <c r="AH38" s="10">
        <f t="shared" si="6"/>
        <v>2.2410666790388614E-5</v>
      </c>
      <c r="AI38" s="10">
        <f t="shared" si="7"/>
        <v>0.77140640211328948</v>
      </c>
      <c r="AJ38" s="10">
        <f t="shared" si="8"/>
        <v>0.114</v>
      </c>
      <c r="AK38" s="10">
        <f t="shared" si="9"/>
        <v>0.23300000000000001</v>
      </c>
      <c r="AL38" s="10">
        <f t="shared" si="10"/>
        <v>0.22600000000000001</v>
      </c>
      <c r="AM38" s="10">
        <f t="shared" si="11"/>
        <v>2.8999999999999998E-2</v>
      </c>
      <c r="AO38" s="10">
        <f t="shared" si="12"/>
        <v>1.3935115895731647</v>
      </c>
      <c r="AP38" s="10">
        <f t="shared" si="13"/>
        <v>0.78790128370367374</v>
      </c>
      <c r="AQ38" s="10">
        <f t="shared" si="14"/>
        <v>1.5167858057238583</v>
      </c>
      <c r="AR38" s="10">
        <f t="shared" si="15"/>
        <v>0.85760139519140544</v>
      </c>
      <c r="AS38" s="10">
        <f t="shared" si="16"/>
        <v>1.4538427009743067</v>
      </c>
      <c r="AT38" s="10">
        <f t="shared" si="17"/>
        <v>0.82201291971438628</v>
      </c>
      <c r="AU38" s="10">
        <f t="shared" si="18"/>
        <v>1.1950774834333393</v>
      </c>
      <c r="AX38" s="10">
        <f t="shared" si="19"/>
        <v>2.0998150583719348</v>
      </c>
      <c r="AY38" s="10">
        <f t="shared" si="20"/>
        <v>-1.0998150583719351</v>
      </c>
      <c r="AZ38" s="10">
        <f t="shared" si="21"/>
        <v>4494238.3219887381</v>
      </c>
      <c r="BA38" s="10">
        <f t="shared" si="22"/>
        <v>-2353936.3444072991</v>
      </c>
      <c r="BB38" s="10">
        <f t="shared" si="23"/>
        <v>2140301.9775814391</v>
      </c>
      <c r="BD38" s="10" t="s">
        <v>228</v>
      </c>
      <c r="BE38">
        <v>13.75</v>
      </c>
      <c r="BF38" s="10" t="s">
        <v>403</v>
      </c>
      <c r="BG38" s="10">
        <f>AVERAGE(BE253:BE265)</f>
        <v>92.360769230769222</v>
      </c>
      <c r="BH38" s="25">
        <v>1994</v>
      </c>
      <c r="BI38" s="25">
        <v>15.97</v>
      </c>
      <c r="BJ38" s="10" t="s">
        <v>403</v>
      </c>
      <c r="BK38" s="25">
        <f>AVERAGE(BI246:BI256)</f>
        <v>114.26636363636364</v>
      </c>
      <c r="BL38" s="25">
        <v>1994</v>
      </c>
      <c r="BM38" s="25">
        <v>6</v>
      </c>
      <c r="BN38" s="10" t="s">
        <v>403</v>
      </c>
      <c r="BO38" s="25">
        <f>AVERAGE(BM250:BM258)</f>
        <v>92.26444444444445</v>
      </c>
      <c r="BP38" s="10" t="s">
        <v>224</v>
      </c>
      <c r="BQ38">
        <v>6.12</v>
      </c>
      <c r="BR38" s="10" t="s">
        <v>403</v>
      </c>
      <c r="BS38" s="10">
        <f>AVERAGE(BQ260:BQ268)</f>
        <v>99.579999999999984</v>
      </c>
      <c r="BT38" s="23">
        <v>35401</v>
      </c>
      <c r="BU38">
        <v>5.54</v>
      </c>
      <c r="BV38" s="10" t="s">
        <v>403</v>
      </c>
      <c r="BW38" s="10">
        <f>AVERAGE(BU250:BU260)</f>
        <v>88.705454545454558</v>
      </c>
      <c r="BX38" s="23" t="s">
        <v>311</v>
      </c>
      <c r="BY38">
        <v>3090</v>
      </c>
      <c r="BZ38" s="32">
        <v>2.7589285714285716</v>
      </c>
      <c r="CA38" s="10" t="s">
        <v>403</v>
      </c>
      <c r="CB38" s="10">
        <f>AVERAGE(BY317:BY341)</f>
        <v>76636.966799999995</v>
      </c>
      <c r="CD38" s="10"/>
      <c r="CE38" s="10" t="s">
        <v>388</v>
      </c>
      <c r="CF38">
        <v>0</v>
      </c>
      <c r="CG38">
        <v>0</v>
      </c>
      <c r="CH38">
        <v>0</v>
      </c>
      <c r="CI38">
        <v>0</v>
      </c>
      <c r="CJ38">
        <v>264172</v>
      </c>
      <c r="CK38">
        <v>0</v>
      </c>
      <c r="CL38" s="10" t="s">
        <v>124</v>
      </c>
    </row>
    <row r="39" spans="2:96" x14ac:dyDescent="0.25">
      <c r="B39" s="10" t="s">
        <v>33</v>
      </c>
      <c r="C39" s="1">
        <v>192750</v>
      </c>
      <c r="D39" s="1">
        <v>1542398</v>
      </c>
      <c r="E39" s="1">
        <v>142062</v>
      </c>
      <c r="F39" s="1">
        <v>9024783</v>
      </c>
      <c r="G39" s="1">
        <v>3452581</v>
      </c>
      <c r="H39" s="1">
        <v>14354574</v>
      </c>
      <c r="K39" s="10">
        <f t="shared" si="0"/>
        <v>11954347.634555586</v>
      </c>
      <c r="L39" s="10">
        <v>4593230000000</v>
      </c>
      <c r="N39" s="1">
        <f t="shared" si="1"/>
        <v>2400226.3654444143</v>
      </c>
      <c r="Q39" s="10">
        <v>3670749000000</v>
      </c>
      <c r="R39">
        <v>507706784000.00006</v>
      </c>
      <c r="S39">
        <v>1093522303999.9999</v>
      </c>
      <c r="T39" s="10">
        <v>1127694876000</v>
      </c>
      <c r="U39">
        <v>156217472000</v>
      </c>
      <c r="W39" s="10">
        <v>3670749000000</v>
      </c>
      <c r="X39">
        <v>477695920000.00006</v>
      </c>
      <c r="Y39">
        <v>1028883519999.9999</v>
      </c>
      <c r="Z39" s="10">
        <v>1061036130000</v>
      </c>
      <c r="AA39">
        <v>146983360000</v>
      </c>
      <c r="AD39" s="10">
        <f t="shared" si="2"/>
        <v>5.2509719406039476E-8</v>
      </c>
      <c r="AE39" s="10">
        <f t="shared" si="3"/>
        <v>1.8892317522829164E-5</v>
      </c>
      <c r="AF39" s="10">
        <f t="shared" si="4"/>
        <v>1.3807393863204263E-7</v>
      </c>
      <c r="AG39" s="10">
        <f t="shared" si="5"/>
        <v>1.4536715163507203E-6</v>
      </c>
      <c r="AH39" s="10">
        <f t="shared" si="6"/>
        <v>2.3489604537547651E-5</v>
      </c>
      <c r="AI39" s="10">
        <f t="shared" si="7"/>
        <v>0.79916507555685212</v>
      </c>
      <c r="AJ39" s="10">
        <f t="shared" si="8"/>
        <v>0.10400000000000001</v>
      </c>
      <c r="AK39" s="10">
        <f t="shared" si="9"/>
        <v>0.22399999999999998</v>
      </c>
      <c r="AL39" s="10">
        <f t="shared" si="10"/>
        <v>0.23100000000000001</v>
      </c>
      <c r="AM39" s="10">
        <f t="shared" si="11"/>
        <v>3.2000000000000001E-2</v>
      </c>
      <c r="AO39" s="10">
        <f t="shared" si="12"/>
        <v>1.3196400088447193</v>
      </c>
      <c r="AP39" s="10">
        <f t="shared" si="13"/>
        <v>0.80470459633658209</v>
      </c>
      <c r="AQ39" s="10">
        <f t="shared" si="14"/>
        <v>1.4922031261419975</v>
      </c>
      <c r="AR39" s="10">
        <f t="shared" si="15"/>
        <v>0.90993203163452807</v>
      </c>
      <c r="AS39" s="10">
        <f t="shared" si="16"/>
        <v>1.4032715156305795</v>
      </c>
      <c r="AT39" s="10">
        <f t="shared" si="17"/>
        <v>0.85570233621872793</v>
      </c>
      <c r="AU39" s="10">
        <f t="shared" si="18"/>
        <v>1.2007827142742822</v>
      </c>
      <c r="AX39" s="10">
        <f t="shared" si="19"/>
        <v>1.8516676516032782</v>
      </c>
      <c r="AY39" s="10">
        <f t="shared" si="20"/>
        <v>-0.85166765160327873</v>
      </c>
      <c r="AZ39" s="10">
        <f t="shared" si="21"/>
        <v>4444421.5174187301</v>
      </c>
      <c r="BA39" s="10">
        <f t="shared" si="22"/>
        <v>-2044195.1519743174</v>
      </c>
      <c r="BB39" s="10">
        <f t="shared" si="23"/>
        <v>2400226.3654444125</v>
      </c>
      <c r="BD39" s="10" t="s">
        <v>230</v>
      </c>
      <c r="BE39">
        <v>14.71</v>
      </c>
      <c r="BH39" s="10" t="s">
        <v>228</v>
      </c>
      <c r="BI39">
        <v>16.88</v>
      </c>
      <c r="BL39" s="10" t="s">
        <v>228</v>
      </c>
      <c r="BM39" s="26">
        <v>6.25</v>
      </c>
      <c r="BN39" s="26"/>
      <c r="BO39" s="26"/>
      <c r="BP39" s="10">
        <v>1994</v>
      </c>
      <c r="BQ39" s="25">
        <v>6.12</v>
      </c>
      <c r="BR39" s="25"/>
      <c r="BS39" s="25"/>
      <c r="BT39" s="23" t="s">
        <v>311</v>
      </c>
      <c r="BU39">
        <v>5.73</v>
      </c>
      <c r="BX39" s="10" t="s">
        <v>310</v>
      </c>
      <c r="BY39">
        <v>3640</v>
      </c>
      <c r="BZ39" s="32">
        <v>3.25</v>
      </c>
      <c r="CD39" s="10"/>
      <c r="CE39" s="10" t="s">
        <v>389</v>
      </c>
      <c r="CF39">
        <v>343506</v>
      </c>
      <c r="CG39">
        <v>101455</v>
      </c>
      <c r="CH39">
        <v>0</v>
      </c>
      <c r="CI39">
        <v>1101884</v>
      </c>
      <c r="CJ39">
        <v>12194</v>
      </c>
      <c r="CK39">
        <v>58508</v>
      </c>
      <c r="CL39" s="10" t="s">
        <v>34</v>
      </c>
    </row>
    <row r="40" spans="2:96" x14ac:dyDescent="0.25">
      <c r="B40" s="10" t="s">
        <v>34</v>
      </c>
      <c r="C40" s="1">
        <v>128651</v>
      </c>
      <c r="D40" s="1">
        <v>1681517</v>
      </c>
      <c r="E40" s="1">
        <v>81896</v>
      </c>
      <c r="F40" s="1">
        <v>8156831</v>
      </c>
      <c r="G40" s="1">
        <v>4218982</v>
      </c>
      <c r="H40" s="1">
        <v>14267877</v>
      </c>
      <c r="K40" s="10">
        <f t="shared" si="0"/>
        <v>12649882.495197104</v>
      </c>
      <c r="L40" s="10">
        <v>4860476000000</v>
      </c>
      <c r="N40" s="1">
        <f t="shared" si="1"/>
        <v>1617994.5048028957</v>
      </c>
      <c r="Q40" s="10">
        <v>3708073000000</v>
      </c>
      <c r="R40">
        <v>528703841999.99994</v>
      </c>
      <c r="S40">
        <v>1166258475000</v>
      </c>
      <c r="T40" s="10">
        <v>1321759604999.9998</v>
      </c>
      <c r="U40">
        <v>114034162000.00002</v>
      </c>
      <c r="W40" s="10">
        <v>3708073000000</v>
      </c>
      <c r="X40">
        <v>495768551999.99994</v>
      </c>
      <c r="Y40">
        <v>1093607100000</v>
      </c>
      <c r="Z40" s="10">
        <v>1239421379999.9998</v>
      </c>
      <c r="AA40">
        <v>106930472000.00002</v>
      </c>
      <c r="AD40" s="10">
        <f t="shared" si="2"/>
        <v>3.4694840150126494E-8</v>
      </c>
      <c r="AE40" s="10">
        <f t="shared" si="3"/>
        <v>1.6452901191683494E-5</v>
      </c>
      <c r="AF40" s="10">
        <f t="shared" si="4"/>
        <v>7.4886126836594239E-8</v>
      </c>
      <c r="AG40" s="10">
        <f t="shared" si="5"/>
        <v>1.3566951701285001E-6</v>
      </c>
      <c r="AH40" s="10">
        <f t="shared" si="6"/>
        <v>3.945537619996664E-5</v>
      </c>
      <c r="AI40" s="10">
        <f t="shared" si="7"/>
        <v>0.7629032629725977</v>
      </c>
      <c r="AJ40" s="10">
        <f t="shared" si="8"/>
        <v>0.10199999999999999</v>
      </c>
      <c r="AK40" s="10">
        <f t="shared" si="9"/>
        <v>0.22500000000000001</v>
      </c>
      <c r="AL40" s="10">
        <f t="shared" si="10"/>
        <v>0.25499999999999995</v>
      </c>
      <c r="AM40" s="10">
        <f t="shared" si="11"/>
        <v>2.2000000000000002E-2</v>
      </c>
      <c r="AO40" s="10">
        <f t="shared" si="12"/>
        <v>1.2903736827808272</v>
      </c>
      <c r="AP40" s="10">
        <f t="shared" si="13"/>
        <v>0.86541327277391034</v>
      </c>
      <c r="AQ40" s="10">
        <f t="shared" si="14"/>
        <v>1.3033147601595632</v>
      </c>
      <c r="AR40" s="10">
        <f t="shared" si="15"/>
        <v>0.87409244864133584</v>
      </c>
      <c r="AS40" s="10">
        <f t="shared" si="16"/>
        <v>1.2968280791568736</v>
      </c>
      <c r="AT40" s="10">
        <f t="shared" si="17"/>
        <v>0.86974203456292687</v>
      </c>
      <c r="AU40" s="10">
        <f t="shared" si="18"/>
        <v>1.1279058920442315</v>
      </c>
      <c r="AX40" s="10">
        <f t="shared" si="19"/>
        <v>2.1594837891090197</v>
      </c>
      <c r="AY40" s="10">
        <f t="shared" si="20"/>
        <v>-1.1594837891090191</v>
      </c>
      <c r="AZ40" s="10">
        <f t="shared" si="21"/>
        <v>3494032.9039893295</v>
      </c>
      <c r="BA40" s="10">
        <f t="shared" si="22"/>
        <v>-1876038.3991864324</v>
      </c>
      <c r="BB40" s="10">
        <f t="shared" si="23"/>
        <v>1617994.5048028971</v>
      </c>
      <c r="BD40" s="10" t="s">
        <v>310</v>
      </c>
      <c r="BE40">
        <v>14.91</v>
      </c>
      <c r="BH40" s="10" t="s">
        <v>230</v>
      </c>
      <c r="BI40">
        <v>18.059999999999999</v>
      </c>
      <c r="BL40" s="10" t="s">
        <v>230</v>
      </c>
      <c r="BM40" s="10">
        <v>6.69</v>
      </c>
      <c r="BP40" s="10" t="s">
        <v>228</v>
      </c>
      <c r="BQ40">
        <v>6.5</v>
      </c>
      <c r="BT40" s="10" t="s">
        <v>320</v>
      </c>
      <c r="BU40">
        <v>5.72</v>
      </c>
      <c r="BX40" s="10" t="s">
        <v>321</v>
      </c>
      <c r="BY40">
        <v>4914.71</v>
      </c>
      <c r="BZ40" s="32">
        <v>4.3881339285714285</v>
      </c>
      <c r="CD40" s="10"/>
      <c r="CE40" s="10" t="s">
        <v>241</v>
      </c>
      <c r="CF40">
        <v>0</v>
      </c>
      <c r="CG40">
        <v>0</v>
      </c>
      <c r="CH40">
        <v>0</v>
      </c>
      <c r="CI40">
        <v>13693</v>
      </c>
      <c r="CJ40">
        <v>501</v>
      </c>
      <c r="CK40">
        <v>20742</v>
      </c>
      <c r="CL40" s="10" t="s">
        <v>125</v>
      </c>
    </row>
    <row r="41" spans="2:96" x14ac:dyDescent="0.25">
      <c r="B41" s="10" t="s">
        <v>35</v>
      </c>
      <c r="C41" s="1">
        <v>106148</v>
      </c>
      <c r="D41" s="1">
        <v>1595981</v>
      </c>
      <c r="E41" s="1">
        <v>97232</v>
      </c>
      <c r="F41" s="1">
        <v>7981893</v>
      </c>
      <c r="G41" s="1">
        <v>6740559</v>
      </c>
      <c r="H41" s="1">
        <v>16521813</v>
      </c>
      <c r="K41" s="10">
        <f t="shared" si="0"/>
        <v>13511950.022849051</v>
      </c>
      <c r="L41" s="10">
        <v>5191709000000</v>
      </c>
      <c r="N41" s="1">
        <f t="shared" si="1"/>
        <v>3009862.9771509487</v>
      </c>
      <c r="Q41" s="10">
        <v>3882891000000</v>
      </c>
      <c r="R41">
        <v>547794800000</v>
      </c>
      <c r="S41">
        <v>1199670611999.9998</v>
      </c>
      <c r="T41" s="10">
        <v>1451656219999.9998</v>
      </c>
      <c r="U41">
        <v>120514856000.00002</v>
      </c>
      <c r="W41" s="10">
        <v>3882891000000</v>
      </c>
      <c r="X41">
        <v>519170900000</v>
      </c>
      <c r="Y41">
        <v>1136984270999.9998</v>
      </c>
      <c r="Z41" s="10">
        <v>1375802885000</v>
      </c>
      <c r="AA41">
        <v>114217598000.00002</v>
      </c>
      <c r="AD41" s="10">
        <f t="shared" si="2"/>
        <v>2.7337362805188198E-8</v>
      </c>
      <c r="AE41" s="10">
        <f t="shared" si="3"/>
        <v>1.5374307381249603E-5</v>
      </c>
      <c r="AF41" s="10">
        <f t="shared" si="4"/>
        <v>8.5517453917355051E-8</v>
      </c>
      <c r="AG41" s="10">
        <f t="shared" si="5"/>
        <v>1.1600360904898088E-6</v>
      </c>
      <c r="AH41" s="10">
        <f t="shared" si="6"/>
        <v>5.9015065261659585E-5</v>
      </c>
      <c r="AI41" s="10">
        <f t="shared" si="7"/>
        <v>0.74790228034737694</v>
      </c>
      <c r="AJ41" s="10">
        <f t="shared" si="8"/>
        <v>0.1</v>
      </c>
      <c r="AK41" s="10">
        <f t="shared" si="9"/>
        <v>0.21899999999999994</v>
      </c>
      <c r="AL41" s="10">
        <f t="shared" si="10"/>
        <v>0.26500000000000001</v>
      </c>
      <c r="AM41" s="10">
        <f t="shared" si="11"/>
        <v>2.2000000000000002E-2</v>
      </c>
      <c r="AO41" s="10">
        <f t="shared" si="12"/>
        <v>1.2743930102650074</v>
      </c>
      <c r="AP41" s="10">
        <f t="shared" si="13"/>
        <v>0.99626650785607129</v>
      </c>
      <c r="AQ41" s="10">
        <f t="shared" si="14"/>
        <v>1.2273378891262374</v>
      </c>
      <c r="AR41" s="10">
        <f t="shared" si="15"/>
        <v>0.95948080608584718</v>
      </c>
      <c r="AS41" s="10">
        <f t="shared" si="16"/>
        <v>1.2506441648749997</v>
      </c>
      <c r="AT41" s="10">
        <f t="shared" si="17"/>
        <v>0.97770066586561921</v>
      </c>
      <c r="AU41" s="10">
        <f t="shared" si="18"/>
        <v>1.2227556327592386</v>
      </c>
      <c r="AX41" s="10">
        <f t="shared" si="19"/>
        <v>1.1121379185375702</v>
      </c>
      <c r="AY41" s="10">
        <f t="shared" si="20"/>
        <v>-0.11213791853757048</v>
      </c>
      <c r="AZ41" s="10">
        <f t="shared" si="21"/>
        <v>3347382.74649195</v>
      </c>
      <c r="BA41" s="10">
        <f t="shared" si="22"/>
        <v>-337519.76934100245</v>
      </c>
      <c r="BB41" s="10">
        <f t="shared" si="23"/>
        <v>3009862.9771509478</v>
      </c>
      <c r="BD41" s="23">
        <v>35405</v>
      </c>
      <c r="BE41">
        <v>14.69</v>
      </c>
      <c r="BH41" s="10" t="s">
        <v>310</v>
      </c>
      <c r="BI41">
        <v>18.28</v>
      </c>
      <c r="BL41" s="23">
        <v>35401</v>
      </c>
      <c r="BM41" s="10">
        <v>6.89</v>
      </c>
      <c r="BP41" s="10" t="s">
        <v>230</v>
      </c>
      <c r="BQ41">
        <v>6.96</v>
      </c>
      <c r="BT41" s="10" t="s">
        <v>317</v>
      </c>
      <c r="BU41">
        <v>5.35</v>
      </c>
      <c r="BX41" s="23">
        <v>35405</v>
      </c>
      <c r="BY41">
        <v>4514.71</v>
      </c>
      <c r="BZ41" s="32">
        <v>4.0309910714285717</v>
      </c>
      <c r="CD41" s="10"/>
      <c r="CE41" s="10" t="s">
        <v>108</v>
      </c>
      <c r="CF41" s="10">
        <v>343506</v>
      </c>
      <c r="CG41" s="10">
        <v>101455</v>
      </c>
      <c r="CH41">
        <v>645545</v>
      </c>
      <c r="CI41">
        <v>1349150</v>
      </c>
      <c r="CJ41">
        <v>286474</v>
      </c>
      <c r="CK41">
        <v>584082</v>
      </c>
      <c r="CL41" s="10" t="s">
        <v>126</v>
      </c>
      <c r="CM41" s="10">
        <v>1449864</v>
      </c>
      <c r="CN41" s="10">
        <v>9706</v>
      </c>
      <c r="CO41" s="10">
        <v>228610</v>
      </c>
      <c r="CP41" s="10">
        <v>8225663</v>
      </c>
      <c r="CQ41" s="10">
        <v>115197</v>
      </c>
      <c r="CR41" s="10">
        <v>7475886</v>
      </c>
    </row>
    <row r="42" spans="2:96" x14ac:dyDescent="0.25">
      <c r="B42" s="10" t="s">
        <v>36</v>
      </c>
      <c r="C42" s="1">
        <v>120961</v>
      </c>
      <c r="D42" s="1">
        <v>1071191</v>
      </c>
      <c r="E42" s="1">
        <v>109351</v>
      </c>
      <c r="F42" s="1">
        <v>9384482</v>
      </c>
      <c r="G42" s="1">
        <v>7083933</v>
      </c>
      <c r="H42" s="1">
        <v>17769918</v>
      </c>
      <c r="K42" s="10">
        <f t="shared" si="0"/>
        <v>14009835.512043666</v>
      </c>
      <c r="L42" s="10">
        <v>5383012000000</v>
      </c>
      <c r="N42" s="1">
        <f t="shared" si="1"/>
        <v>3760082.4879563339</v>
      </c>
      <c r="Q42" s="10">
        <v>3812289000000</v>
      </c>
      <c r="R42">
        <v>539841374999.99994</v>
      </c>
      <c r="S42">
        <v>1146467250000</v>
      </c>
      <c r="T42" s="10">
        <v>1469258999999.9998</v>
      </c>
      <c r="U42">
        <v>83480625000</v>
      </c>
      <c r="W42" s="10">
        <v>3812289000000</v>
      </c>
      <c r="X42">
        <v>522152163999.99994</v>
      </c>
      <c r="Y42">
        <v>1108900472000</v>
      </c>
      <c r="Z42" s="10">
        <v>1421115167999.9998</v>
      </c>
      <c r="AA42">
        <v>80745180000</v>
      </c>
      <c r="AD42" s="10">
        <f t="shared" si="2"/>
        <v>3.172923144074334E-8</v>
      </c>
      <c r="AE42" s="10">
        <f t="shared" si="3"/>
        <v>1.7972695790646961E-5</v>
      </c>
      <c r="AF42" s="10">
        <f t="shared" si="4"/>
        <v>9.8612096180981692E-8</v>
      </c>
      <c r="AG42" s="10">
        <f t="shared" si="5"/>
        <v>7.5376790292621816E-7</v>
      </c>
      <c r="AH42" s="10">
        <f t="shared" si="6"/>
        <v>8.7731961214279291E-5</v>
      </c>
      <c r="AI42" s="10">
        <f t="shared" si="7"/>
        <v>0.70820741250437491</v>
      </c>
      <c r="AJ42" s="10">
        <f t="shared" si="8"/>
        <v>9.6999999999999989E-2</v>
      </c>
      <c r="AK42" s="10">
        <f t="shared" si="9"/>
        <v>0.20599999999999999</v>
      </c>
      <c r="AL42" s="10">
        <f t="shared" si="10"/>
        <v>0.26399999999999996</v>
      </c>
      <c r="AM42" s="10">
        <f t="shared" si="11"/>
        <v>1.4999999999999999E-2</v>
      </c>
      <c r="AO42" s="10">
        <f t="shared" si="12"/>
        <v>1.2220108847495701</v>
      </c>
      <c r="AP42" s="10">
        <f t="shared" si="13"/>
        <v>1.2820959376258954</v>
      </c>
      <c r="AQ42" s="10">
        <f t="shared" si="14"/>
        <v>0.98930877980283227</v>
      </c>
      <c r="AR42" s="10">
        <f t="shared" si="15"/>
        <v>1.0379521029411918</v>
      </c>
      <c r="AS42" s="10">
        <f t="shared" si="16"/>
        <v>1.0995208489598443</v>
      </c>
      <c r="AT42" s="10">
        <f t="shared" si="17"/>
        <v>1.1535831892980919</v>
      </c>
      <c r="AU42" s="10">
        <f t="shared" si="18"/>
        <v>1.2683887676428427</v>
      </c>
      <c r="AX42" s="10">
        <f t="shared" si="19"/>
        <v>0.39905584589098775</v>
      </c>
      <c r="AY42" s="10">
        <f t="shared" si="20"/>
        <v>0.60094415410901225</v>
      </c>
      <c r="AZ42" s="10">
        <f t="shared" si="21"/>
        <v>1500482.8978513046</v>
      </c>
      <c r="BA42" s="10">
        <f t="shared" si="22"/>
        <v>2259599.5901050293</v>
      </c>
      <c r="BB42" s="10">
        <f t="shared" si="23"/>
        <v>3760082.4879563339</v>
      </c>
      <c r="BD42" s="10" t="s">
        <v>317</v>
      </c>
      <c r="BE42">
        <v>14.54</v>
      </c>
      <c r="BH42" s="23">
        <v>35405</v>
      </c>
      <c r="BI42">
        <v>18.079999999999998</v>
      </c>
      <c r="BL42" s="23" t="s">
        <v>311</v>
      </c>
      <c r="BM42" s="10">
        <v>6.41</v>
      </c>
      <c r="BP42" s="23">
        <v>35401</v>
      </c>
      <c r="BQ42">
        <v>7.17</v>
      </c>
      <c r="BT42" s="23">
        <v>35408</v>
      </c>
      <c r="BU42">
        <v>5.67</v>
      </c>
      <c r="BX42" s="10" t="s">
        <v>317</v>
      </c>
      <c r="BY42">
        <v>4234.71</v>
      </c>
      <c r="BZ42" s="32">
        <v>3.7809910714285713</v>
      </c>
      <c r="CD42" s="10" t="s">
        <v>115</v>
      </c>
      <c r="CE42" s="25" t="s">
        <v>202</v>
      </c>
      <c r="CF42">
        <v>0</v>
      </c>
      <c r="CG42">
        <v>0</v>
      </c>
      <c r="CH42">
        <v>680914</v>
      </c>
      <c r="CI42">
        <v>51</v>
      </c>
      <c r="CJ42">
        <v>0</v>
      </c>
      <c r="CK42">
        <v>9</v>
      </c>
      <c r="CL42" s="10" t="s">
        <v>419</v>
      </c>
    </row>
    <row r="43" spans="2:96" x14ac:dyDescent="0.25">
      <c r="B43" s="10" t="s">
        <v>37</v>
      </c>
      <c r="C43" s="1">
        <v>97332</v>
      </c>
      <c r="D43" s="1">
        <v>969193</v>
      </c>
      <c r="E43" s="1">
        <v>69793</v>
      </c>
      <c r="F43" s="1">
        <v>8837197</v>
      </c>
      <c r="G43" s="1">
        <v>7570418</v>
      </c>
      <c r="H43" s="1">
        <v>17543933</v>
      </c>
      <c r="K43" s="10">
        <f t="shared" si="0"/>
        <v>14251107.088497238</v>
      </c>
      <c r="L43" s="10">
        <v>5475716000000</v>
      </c>
      <c r="N43" s="1">
        <f t="shared" si="1"/>
        <v>3292825.9115027618</v>
      </c>
      <c r="Q43" s="10">
        <v>4240380900000</v>
      </c>
      <c r="R43">
        <v>588077940000</v>
      </c>
      <c r="S43">
        <v>1256872460000</v>
      </c>
      <c r="T43" s="10">
        <v>1314527160000</v>
      </c>
      <c r="U43">
        <v>144136750000</v>
      </c>
      <c r="W43" s="10">
        <v>4240380900000</v>
      </c>
      <c r="X43">
        <v>558523032000</v>
      </c>
      <c r="Y43">
        <v>1193706088000</v>
      </c>
      <c r="Z43" s="10">
        <v>1248463248000</v>
      </c>
      <c r="AA43">
        <v>136892900000</v>
      </c>
      <c r="AD43" s="10">
        <f t="shared" si="2"/>
        <v>2.2953598343016781E-8</v>
      </c>
      <c r="AE43" s="10">
        <f t="shared" si="3"/>
        <v>1.5822439709164938E-5</v>
      </c>
      <c r="AF43" s="10">
        <f t="shared" si="4"/>
        <v>5.8467491036202206E-8</v>
      </c>
      <c r="AG43" s="10">
        <f t="shared" si="5"/>
        <v>7.7630879527500515E-7</v>
      </c>
      <c r="AH43" s="10">
        <f t="shared" si="6"/>
        <v>5.5301757797519083E-5</v>
      </c>
      <c r="AI43" s="10">
        <f t="shared" si="7"/>
        <v>0.77439752171222909</v>
      </c>
      <c r="AJ43" s="10">
        <f t="shared" si="8"/>
        <v>0.10199999999999999</v>
      </c>
      <c r="AK43" s="10">
        <f t="shared" si="9"/>
        <v>0.218</v>
      </c>
      <c r="AL43" s="10">
        <f t="shared" si="10"/>
        <v>0.22800000000000001</v>
      </c>
      <c r="AM43" s="10">
        <f t="shared" si="11"/>
        <v>2.5000000000000001E-2</v>
      </c>
      <c r="AO43" s="10">
        <f t="shared" si="12"/>
        <v>1.2798873666875705</v>
      </c>
      <c r="AP43" s="10">
        <f t="shared" si="13"/>
        <v>0.93795464990243338</v>
      </c>
      <c r="AQ43" s="10">
        <f t="shared" si="14"/>
        <v>1.3124915492782365</v>
      </c>
      <c r="AR43" s="10">
        <f t="shared" si="15"/>
        <v>0.96184834981942635</v>
      </c>
      <c r="AS43" s="10">
        <f t="shared" si="16"/>
        <v>1.2960869387527258</v>
      </c>
      <c r="AT43" s="10">
        <f t="shared" si="17"/>
        <v>0.9498263695087189</v>
      </c>
      <c r="AU43" s="10">
        <f t="shared" si="18"/>
        <v>1.231057551603171</v>
      </c>
      <c r="AX43" s="10">
        <f t="shared" si="19"/>
        <v>1.247631640189345</v>
      </c>
      <c r="AY43" s="10">
        <f t="shared" si="20"/>
        <v>-0.24763164018934528</v>
      </c>
      <c r="AZ43" s="10">
        <f t="shared" si="21"/>
        <v>4108233.7928261659</v>
      </c>
      <c r="BA43" s="10">
        <f t="shared" si="22"/>
        <v>-815407.88132340484</v>
      </c>
      <c r="BB43" s="10">
        <f t="shared" si="23"/>
        <v>3292825.9115027608</v>
      </c>
      <c r="BD43" s="10" t="s">
        <v>318</v>
      </c>
      <c r="BE43">
        <v>14.94</v>
      </c>
      <c r="BH43" s="23">
        <v>35256</v>
      </c>
      <c r="BI43">
        <v>18.62</v>
      </c>
      <c r="BL43" s="10" t="s">
        <v>310</v>
      </c>
      <c r="BM43" s="10">
        <v>7.26</v>
      </c>
      <c r="BP43" s="23" t="s">
        <v>311</v>
      </c>
      <c r="BQ43">
        <v>7.46</v>
      </c>
      <c r="BT43" s="23">
        <v>35256</v>
      </c>
      <c r="BU43">
        <v>6.2</v>
      </c>
      <c r="BX43" s="10" t="s">
        <v>318</v>
      </c>
      <c r="BY43">
        <v>4332.71</v>
      </c>
      <c r="BZ43" s="32">
        <v>3.8684910714285716</v>
      </c>
      <c r="CD43" s="10"/>
      <c r="CE43" s="10" t="s">
        <v>387</v>
      </c>
      <c r="CF43">
        <v>0</v>
      </c>
      <c r="CG43">
        <v>0</v>
      </c>
      <c r="CH43">
        <v>102</v>
      </c>
      <c r="CI43">
        <v>43852</v>
      </c>
      <c r="CJ43">
        <v>1887</v>
      </c>
      <c r="CK43">
        <v>156921</v>
      </c>
      <c r="CL43" s="10" t="s">
        <v>39</v>
      </c>
    </row>
    <row r="44" spans="2:96" x14ac:dyDescent="0.25">
      <c r="B44" s="10" t="s">
        <v>39</v>
      </c>
      <c r="C44" s="1">
        <v>90312</v>
      </c>
      <c r="D44" s="1">
        <v>984690</v>
      </c>
      <c r="E44" s="1">
        <v>58072</v>
      </c>
      <c r="F44" s="1">
        <v>8860880</v>
      </c>
      <c r="G44" s="1">
        <v>8814274</v>
      </c>
      <c r="H44" s="1">
        <v>18808228</v>
      </c>
      <c r="K44" s="10">
        <f t="shared" si="0"/>
        <v>14688047.45659877</v>
      </c>
      <c r="L44" s="10">
        <v>5643602000000</v>
      </c>
      <c r="N44" s="1">
        <f t="shared" si="1"/>
        <v>4120180.5434012301</v>
      </c>
      <c r="Q44" s="10">
        <v>4168782000000</v>
      </c>
      <c r="W44" s="10">
        <v>4168782000000</v>
      </c>
      <c r="X44">
        <v>569285000000</v>
      </c>
      <c r="Y44">
        <v>1202411000000</v>
      </c>
      <c r="Z44" s="10">
        <v>1325101000000</v>
      </c>
      <c r="AA44">
        <v>145009000000</v>
      </c>
      <c r="AD44" s="10">
        <f t="shared" si="2"/>
        <v>2.1663881680548419E-8</v>
      </c>
      <c r="AE44" s="10">
        <f t="shared" si="3"/>
        <v>1.5564927935919617E-5</v>
      </c>
      <c r="AF44" s="10">
        <f t="shared" si="4"/>
        <v>4.8296298021225686E-8</v>
      </c>
      <c r="AG44" s="10">
        <f t="shared" si="5"/>
        <v>7.4310561987350398E-7</v>
      </c>
      <c r="AH44" s="10">
        <f t="shared" si="6"/>
        <v>6.0784323731630451E-5</v>
      </c>
      <c r="AI44" s="10">
        <f t="shared" si="7"/>
        <v>0.73867398870437706</v>
      </c>
      <c r="AJ44" s="10">
        <f t="shared" si="8"/>
        <v>0.10087263417937693</v>
      </c>
      <c r="AK44" s="10">
        <f t="shared" si="9"/>
        <v>0.21305737009803313</v>
      </c>
      <c r="AL44" s="10">
        <f t="shared" si="10"/>
        <v>0.23479703210821742</v>
      </c>
      <c r="AM44" s="10">
        <f t="shared" si="11"/>
        <v>2.5694405806787935E-2</v>
      </c>
      <c r="AO44" s="10">
        <f t="shared" si="12"/>
        <v>1.2672134849235628</v>
      </c>
      <c r="AP44" s="10">
        <f t="shared" si="13"/>
        <v>0.97579671222685538</v>
      </c>
      <c r="AQ44" s="10">
        <f t="shared" si="14"/>
        <v>1.31227381569168</v>
      </c>
      <c r="AR44" s="10">
        <f t="shared" si="15"/>
        <v>1.0104946720722208</v>
      </c>
      <c r="AS44" s="10">
        <f t="shared" si="16"/>
        <v>1.2895468487637798</v>
      </c>
      <c r="AT44" s="10">
        <f t="shared" si="17"/>
        <v>0.99299414838700206</v>
      </c>
      <c r="AU44" s="10">
        <f t="shared" si="18"/>
        <v>1.2805124748933316</v>
      </c>
      <c r="AX44" s="10">
        <f t="shared" si="19"/>
        <v>1.0284336218176195</v>
      </c>
      <c r="AY44" s="10">
        <f t="shared" si="20"/>
        <v>-2.8433621817619371E-2</v>
      </c>
      <c r="AZ44" s="10">
        <f t="shared" si="21"/>
        <v>4237332.198792615</v>
      </c>
      <c r="BA44" s="10">
        <f t="shared" si="22"/>
        <v>-117151.65539138405</v>
      </c>
      <c r="BB44" s="10">
        <f t="shared" si="23"/>
        <v>4120180.5434012311</v>
      </c>
      <c r="BD44" s="23">
        <v>35408</v>
      </c>
      <c r="BE44">
        <v>15.42</v>
      </c>
      <c r="BH44" s="10" t="s">
        <v>313</v>
      </c>
      <c r="BI44">
        <v>19.32</v>
      </c>
      <c r="BL44" s="10" t="s">
        <v>317</v>
      </c>
      <c r="BM44" s="10">
        <v>6.91</v>
      </c>
      <c r="BP44" s="10" t="s">
        <v>317</v>
      </c>
      <c r="BQ44">
        <v>7.11</v>
      </c>
      <c r="BT44" s="10" t="s">
        <v>313</v>
      </c>
      <c r="BU44">
        <v>7.01</v>
      </c>
      <c r="BX44" s="23">
        <v>35408</v>
      </c>
      <c r="BY44">
        <v>4575.71</v>
      </c>
      <c r="BZ44" s="32">
        <v>4.0854553571428571</v>
      </c>
      <c r="CD44" s="10"/>
      <c r="CE44" s="10" t="s">
        <v>388</v>
      </c>
      <c r="CF44">
        <v>0</v>
      </c>
      <c r="CG44">
        <v>0</v>
      </c>
      <c r="CH44">
        <v>0</v>
      </c>
      <c r="CI44">
        <v>0</v>
      </c>
      <c r="CJ44">
        <v>234563</v>
      </c>
      <c r="CK44">
        <v>0</v>
      </c>
      <c r="CL44" s="10" t="s">
        <v>101</v>
      </c>
    </row>
    <row r="45" spans="2:96" x14ac:dyDescent="0.25">
      <c r="B45" s="10" t="s">
        <v>38</v>
      </c>
      <c r="C45" s="1">
        <v>85449</v>
      </c>
      <c r="D45" s="1">
        <v>1355443</v>
      </c>
      <c r="E45" s="1">
        <v>40597</v>
      </c>
      <c r="F45" s="1">
        <v>8892268</v>
      </c>
      <c r="G45" s="1">
        <v>8138956</v>
      </c>
      <c r="H45" s="1">
        <v>18512713</v>
      </c>
      <c r="K45" s="10">
        <f t="shared" si="0"/>
        <v>15134203.636879088</v>
      </c>
      <c r="L45" s="10">
        <v>5815029000000</v>
      </c>
      <c r="N45" s="1">
        <f t="shared" si="1"/>
        <v>3378509.3631209116</v>
      </c>
      <c r="Q45" s="10">
        <v>4323703000000</v>
      </c>
      <c r="W45" s="10">
        <v>4323703000000</v>
      </c>
      <c r="X45">
        <v>574212000000</v>
      </c>
      <c r="Y45">
        <v>1230978000000</v>
      </c>
      <c r="Z45" s="10">
        <v>1346269000000</v>
      </c>
      <c r="AA45">
        <v>134499000000</v>
      </c>
      <c r="AD45" s="10">
        <f t="shared" si="2"/>
        <v>1.9762920811165798E-8</v>
      </c>
      <c r="AE45" s="10">
        <f t="shared" si="3"/>
        <v>1.548603651612993E-5</v>
      </c>
      <c r="AF45" s="10">
        <f t="shared" si="4"/>
        <v>3.2979468357679829E-8</v>
      </c>
      <c r="AG45" s="10">
        <f t="shared" si="5"/>
        <v>1.006814388506309E-6</v>
      </c>
      <c r="AH45" s="10">
        <f t="shared" si="6"/>
        <v>6.0513133926646298E-5</v>
      </c>
      <c r="AI45" s="10">
        <f t="shared" si="7"/>
        <v>0.74353937013899674</v>
      </c>
      <c r="AJ45" s="10">
        <f t="shared" si="8"/>
        <v>9.8746197138483746E-2</v>
      </c>
      <c r="AK45" s="10">
        <f t="shared" si="9"/>
        <v>0.21168905606489666</v>
      </c>
      <c r="AL45" s="10">
        <f t="shared" si="10"/>
        <v>0.23151544042170727</v>
      </c>
      <c r="AM45" s="10">
        <f t="shared" si="11"/>
        <v>2.3129549310932071E-2</v>
      </c>
      <c r="AO45" s="10">
        <f t="shared" si="12"/>
        <v>1.2424414247270565</v>
      </c>
      <c r="AP45" s="10">
        <f t="shared" si="13"/>
        <v>0.9896296395918035</v>
      </c>
      <c r="AQ45" s="10">
        <f t="shared" si="14"/>
        <v>1.2360550152511529</v>
      </c>
      <c r="AR45" s="10">
        <f t="shared" si="15"/>
        <v>0.98454273570873907</v>
      </c>
      <c r="AS45" s="10">
        <f t="shared" si="16"/>
        <v>1.2392441059733412</v>
      </c>
      <c r="AT45" s="10">
        <f t="shared" si="17"/>
        <v>0.98708291075378651</v>
      </c>
      <c r="AU45" s="10">
        <f t="shared" si="18"/>
        <v>1.2232366792586395</v>
      </c>
      <c r="AX45" s="10">
        <f t="shared" si="19"/>
        <v>1.0645221685463522</v>
      </c>
      <c r="AY45" s="10">
        <f t="shared" si="20"/>
        <v>-6.4522168546352204E-2</v>
      </c>
      <c r="AZ45" s="10">
        <f t="shared" si="21"/>
        <v>3596498.1136836279</v>
      </c>
      <c r="BA45" s="10">
        <f t="shared" si="22"/>
        <v>-217988.75056271651</v>
      </c>
      <c r="BB45" s="10">
        <f t="shared" si="23"/>
        <v>3378509.3631209116</v>
      </c>
      <c r="BD45" s="23">
        <v>35256</v>
      </c>
      <c r="BE45">
        <v>15.85</v>
      </c>
      <c r="BH45" s="10" t="s">
        <v>314</v>
      </c>
      <c r="BI45">
        <v>19.59</v>
      </c>
      <c r="BL45" s="23">
        <v>35408</v>
      </c>
      <c r="BM45" s="10">
        <v>7.25</v>
      </c>
      <c r="BP45" s="23">
        <v>35408</v>
      </c>
      <c r="BQ45">
        <v>7.45</v>
      </c>
      <c r="BT45" s="10" t="s">
        <v>314</v>
      </c>
      <c r="BU45">
        <v>7.62</v>
      </c>
      <c r="BX45" s="23">
        <v>35256</v>
      </c>
      <c r="BY45">
        <v>4935.71</v>
      </c>
      <c r="BZ45" s="32">
        <v>4.4068839285714283</v>
      </c>
      <c r="CD45" s="10"/>
      <c r="CE45" s="10" t="s">
        <v>389</v>
      </c>
      <c r="CF45">
        <v>390761</v>
      </c>
      <c r="CG45">
        <v>114712</v>
      </c>
      <c r="CH45">
        <v>0</v>
      </c>
      <c r="CI45">
        <v>1325732</v>
      </c>
      <c r="CJ45">
        <v>6796</v>
      </c>
      <c r="CK45">
        <v>50919</v>
      </c>
      <c r="CL45" s="10" t="s">
        <v>403</v>
      </c>
      <c r="CM45" s="10">
        <v>2752760</v>
      </c>
      <c r="CN45" s="10">
        <v>12083</v>
      </c>
      <c r="CO45" s="10">
        <v>151957</v>
      </c>
      <c r="CP45" s="10">
        <v>6800778</v>
      </c>
      <c r="CQ45" s="10">
        <v>27793</v>
      </c>
      <c r="CR45" s="10">
        <v>8284272</v>
      </c>
    </row>
    <row r="46" spans="2:96" x14ac:dyDescent="0.25">
      <c r="B46" s="10" t="s">
        <v>403</v>
      </c>
      <c r="C46" s="1">
        <v>79448</v>
      </c>
      <c r="D46" s="1">
        <v>1419125</v>
      </c>
      <c r="E46" s="1">
        <v>23297</v>
      </c>
      <c r="F46" s="1">
        <v>9265883</v>
      </c>
      <c r="G46" s="1">
        <v>7594663</v>
      </c>
      <c r="H46">
        <v>18382416</v>
      </c>
      <c r="K46" s="10">
        <f t="shared" si="0"/>
        <v>15593963.615594454</v>
      </c>
      <c r="L46" s="10">
        <v>5991683000000</v>
      </c>
      <c r="N46" s="1">
        <f t="shared" si="1"/>
        <v>2788452.3844055459</v>
      </c>
      <c r="W46">
        <v>4561702966074.6914</v>
      </c>
      <c r="X46">
        <v>611151666000</v>
      </c>
      <c r="Y46">
        <v>1306186894000</v>
      </c>
      <c r="Z46" s="10">
        <v>1366103724000</v>
      </c>
      <c r="AA46">
        <v>149792075000</v>
      </c>
      <c r="AD46" s="10">
        <f t="shared" si="2"/>
        <v>1.7416302769131055E-8</v>
      </c>
      <c r="AE46" s="10">
        <f t="shared" si="3"/>
        <v>1.5161347854363862E-5</v>
      </c>
      <c r="AF46" s="10">
        <f t="shared" si="4"/>
        <v>1.7835885589585467E-8</v>
      </c>
      <c r="AG46" s="10">
        <f t="shared" si="5"/>
        <v>1.0388120426498449E-6</v>
      </c>
      <c r="AH46" s="10">
        <f t="shared" si="6"/>
        <v>5.0701367211850162E-5</v>
      </c>
      <c r="AI46" s="10">
        <f t="shared" si="7"/>
        <v>0.76133917065951107</v>
      </c>
      <c r="AJ46" s="10">
        <f t="shared" si="8"/>
        <v>0.10199999999999999</v>
      </c>
      <c r="AK46" s="10">
        <f t="shared" si="9"/>
        <v>0.218</v>
      </c>
      <c r="AL46" s="10">
        <f t="shared" si="10"/>
        <v>0.22800000000000001</v>
      </c>
      <c r="AM46" s="10">
        <f t="shared" si="11"/>
        <v>2.5000000000000001E-2</v>
      </c>
      <c r="AO46" s="10">
        <f t="shared" si="12"/>
        <v>1.2773929255880052</v>
      </c>
      <c r="AP46" s="10">
        <f t="shared" si="13"/>
        <v>0.89482555814141806</v>
      </c>
      <c r="AQ46" s="10">
        <f t="shared" si="14"/>
        <v>1.317369770555276</v>
      </c>
      <c r="AR46" s="10">
        <f t="shared" si="15"/>
        <v>0.92282970776053741</v>
      </c>
      <c r="AS46" s="10">
        <f t="shared" si="16"/>
        <v>1.2972273606776892</v>
      </c>
      <c r="AT46" s="10">
        <f t="shared" si="17"/>
        <v>0.90871976335738658</v>
      </c>
      <c r="AU46" s="10">
        <f t="shared" si="18"/>
        <v>1.1788161402157569</v>
      </c>
      <c r="AX46" s="10">
        <f t="shared" si="19"/>
        <v>1.5818378044668628</v>
      </c>
      <c r="AY46" s="10">
        <f t="shared" si="20"/>
        <v>-0.58183780446686262</v>
      </c>
      <c r="AZ46" s="10">
        <f t="shared" si="21"/>
        <v>4410879.3976084571</v>
      </c>
      <c r="BA46" s="10">
        <f t="shared" si="22"/>
        <v>-1622427.0132029108</v>
      </c>
      <c r="BB46" s="10">
        <f t="shared" si="23"/>
        <v>2788452.3844055464</v>
      </c>
      <c r="BD46" s="10" t="s">
        <v>313</v>
      </c>
      <c r="BE46">
        <v>16.510000000000002</v>
      </c>
      <c r="BH46" s="23">
        <v>35522</v>
      </c>
      <c r="BI46">
        <v>20.04</v>
      </c>
      <c r="BL46" s="23">
        <v>35256</v>
      </c>
      <c r="BM46" s="10">
        <v>7.82</v>
      </c>
      <c r="BP46" s="23">
        <v>35256</v>
      </c>
      <c r="BQ46">
        <v>8.02</v>
      </c>
      <c r="BT46" s="23">
        <v>35197</v>
      </c>
      <c r="BU46">
        <v>8.08</v>
      </c>
      <c r="BX46" s="10" t="s">
        <v>313</v>
      </c>
      <c r="BY46">
        <v>5867.41</v>
      </c>
      <c r="BZ46" s="32">
        <v>5.2387589285714284</v>
      </c>
      <c r="CD46" s="10"/>
      <c r="CE46" s="10" t="s">
        <v>241</v>
      </c>
      <c r="CF46">
        <v>0</v>
      </c>
      <c r="CG46">
        <v>0</v>
      </c>
      <c r="CH46">
        <v>0</v>
      </c>
      <c r="CI46">
        <v>12882</v>
      </c>
      <c r="CJ46">
        <v>282</v>
      </c>
      <c r="CK46">
        <v>2357</v>
      </c>
    </row>
    <row r="47" spans="2:96" x14ac:dyDescent="0.25">
      <c r="AR47" s="10" t="s">
        <v>197</v>
      </c>
      <c r="AS47">
        <f>MAX(AS6:AS45)</f>
        <v>1.4795209753618608</v>
      </c>
      <c r="AT47" s="10">
        <f>MAX(AT6:AT45)</f>
        <v>1.3781127905341826</v>
      </c>
      <c r="AU47" s="10">
        <f>MAX(AU6:AU45)</f>
        <v>1.876030998959918</v>
      </c>
      <c r="BD47" s="10" t="s">
        <v>314</v>
      </c>
      <c r="BE47">
        <v>16.809999999999999</v>
      </c>
      <c r="BH47" s="10" t="s">
        <v>315</v>
      </c>
      <c r="BI47">
        <v>20.65</v>
      </c>
      <c r="BL47" s="10" t="s">
        <v>313</v>
      </c>
      <c r="BM47" s="10">
        <v>8.6</v>
      </c>
      <c r="BP47" s="10" t="s">
        <v>313</v>
      </c>
      <c r="BQ47">
        <v>8.8000000000000007</v>
      </c>
      <c r="BT47" s="23">
        <v>35674</v>
      </c>
      <c r="BU47">
        <v>8.36</v>
      </c>
      <c r="BX47" s="10" t="s">
        <v>314</v>
      </c>
      <c r="BY47">
        <v>6296.37</v>
      </c>
      <c r="BZ47" s="32">
        <v>5.6217589285714284</v>
      </c>
      <c r="CD47" s="10"/>
      <c r="CE47" s="10" t="s">
        <v>108</v>
      </c>
      <c r="CF47" s="10">
        <v>390761</v>
      </c>
      <c r="CG47" s="10">
        <v>114712</v>
      </c>
      <c r="CH47">
        <v>693645</v>
      </c>
      <c r="CI47">
        <v>1579144</v>
      </c>
      <c r="CJ47">
        <v>245925</v>
      </c>
      <c r="CK47">
        <v>531886</v>
      </c>
    </row>
    <row r="48" spans="2:96" x14ac:dyDescent="0.25">
      <c r="AR48" s="10" t="s">
        <v>198</v>
      </c>
      <c r="AS48">
        <f>AVERAGE(AS6:AS45)</f>
        <v>1.2622221645721079</v>
      </c>
      <c r="AT48" s="10">
        <f>AVERAGE(AT6:AT45)</f>
        <v>1.0794997115300435</v>
      </c>
      <c r="AU48" s="10">
        <f>AVERAGE(AU6:AU45)</f>
        <v>1.3715318383514399</v>
      </c>
      <c r="BD48" s="10" t="s">
        <v>319</v>
      </c>
      <c r="BE48">
        <v>17.23</v>
      </c>
      <c r="BF48" s="10">
        <f>AVERAGE(BE48:BE49)</f>
        <v>17.490000000000002</v>
      </c>
      <c r="BH48" s="10" t="s">
        <v>316</v>
      </c>
      <c r="BI48">
        <v>25.82</v>
      </c>
      <c r="BL48" s="10" t="s">
        <v>314</v>
      </c>
      <c r="BM48" s="10">
        <v>9.2899999999999991</v>
      </c>
      <c r="BP48" s="10" t="s">
        <v>314</v>
      </c>
      <c r="BQ48">
        <v>9.44</v>
      </c>
      <c r="BT48" s="23">
        <v>35522</v>
      </c>
      <c r="BU48">
        <v>7.79</v>
      </c>
      <c r="BX48" s="23">
        <v>35197</v>
      </c>
      <c r="BY48">
        <v>6665.66</v>
      </c>
      <c r="BZ48" s="32">
        <v>5.9514821428571425</v>
      </c>
      <c r="CD48" s="10" t="s">
        <v>538</v>
      </c>
      <c r="CE48" s="25" t="s">
        <v>202</v>
      </c>
      <c r="CF48">
        <v>0</v>
      </c>
      <c r="CG48">
        <v>0</v>
      </c>
      <c r="CH48">
        <v>625861</v>
      </c>
      <c r="CI48">
        <v>0</v>
      </c>
      <c r="CJ48">
        <v>0</v>
      </c>
      <c r="CK48">
        <v>0</v>
      </c>
    </row>
    <row r="49" spans="23:89" x14ac:dyDescent="0.25">
      <c r="AR49" s="10" t="s">
        <v>199</v>
      </c>
      <c r="AS49">
        <f>MIN(AS6:AS45)</f>
        <v>1</v>
      </c>
      <c r="AT49" s="10">
        <f>MIN(AT6:AT45)</f>
        <v>0.78721503358136413</v>
      </c>
      <c r="AU49" s="10">
        <f>MIN(AU6:AU45)</f>
        <v>0.95989298620602737</v>
      </c>
      <c r="BD49" s="10" t="s">
        <v>315</v>
      </c>
      <c r="BE49">
        <v>17.75</v>
      </c>
      <c r="BH49" s="10" t="s">
        <v>322</v>
      </c>
      <c r="BI49">
        <v>28.5</v>
      </c>
      <c r="BL49" s="23">
        <v>35197</v>
      </c>
      <c r="BM49" s="10">
        <v>9.74</v>
      </c>
      <c r="BP49" s="23">
        <v>35197</v>
      </c>
      <c r="BQ49">
        <v>9.93</v>
      </c>
      <c r="BT49" s="23" t="s">
        <v>343</v>
      </c>
      <c r="BU49" s="25">
        <v>7.79</v>
      </c>
      <c r="BV49" s="25"/>
      <c r="BW49" s="25"/>
      <c r="BX49" s="23">
        <v>35522</v>
      </c>
      <c r="BY49">
        <v>6296.7</v>
      </c>
      <c r="BZ49" s="32">
        <v>5.6220535714285713</v>
      </c>
      <c r="CD49" s="10"/>
      <c r="CE49" s="10" t="s">
        <v>387</v>
      </c>
      <c r="CF49">
        <v>0</v>
      </c>
      <c r="CG49">
        <v>0</v>
      </c>
      <c r="CH49">
        <v>69</v>
      </c>
      <c r="CI49">
        <v>52826</v>
      </c>
      <c r="CJ49">
        <v>2857</v>
      </c>
      <c r="CK49">
        <v>171854</v>
      </c>
    </row>
    <row r="50" spans="23:89" x14ac:dyDescent="0.25">
      <c r="AR50" s="10" t="s">
        <v>194</v>
      </c>
      <c r="AS50">
        <f>STDEV(AS6:AS45)</f>
        <v>0.14513147553680147</v>
      </c>
      <c r="AT50" s="10">
        <f>STDEV(AT6:AT45)</f>
        <v>0.1586077227557432</v>
      </c>
      <c r="AU50" s="10">
        <f>STDEV(AU6:AU45)</f>
        <v>0.30636653661882723</v>
      </c>
      <c r="BD50" s="10" t="s">
        <v>316</v>
      </c>
      <c r="BE50">
        <v>22.19</v>
      </c>
      <c r="BF50" s="10">
        <v>22.19</v>
      </c>
      <c r="BH50" s="23">
        <v>36486</v>
      </c>
      <c r="BI50">
        <v>32</v>
      </c>
      <c r="BL50" s="23">
        <v>35674</v>
      </c>
      <c r="BM50" s="10">
        <v>10.08</v>
      </c>
      <c r="BP50" s="23">
        <v>35674</v>
      </c>
      <c r="BQ50">
        <v>10.27</v>
      </c>
      <c r="BT50" s="10" t="s">
        <v>322</v>
      </c>
      <c r="BU50">
        <v>8.5</v>
      </c>
      <c r="BX50" s="23" t="s">
        <v>344</v>
      </c>
      <c r="BY50">
        <v>5500</v>
      </c>
      <c r="BZ50" s="32">
        <v>4.9107142857142856</v>
      </c>
      <c r="CD50" s="10"/>
      <c r="CE50" s="10" t="s">
        <v>388</v>
      </c>
      <c r="CF50">
        <v>0</v>
      </c>
      <c r="CG50">
        <v>0</v>
      </c>
      <c r="CH50">
        <v>0</v>
      </c>
      <c r="CI50">
        <v>0</v>
      </c>
      <c r="CJ50">
        <v>252712</v>
      </c>
      <c r="CK50">
        <v>0</v>
      </c>
    </row>
    <row r="51" spans="23:89" ht="15.75" thickBot="1" x14ac:dyDescent="0.3">
      <c r="W51" s="10"/>
      <c r="X51" s="10"/>
      <c r="AL51" s="19"/>
      <c r="AM51" s="15"/>
      <c r="AN51" s="15"/>
      <c r="AO51" s="15"/>
      <c r="AP51" s="15"/>
      <c r="AQ51" s="15"/>
      <c r="AR51" s="15"/>
      <c r="BD51" s="10" t="s">
        <v>322</v>
      </c>
      <c r="BE51">
        <v>24.4</v>
      </c>
      <c r="BF51" s="10">
        <f>AVERAGE(BE51:BE52)</f>
        <v>25.7</v>
      </c>
      <c r="BH51" s="10" t="s">
        <v>323</v>
      </c>
      <c r="BI51">
        <v>32.5</v>
      </c>
      <c r="BL51" s="23">
        <v>35522</v>
      </c>
      <c r="BM51" s="10">
        <v>9.44</v>
      </c>
      <c r="BP51" s="23">
        <v>35522</v>
      </c>
      <c r="BQ51">
        <v>9.66</v>
      </c>
      <c r="BT51" s="23">
        <v>36476</v>
      </c>
      <c r="BU51">
        <v>9.35</v>
      </c>
      <c r="BX51" s="10" t="s">
        <v>322</v>
      </c>
      <c r="BY51">
        <v>6070.5</v>
      </c>
      <c r="BZ51" s="32">
        <v>5.4200892857142859</v>
      </c>
      <c r="CD51" s="10"/>
      <c r="CE51" s="10" t="s">
        <v>389</v>
      </c>
      <c r="CF51">
        <v>426271</v>
      </c>
      <c r="CG51">
        <v>115983</v>
      </c>
      <c r="CH51">
        <v>0</v>
      </c>
      <c r="CI51">
        <v>1497736</v>
      </c>
      <c r="CJ51">
        <v>3745</v>
      </c>
      <c r="CK51">
        <v>51202</v>
      </c>
    </row>
    <row r="52" spans="23:89" ht="15.75" thickBot="1" x14ac:dyDescent="0.3">
      <c r="AL52" s="13"/>
      <c r="AM52" s="16" t="s">
        <v>189</v>
      </c>
      <c r="AN52" s="17" t="s">
        <v>193</v>
      </c>
      <c r="AO52" s="17" t="s">
        <v>194</v>
      </c>
      <c r="AP52" s="17" t="s">
        <v>195</v>
      </c>
      <c r="AQ52" s="17" t="s">
        <v>196</v>
      </c>
      <c r="AR52" s="17"/>
      <c r="BD52" s="23">
        <v>36476</v>
      </c>
      <c r="BE52">
        <v>27</v>
      </c>
      <c r="BH52" s="10" t="s">
        <v>324</v>
      </c>
      <c r="BI52">
        <v>33</v>
      </c>
      <c r="BL52" s="23" t="s">
        <v>343</v>
      </c>
      <c r="BM52" s="25">
        <v>9.44</v>
      </c>
      <c r="BN52" s="25"/>
      <c r="BO52" s="25"/>
      <c r="BP52" s="23" t="s">
        <v>343</v>
      </c>
      <c r="BQ52" s="25">
        <v>9.66</v>
      </c>
      <c r="BR52" s="25"/>
      <c r="BS52" s="25"/>
      <c r="BT52" s="10" t="s">
        <v>323</v>
      </c>
      <c r="BU52">
        <v>10.45</v>
      </c>
      <c r="BX52" s="23">
        <v>36476</v>
      </c>
      <c r="BY52">
        <v>7285</v>
      </c>
      <c r="BZ52" s="32">
        <v>6.5044642857142856</v>
      </c>
      <c r="CD52" s="10"/>
      <c r="CE52" s="10" t="s">
        <v>241</v>
      </c>
      <c r="CF52">
        <v>0</v>
      </c>
      <c r="CG52">
        <v>0</v>
      </c>
      <c r="CH52">
        <v>0</v>
      </c>
      <c r="CI52">
        <v>15999</v>
      </c>
      <c r="CJ52">
        <v>219</v>
      </c>
      <c r="CK52">
        <v>34272</v>
      </c>
    </row>
    <row r="53" spans="23:89" x14ac:dyDescent="0.25">
      <c r="AL53" s="13"/>
      <c r="AM53" s="20" t="s">
        <v>190</v>
      </c>
      <c r="AN53" s="18">
        <v>1.2622221645721079</v>
      </c>
      <c r="AO53" s="18">
        <v>0.14513147553680147</v>
      </c>
      <c r="AP53" s="18">
        <v>1</v>
      </c>
      <c r="AQ53" s="18">
        <v>1.4795209753618608</v>
      </c>
      <c r="BD53" s="10" t="s">
        <v>323</v>
      </c>
      <c r="BE53">
        <v>27.5</v>
      </c>
      <c r="BF53" s="10">
        <f>AVERAGE(BE53:BE56)</f>
        <v>28.8125</v>
      </c>
      <c r="BH53" s="10" t="s">
        <v>325</v>
      </c>
      <c r="BI53">
        <v>35.25</v>
      </c>
      <c r="BL53" s="10" t="s">
        <v>322</v>
      </c>
      <c r="BM53" s="10">
        <v>10.5</v>
      </c>
      <c r="BP53" s="10" t="s">
        <v>322</v>
      </c>
      <c r="BQ53">
        <v>10.66</v>
      </c>
      <c r="BT53" s="10" t="s">
        <v>340</v>
      </c>
      <c r="BU53">
        <v>11</v>
      </c>
      <c r="BX53" s="10" t="s">
        <v>323</v>
      </c>
      <c r="BY53">
        <v>8800</v>
      </c>
      <c r="BZ53" s="32">
        <v>7.8571428571428568</v>
      </c>
      <c r="CD53" s="10"/>
      <c r="CE53" s="10" t="s">
        <v>108</v>
      </c>
      <c r="CF53" s="10">
        <v>426271</v>
      </c>
      <c r="CG53" s="10">
        <v>115983</v>
      </c>
      <c r="CH53">
        <v>637311</v>
      </c>
      <c r="CI53">
        <v>1775300</v>
      </c>
      <c r="CJ53">
        <v>262559</v>
      </c>
      <c r="CK53">
        <v>588245</v>
      </c>
    </row>
    <row r="54" spans="23:89" x14ac:dyDescent="0.25">
      <c r="AL54" s="13"/>
      <c r="AM54" s="21" t="s">
        <v>191</v>
      </c>
      <c r="AN54" s="18">
        <v>1.0794997115300435</v>
      </c>
      <c r="AO54" s="18">
        <v>0.1586077227557432</v>
      </c>
      <c r="AP54" s="18">
        <v>0.78721503358136413</v>
      </c>
      <c r="AQ54" s="18">
        <v>1.3781127905341826</v>
      </c>
      <c r="BD54" s="10" t="s">
        <v>340</v>
      </c>
      <c r="BE54" s="10">
        <v>27.5</v>
      </c>
      <c r="BH54" s="10" t="s">
        <v>326</v>
      </c>
      <c r="BI54">
        <v>33</v>
      </c>
      <c r="BL54" s="23">
        <v>36476</v>
      </c>
      <c r="BM54" s="10">
        <v>11.25</v>
      </c>
      <c r="BP54" s="23">
        <v>36476</v>
      </c>
      <c r="BQ54">
        <v>11.5</v>
      </c>
      <c r="BT54" s="10" t="s">
        <v>324</v>
      </c>
      <c r="BU54">
        <v>13.5</v>
      </c>
      <c r="BX54" s="10" t="s">
        <v>340</v>
      </c>
      <c r="BY54">
        <v>9680</v>
      </c>
      <c r="BZ54" s="32">
        <v>8.6428571428571423</v>
      </c>
      <c r="CD54" s="10" t="s">
        <v>116</v>
      </c>
      <c r="CE54" s="25" t="s">
        <v>202</v>
      </c>
      <c r="CF54" s="10">
        <v>0</v>
      </c>
      <c r="CG54" s="10">
        <v>0</v>
      </c>
      <c r="CH54" s="10">
        <v>516598</v>
      </c>
      <c r="CI54" s="10">
        <v>0</v>
      </c>
      <c r="CJ54" s="10">
        <v>0</v>
      </c>
      <c r="CK54" s="10">
        <v>0</v>
      </c>
    </row>
    <row r="55" spans="23:89" ht="15.75" thickBot="1" x14ac:dyDescent="0.3">
      <c r="AL55" s="13"/>
      <c r="AM55" s="14" t="s">
        <v>192</v>
      </c>
      <c r="AN55" s="22">
        <v>1.3715318383514399</v>
      </c>
      <c r="AO55" s="22">
        <v>0.30636653661882723</v>
      </c>
      <c r="AP55" s="22">
        <v>0.95989298620602737</v>
      </c>
      <c r="AQ55" s="22">
        <v>1.876030998959918</v>
      </c>
      <c r="AR55" s="15"/>
      <c r="BD55" s="10" t="s">
        <v>324</v>
      </c>
      <c r="BE55">
        <v>28</v>
      </c>
      <c r="BH55" s="10" t="s">
        <v>327</v>
      </c>
      <c r="BI55">
        <v>37.78</v>
      </c>
      <c r="BL55" s="10" t="s">
        <v>323</v>
      </c>
      <c r="BM55" s="10">
        <v>11.25</v>
      </c>
      <c r="BP55" s="10" t="s">
        <v>323</v>
      </c>
      <c r="BQ55">
        <v>12.8</v>
      </c>
      <c r="BT55" s="10" t="s">
        <v>342</v>
      </c>
      <c r="BU55">
        <v>13.5</v>
      </c>
      <c r="BX55" s="23">
        <v>36532</v>
      </c>
      <c r="BY55">
        <v>11085</v>
      </c>
      <c r="BZ55" s="32">
        <v>9.8973214285714288</v>
      </c>
      <c r="CD55" s="10"/>
      <c r="CE55" s="10" t="s">
        <v>387</v>
      </c>
      <c r="CF55" s="10">
        <v>0</v>
      </c>
      <c r="CG55" s="10">
        <v>0</v>
      </c>
      <c r="CH55" s="10">
        <v>4</v>
      </c>
      <c r="CI55" s="10">
        <v>55017</v>
      </c>
      <c r="CJ55" s="10">
        <v>1894</v>
      </c>
      <c r="CK55" s="10">
        <v>204113</v>
      </c>
    </row>
    <row r="56" spans="23:89" x14ac:dyDescent="0.25">
      <c r="BD56" s="10" t="s">
        <v>325</v>
      </c>
      <c r="BE56">
        <v>32.25</v>
      </c>
      <c r="BH56" s="23">
        <v>36898</v>
      </c>
      <c r="BI56">
        <v>38.86</v>
      </c>
      <c r="BL56" s="10" t="s">
        <v>341</v>
      </c>
      <c r="BM56" s="10">
        <v>11.25</v>
      </c>
      <c r="BP56" s="10" t="s">
        <v>340</v>
      </c>
      <c r="BQ56">
        <v>13.5</v>
      </c>
      <c r="BT56" s="10" t="s">
        <v>325</v>
      </c>
      <c r="BU56">
        <v>16.25</v>
      </c>
      <c r="BX56" s="23">
        <v>36806</v>
      </c>
      <c r="BY56">
        <v>11279</v>
      </c>
      <c r="BZ56" s="32">
        <v>10.070535714285715</v>
      </c>
      <c r="CD56" s="10"/>
      <c r="CE56" s="10" t="s">
        <v>388</v>
      </c>
      <c r="CF56" s="10">
        <v>0</v>
      </c>
      <c r="CG56" s="10">
        <v>0</v>
      </c>
      <c r="CH56" s="10">
        <v>0</v>
      </c>
      <c r="CI56" s="10">
        <v>251</v>
      </c>
      <c r="CJ56" s="10">
        <v>179317</v>
      </c>
      <c r="CK56" s="10">
        <v>0</v>
      </c>
    </row>
    <row r="57" spans="23:89" x14ac:dyDescent="0.25">
      <c r="BD57" s="10" t="s">
        <v>326</v>
      </c>
      <c r="BE57">
        <v>30</v>
      </c>
      <c r="BF57" s="10">
        <f>AVERAGE(BE57:BE70)</f>
        <v>31.32928571428571</v>
      </c>
      <c r="BH57" s="23" t="s">
        <v>328</v>
      </c>
      <c r="BI57">
        <v>37.82</v>
      </c>
      <c r="BL57" s="10" t="s">
        <v>324</v>
      </c>
      <c r="BM57" s="10">
        <v>14</v>
      </c>
      <c r="BP57" s="10" t="s">
        <v>324</v>
      </c>
      <c r="BQ57">
        <v>15.25</v>
      </c>
      <c r="BT57" s="10" t="s">
        <v>326</v>
      </c>
      <c r="BU57">
        <v>13.5</v>
      </c>
      <c r="BX57" s="23" t="s">
        <v>345</v>
      </c>
      <c r="BY57">
        <v>11368.5</v>
      </c>
      <c r="BZ57" s="32">
        <v>10.150446428571428</v>
      </c>
      <c r="CD57" s="10"/>
      <c r="CE57" s="10" t="s">
        <v>389</v>
      </c>
      <c r="CF57" s="10">
        <v>473917</v>
      </c>
      <c r="CG57" s="10">
        <v>115100</v>
      </c>
      <c r="CH57" s="10">
        <v>0</v>
      </c>
      <c r="CI57" s="10">
        <v>1658121</v>
      </c>
      <c r="CJ57" s="10">
        <v>3005</v>
      </c>
      <c r="CK57" s="10">
        <v>65529</v>
      </c>
    </row>
    <row r="58" spans="23:89" x14ac:dyDescent="0.25">
      <c r="BD58" s="10" t="s">
        <v>327</v>
      </c>
      <c r="BE58">
        <v>32.82</v>
      </c>
      <c r="BH58" s="23">
        <v>36899</v>
      </c>
      <c r="BI58">
        <v>37.46</v>
      </c>
      <c r="BL58" s="10" t="s">
        <v>342</v>
      </c>
      <c r="BM58" s="10">
        <v>14</v>
      </c>
      <c r="BP58" s="10" t="s">
        <v>342</v>
      </c>
      <c r="BQ58">
        <v>15.25</v>
      </c>
      <c r="BT58" s="10" t="s">
        <v>327</v>
      </c>
      <c r="BU58">
        <v>15.27</v>
      </c>
      <c r="BX58" s="23" t="s">
        <v>346</v>
      </c>
      <c r="BY58">
        <v>9778</v>
      </c>
      <c r="BZ58" s="32">
        <v>8.7303571428571427</v>
      </c>
      <c r="CD58" s="10"/>
      <c r="CE58" s="10" t="s">
        <v>241</v>
      </c>
      <c r="CF58" s="10">
        <v>0</v>
      </c>
      <c r="CG58" s="10">
        <v>0</v>
      </c>
      <c r="CH58" s="10">
        <v>0</v>
      </c>
      <c r="CI58" s="10">
        <v>29973</v>
      </c>
      <c r="CJ58" s="10">
        <v>155</v>
      </c>
      <c r="CK58" s="10">
        <v>152844</v>
      </c>
    </row>
    <row r="59" spans="23:89" x14ac:dyDescent="0.25">
      <c r="BD59" s="23">
        <v>36898</v>
      </c>
      <c r="BE59">
        <v>33.81</v>
      </c>
      <c r="BH59" s="23" t="s">
        <v>330</v>
      </c>
      <c r="BI59">
        <v>37.67</v>
      </c>
      <c r="BL59" s="10" t="s">
        <v>325</v>
      </c>
      <c r="BM59" s="10">
        <v>16.5</v>
      </c>
      <c r="BP59" s="10" t="s">
        <v>325</v>
      </c>
      <c r="BQ59">
        <v>18.25</v>
      </c>
      <c r="BT59" s="23">
        <v>36898</v>
      </c>
      <c r="BU59">
        <v>16.13</v>
      </c>
      <c r="BX59" s="23">
        <v>36715</v>
      </c>
      <c r="BY59">
        <v>9778.2099999999991</v>
      </c>
      <c r="BZ59" s="32">
        <v>8.7305446428571418</v>
      </c>
      <c r="CD59" s="10"/>
      <c r="CE59" s="10" t="s">
        <v>108</v>
      </c>
      <c r="CF59" s="10">
        <v>473917</v>
      </c>
      <c r="CG59" s="10">
        <v>115100</v>
      </c>
      <c r="CH59" s="10">
        <v>528652</v>
      </c>
      <c r="CI59" s="10">
        <v>1955816</v>
      </c>
      <c r="CJ59" s="10">
        <v>187943</v>
      </c>
      <c r="CK59" s="10">
        <v>729331</v>
      </c>
    </row>
    <row r="60" spans="23:89" x14ac:dyDescent="0.25">
      <c r="BD60" s="23" t="s">
        <v>328</v>
      </c>
      <c r="BE60">
        <v>32.76</v>
      </c>
      <c r="BH60" s="23">
        <v>36900</v>
      </c>
      <c r="BI60">
        <v>34.85</v>
      </c>
      <c r="BL60" s="10" t="s">
        <v>326</v>
      </c>
      <c r="BM60" s="10">
        <v>15.25</v>
      </c>
      <c r="BP60" s="10" t="s">
        <v>326</v>
      </c>
      <c r="BQ60">
        <v>15.4</v>
      </c>
      <c r="BT60" s="23" t="s">
        <v>328</v>
      </c>
      <c r="BU60">
        <v>15.95</v>
      </c>
      <c r="BX60" s="23" t="s">
        <v>347</v>
      </c>
      <c r="BY60">
        <v>9550</v>
      </c>
      <c r="BZ60" s="32">
        <v>8.5267857142857135</v>
      </c>
      <c r="CD60" s="10" t="s">
        <v>117</v>
      </c>
      <c r="CE60" s="25" t="s">
        <v>202</v>
      </c>
      <c r="CF60" s="10">
        <v>0</v>
      </c>
      <c r="CG60" s="10">
        <v>0</v>
      </c>
      <c r="CH60" s="10">
        <v>543720</v>
      </c>
      <c r="CI60" s="10">
        <v>0</v>
      </c>
      <c r="CJ60" s="10">
        <v>0</v>
      </c>
      <c r="CK60" s="10">
        <v>0</v>
      </c>
    </row>
    <row r="61" spans="23:89" x14ac:dyDescent="0.25">
      <c r="BD61" s="23">
        <v>36899</v>
      </c>
      <c r="BE61">
        <v>32.4</v>
      </c>
      <c r="BH61" s="23" t="s">
        <v>331</v>
      </c>
      <c r="BI61">
        <v>35.6</v>
      </c>
      <c r="BL61" s="10" t="s">
        <v>327</v>
      </c>
      <c r="BM61" s="10">
        <v>16.690000000000001</v>
      </c>
      <c r="BP61" s="10" t="s">
        <v>327</v>
      </c>
      <c r="BQ61">
        <v>17.09</v>
      </c>
      <c r="BT61" s="23">
        <v>36899</v>
      </c>
      <c r="BU61">
        <v>15.17</v>
      </c>
      <c r="BX61" s="23" t="s">
        <v>348</v>
      </c>
      <c r="BY61">
        <v>10262</v>
      </c>
      <c r="BZ61" s="32">
        <v>9.1624999999999996</v>
      </c>
      <c r="CD61" s="10"/>
      <c r="CE61" s="10" t="s">
        <v>387</v>
      </c>
      <c r="CF61" s="10">
        <v>0</v>
      </c>
      <c r="CG61" s="10">
        <v>0</v>
      </c>
      <c r="CH61" s="10">
        <v>0</v>
      </c>
      <c r="CI61" s="10">
        <v>72247</v>
      </c>
      <c r="CJ61" s="10">
        <v>1575</v>
      </c>
      <c r="CK61" s="10">
        <v>230064</v>
      </c>
    </row>
    <row r="62" spans="23:89" x14ac:dyDescent="0.25">
      <c r="BD62" s="23" t="s">
        <v>330</v>
      </c>
      <c r="BE62">
        <v>32.35</v>
      </c>
      <c r="BH62" s="23">
        <v>36901</v>
      </c>
      <c r="BI62">
        <v>36.49</v>
      </c>
      <c r="BL62" s="23">
        <v>36898</v>
      </c>
      <c r="BM62" s="10">
        <v>17.850000000000001</v>
      </c>
      <c r="BP62" s="23">
        <v>36898</v>
      </c>
      <c r="BQ62">
        <v>18.260000000000002</v>
      </c>
      <c r="BT62" s="23" t="s">
        <v>330</v>
      </c>
      <c r="BU62">
        <v>15.54</v>
      </c>
      <c r="BX62" s="27">
        <v>36770</v>
      </c>
      <c r="BY62">
        <v>10634</v>
      </c>
      <c r="BZ62" s="32">
        <v>9.4946428571428569</v>
      </c>
      <c r="CD62" s="10"/>
      <c r="CE62" s="10" t="s">
        <v>388</v>
      </c>
      <c r="CF62" s="10">
        <v>486915</v>
      </c>
      <c r="CG62" s="10">
        <v>0</v>
      </c>
      <c r="CH62" s="10">
        <v>0</v>
      </c>
      <c r="CI62" s="10">
        <v>20135</v>
      </c>
      <c r="CJ62" s="10">
        <v>124235</v>
      </c>
      <c r="CK62" s="10">
        <v>0</v>
      </c>
    </row>
    <row r="63" spans="23:89" x14ac:dyDescent="0.25">
      <c r="BD63" s="23">
        <v>36900</v>
      </c>
      <c r="BE63">
        <v>31.64</v>
      </c>
      <c r="BH63" s="23" t="s">
        <v>332</v>
      </c>
      <c r="BI63">
        <v>34.479999999999997</v>
      </c>
      <c r="BL63" s="23" t="s">
        <v>328</v>
      </c>
      <c r="BM63" s="10">
        <v>17.489999999999998</v>
      </c>
      <c r="BP63" s="23" t="s">
        <v>328</v>
      </c>
      <c r="BQ63">
        <v>17.8</v>
      </c>
      <c r="BT63" s="23">
        <v>36900</v>
      </c>
      <c r="BU63">
        <v>15.71</v>
      </c>
      <c r="BX63" s="27">
        <v>36770</v>
      </c>
      <c r="BY63">
        <v>11151.03</v>
      </c>
      <c r="BZ63" s="32">
        <v>9.9562767857142855</v>
      </c>
      <c r="CD63" s="10"/>
      <c r="CE63" s="10" t="s">
        <v>389</v>
      </c>
      <c r="CF63" s="10"/>
      <c r="CG63" s="10">
        <v>123636</v>
      </c>
      <c r="CH63" s="10">
        <v>0</v>
      </c>
      <c r="CI63" s="10">
        <v>1808019</v>
      </c>
      <c r="CJ63" s="10">
        <v>2933</v>
      </c>
      <c r="CK63" s="10">
        <v>94994</v>
      </c>
    </row>
    <row r="64" spans="23:89" x14ac:dyDescent="0.25">
      <c r="BD64" s="23" t="s">
        <v>331</v>
      </c>
      <c r="BE64">
        <v>32.46</v>
      </c>
      <c r="BH64" s="23">
        <v>36902</v>
      </c>
      <c r="BI64">
        <v>34.32</v>
      </c>
      <c r="BL64" s="23">
        <v>36899</v>
      </c>
      <c r="BM64" s="10">
        <v>16.59</v>
      </c>
      <c r="BP64" s="23">
        <v>36899</v>
      </c>
      <c r="BQ64">
        <v>17.53</v>
      </c>
      <c r="BT64" s="23" t="s">
        <v>331</v>
      </c>
      <c r="BU64">
        <v>16.309999999999999</v>
      </c>
      <c r="BX64" s="27">
        <v>36770</v>
      </c>
      <c r="BY64">
        <v>12465</v>
      </c>
      <c r="BZ64" s="32">
        <v>11.129464285714286</v>
      </c>
      <c r="CD64" s="10"/>
      <c r="CE64" s="10" t="s">
        <v>241</v>
      </c>
      <c r="CF64" s="10">
        <v>0</v>
      </c>
      <c r="CG64" s="10">
        <v>0</v>
      </c>
      <c r="CH64" s="10">
        <v>0</v>
      </c>
      <c r="CI64" s="10">
        <v>176729</v>
      </c>
      <c r="CJ64" s="10">
        <v>364</v>
      </c>
      <c r="CK64" s="10">
        <v>264970</v>
      </c>
    </row>
    <row r="65" spans="56:89" x14ac:dyDescent="0.25">
      <c r="BD65" s="23">
        <v>36901</v>
      </c>
      <c r="BE65" s="10">
        <v>32.46</v>
      </c>
      <c r="BH65" s="23" t="s">
        <v>329</v>
      </c>
      <c r="BI65">
        <v>33.71</v>
      </c>
      <c r="BL65" s="23" t="s">
        <v>330</v>
      </c>
      <c r="BM65" s="10">
        <v>16.96</v>
      </c>
      <c r="BP65" s="23" t="s">
        <v>330</v>
      </c>
      <c r="BQ65">
        <v>16.73</v>
      </c>
      <c r="BT65" s="23">
        <v>36901</v>
      </c>
      <c r="BU65">
        <v>16.23</v>
      </c>
      <c r="BX65" s="27">
        <v>36800</v>
      </c>
      <c r="BY65">
        <v>12882</v>
      </c>
      <c r="BZ65" s="32">
        <v>11.501785714285715</v>
      </c>
      <c r="CD65" s="10"/>
      <c r="CE65" s="10" t="s">
        <v>108</v>
      </c>
      <c r="CF65" s="10">
        <v>518136</v>
      </c>
      <c r="CG65" s="10">
        <v>126781</v>
      </c>
      <c r="CH65" s="10">
        <v>553496</v>
      </c>
      <c r="CI65" s="10">
        <v>2286837</v>
      </c>
      <c r="CJ65" s="10">
        <v>131743</v>
      </c>
      <c r="CK65" s="10">
        <v>910687</v>
      </c>
    </row>
    <row r="66" spans="56:89" x14ac:dyDescent="0.25">
      <c r="BD66" s="23" t="s">
        <v>332</v>
      </c>
      <c r="BE66">
        <v>30.51</v>
      </c>
      <c r="BH66" s="23">
        <v>36903</v>
      </c>
      <c r="BI66">
        <v>32.96</v>
      </c>
      <c r="BL66" s="23">
        <v>36900</v>
      </c>
      <c r="BM66" s="10">
        <v>17.399999999999999</v>
      </c>
      <c r="BP66" s="23">
        <v>36900</v>
      </c>
      <c r="BQ66">
        <v>17.77</v>
      </c>
      <c r="BT66" s="23" t="s">
        <v>332</v>
      </c>
      <c r="BU66">
        <v>14.48</v>
      </c>
      <c r="BX66" s="27">
        <v>36800</v>
      </c>
      <c r="BY66">
        <v>13342</v>
      </c>
      <c r="BZ66" s="32">
        <v>11.9125</v>
      </c>
      <c r="CD66" s="10" t="s">
        <v>393</v>
      </c>
      <c r="CE66" s="25" t="s">
        <v>202</v>
      </c>
      <c r="CF66" s="10">
        <v>0</v>
      </c>
      <c r="CG66" s="10">
        <v>0</v>
      </c>
      <c r="CH66" s="10">
        <v>578968</v>
      </c>
      <c r="CI66" s="10">
        <v>0</v>
      </c>
      <c r="CJ66" s="10">
        <v>0</v>
      </c>
      <c r="CK66" s="10">
        <v>0</v>
      </c>
    </row>
    <row r="67" spans="56:89" x14ac:dyDescent="0.25">
      <c r="BD67" s="23">
        <v>36902</v>
      </c>
      <c r="BE67">
        <v>30.26</v>
      </c>
      <c r="BH67" s="23" t="s">
        <v>333</v>
      </c>
      <c r="BI67" s="10">
        <v>32.96</v>
      </c>
      <c r="BL67" s="23" t="s">
        <v>331</v>
      </c>
      <c r="BM67" s="10">
        <v>18.66</v>
      </c>
      <c r="BP67" s="23" t="s">
        <v>331</v>
      </c>
      <c r="BQ67">
        <v>18.190000000000001</v>
      </c>
      <c r="BT67" s="23">
        <v>36902</v>
      </c>
      <c r="BU67">
        <v>14.02</v>
      </c>
      <c r="BX67" s="27">
        <v>36831</v>
      </c>
      <c r="BY67">
        <v>12507</v>
      </c>
      <c r="BZ67" s="32">
        <v>11.166964285714286</v>
      </c>
      <c r="CD67" s="10"/>
      <c r="CE67" s="10" t="s">
        <v>387</v>
      </c>
      <c r="CF67" s="10">
        <v>0</v>
      </c>
      <c r="CG67" s="10">
        <v>0</v>
      </c>
      <c r="CH67" s="10">
        <v>0</v>
      </c>
      <c r="CI67" s="10">
        <v>72720</v>
      </c>
      <c r="CJ67" s="10">
        <v>8166</v>
      </c>
      <c r="CK67" s="10">
        <v>313725</v>
      </c>
    </row>
    <row r="68" spans="56:89" x14ac:dyDescent="0.25">
      <c r="BD68" s="23" t="s">
        <v>329</v>
      </c>
      <c r="BE68">
        <v>29.66</v>
      </c>
      <c r="BH68" s="23">
        <v>37257</v>
      </c>
      <c r="BI68">
        <v>33.79</v>
      </c>
      <c r="BL68" s="23">
        <v>36901</v>
      </c>
      <c r="BM68" s="10">
        <v>18.38</v>
      </c>
      <c r="BP68" s="23">
        <v>36901</v>
      </c>
      <c r="BQ68">
        <v>19.190000000000001</v>
      </c>
      <c r="BT68" s="23" t="s">
        <v>329</v>
      </c>
      <c r="BU68">
        <v>13.4</v>
      </c>
      <c r="BX68" s="27">
        <v>36831</v>
      </c>
      <c r="BY68">
        <v>12355</v>
      </c>
      <c r="BZ68" s="32">
        <v>11.03125</v>
      </c>
      <c r="CD68" s="10"/>
      <c r="CE68" s="10" t="s">
        <v>388</v>
      </c>
      <c r="CF68" s="10">
        <v>0</v>
      </c>
      <c r="CG68" s="10">
        <v>0</v>
      </c>
      <c r="CH68" s="10">
        <v>0</v>
      </c>
      <c r="CI68" s="10">
        <v>3941</v>
      </c>
      <c r="CJ68" s="10">
        <v>161870</v>
      </c>
      <c r="CK68" s="10">
        <v>0</v>
      </c>
    </row>
    <row r="69" spans="56:89" x14ac:dyDescent="0.25">
      <c r="BD69" s="23">
        <v>36903</v>
      </c>
      <c r="BE69">
        <v>28.74</v>
      </c>
      <c r="BH69" s="10" t="s">
        <v>334</v>
      </c>
      <c r="BI69">
        <v>33.99</v>
      </c>
      <c r="BL69" s="23" t="s">
        <v>332</v>
      </c>
      <c r="BM69" s="10">
        <v>16.27</v>
      </c>
      <c r="BP69" s="23" t="s">
        <v>332</v>
      </c>
      <c r="BQ69">
        <v>17.329999999999998</v>
      </c>
      <c r="BT69" s="23">
        <v>36903</v>
      </c>
      <c r="BU69">
        <v>11.98</v>
      </c>
      <c r="BX69" s="27">
        <v>36861</v>
      </c>
      <c r="BY69">
        <v>11310.79</v>
      </c>
      <c r="BZ69" s="32">
        <v>10.098919642857144</v>
      </c>
      <c r="CD69" s="10"/>
      <c r="CE69" s="10" t="s">
        <v>389</v>
      </c>
      <c r="CF69" s="10">
        <v>507699</v>
      </c>
      <c r="CG69" s="10">
        <v>132992</v>
      </c>
      <c r="CH69" s="10">
        <v>0</v>
      </c>
      <c r="CI69" s="10">
        <v>1741318</v>
      </c>
      <c r="CJ69" s="10">
        <v>4046</v>
      </c>
      <c r="CK69" s="10">
        <v>138932</v>
      </c>
    </row>
    <row r="70" spans="56:89" x14ac:dyDescent="0.25">
      <c r="BD70" s="23" t="s">
        <v>333</v>
      </c>
      <c r="BE70">
        <v>28.74</v>
      </c>
      <c r="BH70" s="23">
        <v>37258</v>
      </c>
      <c r="BI70" s="10">
        <v>33.99</v>
      </c>
      <c r="BL70" s="23">
        <v>36902</v>
      </c>
      <c r="BM70" s="10">
        <v>14.94</v>
      </c>
      <c r="BP70" s="23">
        <v>36902</v>
      </c>
      <c r="BQ70">
        <v>16.59</v>
      </c>
      <c r="BT70" s="23" t="s">
        <v>333</v>
      </c>
      <c r="BU70">
        <v>11.56</v>
      </c>
      <c r="BX70" s="27">
        <v>36861</v>
      </c>
      <c r="BY70">
        <v>10354</v>
      </c>
      <c r="BZ70" s="32">
        <v>9.2446428571428569</v>
      </c>
      <c r="CD70" s="10"/>
      <c r="CE70" s="10" t="s">
        <v>241</v>
      </c>
      <c r="CF70" s="10">
        <v>0</v>
      </c>
      <c r="CG70" s="10">
        <v>0</v>
      </c>
      <c r="CH70" s="10">
        <v>0</v>
      </c>
      <c r="CI70" s="10">
        <v>448079</v>
      </c>
      <c r="CJ70" s="10">
        <v>368</v>
      </c>
      <c r="CK70" s="10">
        <v>517467</v>
      </c>
    </row>
    <row r="71" spans="56:89" x14ac:dyDescent="0.25">
      <c r="BD71" s="23">
        <v>37257</v>
      </c>
      <c r="BE71">
        <v>29.59</v>
      </c>
      <c r="BF71" s="10">
        <f>AVERAGE(BE71:BE94)</f>
        <v>32.614999999999995</v>
      </c>
      <c r="BH71" s="10" t="s">
        <v>335</v>
      </c>
      <c r="BI71">
        <v>34.68</v>
      </c>
      <c r="BL71" s="23" t="s">
        <v>329</v>
      </c>
      <c r="BM71" s="10">
        <v>14.4</v>
      </c>
      <c r="BP71" s="23" t="s">
        <v>329</v>
      </c>
      <c r="BQ71">
        <v>15.09</v>
      </c>
      <c r="BT71" s="23">
        <v>37257</v>
      </c>
      <c r="BU71">
        <v>12.31</v>
      </c>
      <c r="BX71" s="23" t="s">
        <v>349</v>
      </c>
      <c r="BY71">
        <v>9363.6</v>
      </c>
      <c r="BZ71" s="32">
        <v>8.3603571428571435</v>
      </c>
      <c r="CD71" s="10"/>
      <c r="CE71" s="10" t="s">
        <v>108</v>
      </c>
      <c r="CF71" s="10">
        <v>534821</v>
      </c>
      <c r="CG71" s="10">
        <v>136912</v>
      </c>
      <c r="CH71" s="10">
        <v>589600</v>
      </c>
      <c r="CI71" s="10">
        <v>2498377</v>
      </c>
      <c r="CJ71" s="10">
        <v>176957</v>
      </c>
      <c r="CK71" s="10">
        <v>1302342</v>
      </c>
    </row>
    <row r="72" spans="56:89" x14ac:dyDescent="0.25">
      <c r="BD72" s="10" t="s">
        <v>334</v>
      </c>
      <c r="BE72">
        <v>29.79</v>
      </c>
      <c r="BH72" s="23">
        <v>37259</v>
      </c>
      <c r="BI72">
        <v>34.89</v>
      </c>
      <c r="BL72" s="23">
        <v>36903</v>
      </c>
      <c r="BM72" s="10">
        <v>13.41</v>
      </c>
      <c r="BP72" s="23">
        <v>36903</v>
      </c>
      <c r="BQ72">
        <v>14.8</v>
      </c>
      <c r="BT72" s="10" t="s">
        <v>334</v>
      </c>
      <c r="BU72">
        <v>12.47</v>
      </c>
      <c r="BX72" s="10" t="s">
        <v>350</v>
      </c>
      <c r="BY72">
        <v>9857</v>
      </c>
      <c r="BZ72" s="32">
        <v>8.8008928571428573</v>
      </c>
      <c r="CD72" s="10" t="s">
        <v>62</v>
      </c>
      <c r="CE72" s="25" t="s">
        <v>202</v>
      </c>
      <c r="CF72" s="10">
        <v>0</v>
      </c>
      <c r="CG72" s="10">
        <v>0</v>
      </c>
      <c r="CH72" s="10">
        <v>678987</v>
      </c>
      <c r="CI72" s="10">
        <v>0</v>
      </c>
      <c r="CJ72" s="10">
        <v>0</v>
      </c>
      <c r="CK72" s="10">
        <v>0</v>
      </c>
    </row>
    <row r="73" spans="56:89" x14ac:dyDescent="0.25">
      <c r="BD73" s="23">
        <v>37258</v>
      </c>
      <c r="BE73">
        <v>29.79</v>
      </c>
      <c r="BH73" s="10" t="s">
        <v>336</v>
      </c>
      <c r="BI73">
        <v>36.590000000000003</v>
      </c>
      <c r="BL73" s="23" t="s">
        <v>333</v>
      </c>
      <c r="BM73" s="10">
        <v>13.41</v>
      </c>
      <c r="BP73" s="23" t="s">
        <v>333</v>
      </c>
      <c r="BQ73">
        <v>12.81</v>
      </c>
      <c r="BT73" s="23">
        <v>37258</v>
      </c>
      <c r="BU73">
        <v>12.47</v>
      </c>
      <c r="BX73" s="23">
        <v>36894</v>
      </c>
      <c r="BY73">
        <v>10488</v>
      </c>
      <c r="BZ73" s="32">
        <v>9.3642857142857139</v>
      </c>
      <c r="CD73" s="10"/>
      <c r="CE73" s="10" t="s">
        <v>387</v>
      </c>
      <c r="CF73" s="10">
        <v>0</v>
      </c>
      <c r="CG73" s="10">
        <v>0</v>
      </c>
      <c r="CH73" s="10">
        <v>0</v>
      </c>
      <c r="CI73" s="10">
        <v>3823</v>
      </c>
      <c r="CJ73" s="10">
        <v>1176</v>
      </c>
      <c r="CK73" s="10">
        <v>565039</v>
      </c>
    </row>
    <row r="74" spans="56:89" x14ac:dyDescent="0.25">
      <c r="BD74" s="10" t="s">
        <v>335</v>
      </c>
      <c r="BE74">
        <v>30.37</v>
      </c>
      <c r="BH74" s="23">
        <v>37291</v>
      </c>
      <c r="BI74" s="10">
        <v>36.590000000000003</v>
      </c>
      <c r="BL74" s="23">
        <v>37257</v>
      </c>
      <c r="BM74" s="10">
        <v>13.98</v>
      </c>
      <c r="BP74" s="23">
        <v>37257</v>
      </c>
      <c r="BQ74">
        <v>14.47</v>
      </c>
      <c r="BT74" s="10" t="s">
        <v>335</v>
      </c>
      <c r="BU74">
        <v>12.79</v>
      </c>
      <c r="BX74" s="23">
        <v>36895</v>
      </c>
      <c r="BY74">
        <v>10249</v>
      </c>
      <c r="BZ74" s="32">
        <v>9.1508928571428569</v>
      </c>
      <c r="CD74" s="10"/>
      <c r="CE74" s="10" t="s">
        <v>388</v>
      </c>
      <c r="CF74" s="10">
        <v>0</v>
      </c>
      <c r="CG74" s="10">
        <v>0</v>
      </c>
      <c r="CH74" s="10">
        <v>0</v>
      </c>
      <c r="CI74" s="10">
        <v>0</v>
      </c>
      <c r="CJ74" s="10">
        <v>173254</v>
      </c>
      <c r="CK74" s="10">
        <v>0</v>
      </c>
    </row>
    <row r="75" spans="56:89" x14ac:dyDescent="0.25">
      <c r="BD75" s="23">
        <v>37259</v>
      </c>
      <c r="BE75">
        <v>30.51</v>
      </c>
      <c r="BH75" s="10" t="s">
        <v>337</v>
      </c>
      <c r="BI75" s="10">
        <v>36.590000000000003</v>
      </c>
      <c r="BL75" s="10" t="s">
        <v>334</v>
      </c>
      <c r="BM75" s="10">
        <v>14.48</v>
      </c>
      <c r="BP75" s="10" t="s">
        <v>334</v>
      </c>
      <c r="BQ75">
        <v>15.11</v>
      </c>
      <c r="BT75" s="23">
        <v>37259</v>
      </c>
      <c r="BU75">
        <v>13</v>
      </c>
      <c r="BX75" s="10" t="s">
        <v>351</v>
      </c>
      <c r="BY75">
        <v>11086</v>
      </c>
      <c r="BZ75" s="32">
        <v>9.8982142857142854</v>
      </c>
      <c r="CD75" s="10"/>
      <c r="CE75" s="10" t="s">
        <v>389</v>
      </c>
      <c r="CF75" s="10">
        <v>568377</v>
      </c>
      <c r="CG75" s="10">
        <v>148622</v>
      </c>
      <c r="CH75" s="10">
        <v>0</v>
      </c>
      <c r="CI75" s="10">
        <v>2022280</v>
      </c>
      <c r="CJ75" s="10">
        <v>2145</v>
      </c>
      <c r="CK75" s="10">
        <v>119759</v>
      </c>
    </row>
    <row r="76" spans="56:89" x14ac:dyDescent="0.25">
      <c r="BD76" s="10" t="s">
        <v>336</v>
      </c>
      <c r="BE76">
        <v>32.19</v>
      </c>
      <c r="BH76" s="23">
        <v>37261</v>
      </c>
      <c r="BI76" s="10">
        <v>36.590000000000003</v>
      </c>
      <c r="BL76" s="23">
        <v>37258</v>
      </c>
      <c r="BM76" s="10">
        <v>14.48</v>
      </c>
      <c r="BP76" s="23">
        <v>37258</v>
      </c>
      <c r="BQ76">
        <v>14.74</v>
      </c>
      <c r="BT76" s="10" t="s">
        <v>336</v>
      </c>
      <c r="BU76">
        <v>13.86</v>
      </c>
      <c r="BX76" s="10" t="s">
        <v>352</v>
      </c>
      <c r="BY76">
        <v>11624</v>
      </c>
      <c r="BZ76" s="32">
        <v>10.378571428571428</v>
      </c>
      <c r="CD76" s="10"/>
      <c r="CE76" s="10" t="s">
        <v>241</v>
      </c>
      <c r="CF76" s="10">
        <v>0</v>
      </c>
      <c r="CG76" s="10">
        <v>0</v>
      </c>
      <c r="CH76" s="10">
        <v>0</v>
      </c>
      <c r="CI76" s="10">
        <v>214980</v>
      </c>
      <c r="CJ76" s="10">
        <v>1906</v>
      </c>
      <c r="CK76" s="10">
        <v>549388</v>
      </c>
    </row>
    <row r="77" spans="56:89" x14ac:dyDescent="0.25">
      <c r="BD77" s="23">
        <v>37291</v>
      </c>
      <c r="BE77" s="10">
        <v>32.19</v>
      </c>
      <c r="BH77" s="10" t="s">
        <v>338</v>
      </c>
      <c r="BI77">
        <v>37.97</v>
      </c>
      <c r="BL77" s="10" t="s">
        <v>335</v>
      </c>
      <c r="BM77" s="10">
        <v>14.23</v>
      </c>
      <c r="BP77" s="10" t="s">
        <v>335</v>
      </c>
      <c r="BQ77">
        <v>15.28</v>
      </c>
      <c r="BT77" s="23">
        <v>38021</v>
      </c>
      <c r="BU77" s="10">
        <v>13.86</v>
      </c>
      <c r="BX77" s="10" t="s">
        <v>353</v>
      </c>
      <c r="BY77">
        <v>12378</v>
      </c>
      <c r="BZ77" s="32">
        <v>11.051785714285714</v>
      </c>
      <c r="CD77" s="10"/>
      <c r="CE77" s="10" t="s">
        <v>108</v>
      </c>
      <c r="CF77" s="10">
        <v>6018976</v>
      </c>
      <c r="CG77" s="10">
        <v>152828</v>
      </c>
      <c r="CH77" s="10">
        <v>690036</v>
      </c>
      <c r="CI77" s="10">
        <v>2472868</v>
      </c>
      <c r="CJ77" s="10">
        <v>179873</v>
      </c>
      <c r="CK77" s="10">
        <v>1661733</v>
      </c>
    </row>
    <row r="78" spans="56:89" x14ac:dyDescent="0.25">
      <c r="BD78" s="10" t="s">
        <v>337</v>
      </c>
      <c r="BE78" s="10">
        <v>32.19</v>
      </c>
      <c r="BH78" s="23">
        <v>37262</v>
      </c>
      <c r="BI78">
        <v>38.340000000000003</v>
      </c>
      <c r="BL78" s="23">
        <v>37259</v>
      </c>
      <c r="BM78" s="10">
        <v>14.23</v>
      </c>
      <c r="BP78" s="23">
        <v>37259</v>
      </c>
      <c r="BQ78">
        <v>15.63</v>
      </c>
      <c r="BT78" s="10" t="s">
        <v>337</v>
      </c>
      <c r="BU78" s="10">
        <v>13.86</v>
      </c>
      <c r="BX78" s="10" t="s">
        <v>354</v>
      </c>
      <c r="BY78">
        <v>11937</v>
      </c>
      <c r="BZ78" s="32">
        <v>10.658035714285715</v>
      </c>
      <c r="CD78" s="10" t="s">
        <v>118</v>
      </c>
      <c r="CE78" s="25" t="s">
        <v>202</v>
      </c>
      <c r="CF78" s="10">
        <v>0</v>
      </c>
      <c r="CG78" s="10">
        <v>0</v>
      </c>
      <c r="CH78" s="10">
        <v>748426</v>
      </c>
      <c r="CI78" s="10">
        <v>0</v>
      </c>
      <c r="CJ78" s="10">
        <v>0</v>
      </c>
      <c r="CK78" s="10">
        <v>0</v>
      </c>
    </row>
    <row r="79" spans="56:89" x14ac:dyDescent="0.25">
      <c r="BD79" s="23">
        <v>37261</v>
      </c>
      <c r="BE79" s="10">
        <v>32.19</v>
      </c>
      <c r="BH79" s="10" t="s">
        <v>339</v>
      </c>
      <c r="BI79">
        <v>37.74</v>
      </c>
      <c r="BL79" s="10" t="s">
        <v>336</v>
      </c>
      <c r="BM79" s="10">
        <v>14.97</v>
      </c>
      <c r="BP79" s="10" t="s">
        <v>336</v>
      </c>
      <c r="BQ79" s="10">
        <v>15.63</v>
      </c>
      <c r="BT79" s="23">
        <v>37261</v>
      </c>
      <c r="BU79">
        <v>14.39</v>
      </c>
      <c r="BX79" s="10" t="s">
        <v>355</v>
      </c>
      <c r="BY79">
        <v>11195</v>
      </c>
      <c r="BZ79" s="32">
        <v>9.9955357142857135</v>
      </c>
      <c r="CD79" s="10"/>
      <c r="CE79" s="10" t="s">
        <v>387</v>
      </c>
      <c r="CF79" s="10">
        <v>0</v>
      </c>
      <c r="CG79" s="10">
        <v>0</v>
      </c>
      <c r="CH79" s="10">
        <v>0</v>
      </c>
      <c r="CI79" s="10">
        <v>35258</v>
      </c>
      <c r="CJ79" s="10">
        <v>380</v>
      </c>
      <c r="CK79" s="10">
        <v>779085</v>
      </c>
    </row>
    <row r="80" spans="56:89" x14ac:dyDescent="0.25">
      <c r="BD80" s="10" t="s">
        <v>338</v>
      </c>
      <c r="BE80">
        <v>33.68</v>
      </c>
      <c r="BH80" s="23">
        <v>37263</v>
      </c>
      <c r="BI80">
        <v>38.19</v>
      </c>
      <c r="BL80" s="23">
        <v>38021</v>
      </c>
      <c r="BM80" s="10">
        <v>14.97</v>
      </c>
      <c r="BP80" s="23">
        <v>38021</v>
      </c>
      <c r="BQ80" s="10">
        <v>15.63</v>
      </c>
      <c r="BT80" s="10" t="s">
        <v>338</v>
      </c>
      <c r="BU80">
        <v>15.94</v>
      </c>
      <c r="BX80" s="23" t="s">
        <v>357</v>
      </c>
      <c r="BY80">
        <v>10700</v>
      </c>
      <c r="BZ80" s="32">
        <v>9.5535714285714288</v>
      </c>
      <c r="CD80" s="10"/>
      <c r="CE80" s="10" t="s">
        <v>388</v>
      </c>
      <c r="CF80" s="10">
        <v>0</v>
      </c>
      <c r="CG80" s="10">
        <v>0</v>
      </c>
      <c r="CH80" s="10">
        <v>0</v>
      </c>
      <c r="CI80" s="10">
        <v>0</v>
      </c>
      <c r="CJ80" s="10">
        <v>218887</v>
      </c>
      <c r="CK80" s="10">
        <v>0</v>
      </c>
    </row>
    <row r="81" spans="56:89" x14ac:dyDescent="0.25">
      <c r="BD81" s="23">
        <v>37262</v>
      </c>
      <c r="BE81">
        <v>33.950000000000003</v>
      </c>
      <c r="BH81" s="23" t="s">
        <v>371</v>
      </c>
      <c r="BI81">
        <v>38.07</v>
      </c>
      <c r="BL81" s="10" t="s">
        <v>337</v>
      </c>
      <c r="BM81" s="10">
        <v>14.97</v>
      </c>
      <c r="BP81" s="10" t="s">
        <v>337</v>
      </c>
      <c r="BQ81" s="10">
        <v>15.63</v>
      </c>
      <c r="BT81" s="23">
        <v>37262</v>
      </c>
      <c r="BU81">
        <v>16.18</v>
      </c>
      <c r="BX81" s="10" t="s">
        <v>356</v>
      </c>
      <c r="BY81">
        <v>10963</v>
      </c>
      <c r="BZ81" s="32">
        <v>9.788392857142858</v>
      </c>
      <c r="CD81" s="10"/>
      <c r="CE81" s="10" t="s">
        <v>389</v>
      </c>
      <c r="CF81" s="10">
        <v>590395</v>
      </c>
      <c r="CG81" s="10">
        <v>163324</v>
      </c>
      <c r="CH81" s="10">
        <v>0</v>
      </c>
      <c r="CI81" s="10">
        <v>2146662</v>
      </c>
      <c r="CJ81" s="10">
        <v>4161</v>
      </c>
      <c r="CK81" s="10">
        <v>127279</v>
      </c>
    </row>
    <row r="82" spans="56:89" x14ac:dyDescent="0.25">
      <c r="BD82" s="10" t="s">
        <v>339</v>
      </c>
      <c r="BE82">
        <v>33.299999999999997</v>
      </c>
      <c r="BH82" s="23">
        <v>37264</v>
      </c>
      <c r="BI82">
        <v>38.33</v>
      </c>
      <c r="BL82" s="23">
        <v>37261</v>
      </c>
      <c r="BM82" s="10">
        <v>14.97</v>
      </c>
      <c r="BP82" s="23">
        <v>37261</v>
      </c>
      <c r="BQ82" s="10">
        <v>15.63</v>
      </c>
      <c r="BT82" s="10" t="s">
        <v>339</v>
      </c>
      <c r="BU82">
        <v>15.67</v>
      </c>
      <c r="BX82" s="10" t="s">
        <v>358</v>
      </c>
      <c r="BY82">
        <v>11281.01</v>
      </c>
      <c r="BZ82" s="32">
        <v>10.072330357142857</v>
      </c>
      <c r="CD82" s="10"/>
      <c r="CE82" s="10" t="s">
        <v>241</v>
      </c>
      <c r="CF82" s="10">
        <v>0</v>
      </c>
      <c r="CG82" s="10">
        <v>0</v>
      </c>
      <c r="CH82" s="10">
        <v>0</v>
      </c>
      <c r="CI82" s="10">
        <v>174471</v>
      </c>
      <c r="CJ82" s="10">
        <v>164</v>
      </c>
      <c r="CK82" s="10">
        <v>769833</v>
      </c>
    </row>
    <row r="83" spans="56:89" x14ac:dyDescent="0.25">
      <c r="BD83" s="23">
        <v>37263</v>
      </c>
      <c r="BE83">
        <v>33.71</v>
      </c>
      <c r="BH83" s="10" t="s">
        <v>360</v>
      </c>
      <c r="BI83">
        <v>38.4</v>
      </c>
      <c r="BL83" s="10" t="s">
        <v>338</v>
      </c>
      <c r="BM83" s="10">
        <v>17.170000000000002</v>
      </c>
      <c r="BP83" s="10" t="s">
        <v>338</v>
      </c>
      <c r="BQ83">
        <v>18.29</v>
      </c>
      <c r="BT83" s="23">
        <v>37263</v>
      </c>
      <c r="BU83">
        <v>16.18</v>
      </c>
      <c r="BX83" s="23">
        <v>36900</v>
      </c>
      <c r="BY83">
        <v>11653</v>
      </c>
      <c r="BZ83" s="32">
        <v>10.404464285714285</v>
      </c>
      <c r="CD83" s="10"/>
      <c r="CE83" s="10" t="s">
        <v>108</v>
      </c>
      <c r="CF83" s="10">
        <v>6161055</v>
      </c>
      <c r="CG83" s="10">
        <v>167752</v>
      </c>
      <c r="CH83" s="10">
        <v>759555</v>
      </c>
      <c r="CI83" s="10">
        <v>2599622</v>
      </c>
      <c r="CJ83" s="10">
        <v>224295</v>
      </c>
      <c r="CK83" s="10">
        <v>1942735</v>
      </c>
    </row>
    <row r="84" spans="56:89" x14ac:dyDescent="0.25">
      <c r="BD84" s="23" t="s">
        <v>371</v>
      </c>
      <c r="BE84">
        <v>33.590000000000003</v>
      </c>
      <c r="BH84" s="23">
        <v>37265</v>
      </c>
      <c r="BI84">
        <v>38.79</v>
      </c>
      <c r="BL84" s="23">
        <v>37262</v>
      </c>
      <c r="BM84" s="10">
        <v>17.170000000000002</v>
      </c>
      <c r="BP84" s="23">
        <v>37262</v>
      </c>
      <c r="BQ84">
        <v>19.11</v>
      </c>
      <c r="BT84" s="23" t="s">
        <v>371</v>
      </c>
      <c r="BU84">
        <v>16.25</v>
      </c>
      <c r="BX84" s="10" t="s">
        <v>359</v>
      </c>
      <c r="BY84">
        <v>12044</v>
      </c>
      <c r="BZ84" s="32">
        <v>10.753571428571428</v>
      </c>
      <c r="CD84" s="10" t="s">
        <v>14</v>
      </c>
      <c r="CE84" s="25" t="s">
        <v>202</v>
      </c>
      <c r="CF84" s="10">
        <v>0</v>
      </c>
      <c r="CG84" s="10">
        <v>0</v>
      </c>
      <c r="CH84" s="10">
        <v>800449</v>
      </c>
      <c r="CI84" s="10">
        <v>0</v>
      </c>
      <c r="CJ84" s="10">
        <v>0</v>
      </c>
      <c r="CK84" s="10">
        <v>0</v>
      </c>
    </row>
    <row r="85" spans="56:89" x14ac:dyDescent="0.25">
      <c r="BD85" s="23">
        <v>37264</v>
      </c>
      <c r="BE85">
        <v>33.840000000000003</v>
      </c>
      <c r="BH85" s="10" t="s">
        <v>364</v>
      </c>
      <c r="BI85">
        <v>39.130000000000003</v>
      </c>
      <c r="BL85" s="10" t="s">
        <v>339</v>
      </c>
      <c r="BM85" s="10">
        <v>16.34</v>
      </c>
      <c r="BP85" s="10" t="s">
        <v>339</v>
      </c>
      <c r="BQ85">
        <v>19.010000000000002</v>
      </c>
      <c r="BT85" s="23">
        <v>37264</v>
      </c>
      <c r="BU85">
        <v>16.16</v>
      </c>
      <c r="BX85" s="23">
        <v>36901</v>
      </c>
      <c r="BY85">
        <v>12431.01</v>
      </c>
      <c r="BZ85" s="32">
        <v>11.099116071428572</v>
      </c>
      <c r="CD85" s="10"/>
      <c r="CE85" s="10" t="s">
        <v>387</v>
      </c>
      <c r="CF85" s="10">
        <v>0</v>
      </c>
      <c r="CG85" s="10">
        <v>0</v>
      </c>
      <c r="CH85" s="10">
        <v>0</v>
      </c>
      <c r="CI85" s="10">
        <v>45043</v>
      </c>
      <c r="CJ85" s="10">
        <v>938</v>
      </c>
      <c r="CK85" s="10">
        <v>899966</v>
      </c>
    </row>
    <row r="86" spans="56:89" x14ac:dyDescent="0.25">
      <c r="BD86" s="10" t="s">
        <v>360</v>
      </c>
      <c r="BE86">
        <v>33.94</v>
      </c>
      <c r="BH86" s="23">
        <v>37297</v>
      </c>
      <c r="BI86" s="10">
        <v>39.130000000000003</v>
      </c>
      <c r="BL86" s="23">
        <v>37263</v>
      </c>
      <c r="BM86" s="10">
        <v>17.079999999999998</v>
      </c>
      <c r="BP86" s="23">
        <v>37263</v>
      </c>
      <c r="BQ86">
        <v>19.41</v>
      </c>
      <c r="BT86" s="10" t="s">
        <v>360</v>
      </c>
      <c r="BU86">
        <v>15.97</v>
      </c>
      <c r="BX86" s="23" t="s">
        <v>332</v>
      </c>
      <c r="BY86">
        <v>11868</v>
      </c>
      <c r="BZ86" s="32">
        <v>10.596428571428572</v>
      </c>
      <c r="CD86" s="10"/>
      <c r="CE86" s="10" t="s">
        <v>388</v>
      </c>
      <c r="CF86" s="10">
        <v>0</v>
      </c>
      <c r="CG86" s="10">
        <v>0</v>
      </c>
      <c r="CH86" s="10">
        <v>0</v>
      </c>
      <c r="CI86" s="10">
        <v>0</v>
      </c>
      <c r="CJ86" s="10">
        <v>242599</v>
      </c>
      <c r="CK86" s="10">
        <v>89473</v>
      </c>
    </row>
    <row r="87" spans="56:89" x14ac:dyDescent="0.25">
      <c r="BD87" s="23">
        <v>37265</v>
      </c>
      <c r="BE87">
        <v>34.32</v>
      </c>
      <c r="BH87" s="23" t="s">
        <v>361</v>
      </c>
      <c r="BI87">
        <v>40.11</v>
      </c>
      <c r="BL87" s="23" t="s">
        <v>371</v>
      </c>
      <c r="BM87" s="10">
        <v>17.22</v>
      </c>
      <c r="BP87" s="23" t="s">
        <v>371</v>
      </c>
      <c r="BQ87">
        <v>19.350000000000001</v>
      </c>
      <c r="BT87" s="23">
        <v>37265</v>
      </c>
      <c r="BU87">
        <v>16.649999999999999</v>
      </c>
      <c r="BX87" s="23">
        <v>36902</v>
      </c>
      <c r="BY87">
        <v>10824</v>
      </c>
      <c r="BZ87" s="32">
        <v>9.6642857142857146</v>
      </c>
      <c r="CD87" s="10"/>
      <c r="CE87" s="10" t="s">
        <v>389</v>
      </c>
      <c r="CF87" s="10">
        <v>615933</v>
      </c>
      <c r="CG87" s="10">
        <v>175053</v>
      </c>
      <c r="CH87" s="10">
        <v>0</v>
      </c>
      <c r="CI87" s="10">
        <v>2308070</v>
      </c>
      <c r="CJ87" s="10">
        <v>4051</v>
      </c>
      <c r="CK87" s="10">
        <v>853960</v>
      </c>
    </row>
    <row r="88" spans="56:89" x14ac:dyDescent="0.25">
      <c r="BD88" s="10" t="s">
        <v>364</v>
      </c>
      <c r="BE88">
        <v>34.659999999999997</v>
      </c>
      <c r="BH88" s="23">
        <v>37267</v>
      </c>
      <c r="BI88">
        <v>39.700000000000003</v>
      </c>
      <c r="BL88" s="23">
        <v>37264</v>
      </c>
      <c r="BM88" s="10">
        <v>17.64</v>
      </c>
      <c r="BP88" s="23">
        <v>37264</v>
      </c>
      <c r="BQ88">
        <v>19.079999999999998</v>
      </c>
      <c r="BT88" s="10" t="s">
        <v>364</v>
      </c>
      <c r="BU88">
        <v>16.93</v>
      </c>
      <c r="BX88" s="23" t="s">
        <v>329</v>
      </c>
      <c r="BY88">
        <v>9769</v>
      </c>
      <c r="BZ88" s="32">
        <v>8.7223214285714281</v>
      </c>
      <c r="CD88" s="10"/>
      <c r="CE88" s="10" t="s">
        <v>241</v>
      </c>
      <c r="CF88" s="10">
        <v>0</v>
      </c>
      <c r="CG88" s="10">
        <v>0</v>
      </c>
      <c r="CH88" s="10">
        <v>0</v>
      </c>
      <c r="CI88" s="10">
        <v>149505</v>
      </c>
      <c r="CJ88" s="10">
        <v>463</v>
      </c>
      <c r="CK88" s="10">
        <v>0</v>
      </c>
    </row>
    <row r="89" spans="56:89" x14ac:dyDescent="0.25">
      <c r="BD89" s="23">
        <v>37297</v>
      </c>
      <c r="BE89">
        <v>34.659999999999997</v>
      </c>
      <c r="BH89" s="23" t="s">
        <v>362</v>
      </c>
      <c r="BI89">
        <v>36.65</v>
      </c>
      <c r="BL89" s="10" t="s">
        <v>360</v>
      </c>
      <c r="BM89" s="10">
        <v>17.600000000000001</v>
      </c>
      <c r="BP89" s="10" t="s">
        <v>360</v>
      </c>
      <c r="BQ89">
        <v>19.079999999999998</v>
      </c>
      <c r="BT89" s="23">
        <v>37297</v>
      </c>
      <c r="BU89" s="10">
        <v>16.93</v>
      </c>
      <c r="BX89" s="23">
        <v>36903</v>
      </c>
      <c r="BY89">
        <v>9057</v>
      </c>
      <c r="BZ89" s="32">
        <v>8.086607142857142</v>
      </c>
      <c r="CD89" s="10"/>
      <c r="CE89" s="10" t="s">
        <v>108</v>
      </c>
      <c r="CF89" s="10">
        <v>642716</v>
      </c>
      <c r="CG89" s="10">
        <v>180019</v>
      </c>
      <c r="CH89" s="10">
        <v>811194</v>
      </c>
      <c r="CI89" s="10">
        <v>2730977</v>
      </c>
      <c r="CJ89" s="10">
        <v>248709</v>
      </c>
      <c r="CK89" s="10">
        <v>2069880</v>
      </c>
    </row>
    <row r="90" spans="56:89" x14ac:dyDescent="0.25">
      <c r="BD90" s="23" t="s">
        <v>361</v>
      </c>
      <c r="BE90">
        <v>35.64</v>
      </c>
      <c r="BH90" s="23">
        <v>37268</v>
      </c>
      <c r="BI90">
        <v>34.35</v>
      </c>
      <c r="BL90" s="23">
        <v>37265</v>
      </c>
      <c r="BM90" s="10">
        <v>18.41</v>
      </c>
      <c r="BP90" s="23">
        <v>37265</v>
      </c>
      <c r="BQ90">
        <v>19.48</v>
      </c>
      <c r="BT90" s="23" t="s">
        <v>361</v>
      </c>
      <c r="BU90">
        <v>17.829999999999998</v>
      </c>
      <c r="BX90" s="23" t="s">
        <v>333</v>
      </c>
      <c r="BY90">
        <v>9202</v>
      </c>
      <c r="BZ90" s="32">
        <v>8.2160714285714285</v>
      </c>
      <c r="CD90" s="10" t="s">
        <v>66</v>
      </c>
      <c r="CE90" s="25" t="s">
        <v>202</v>
      </c>
      <c r="CF90" s="10">
        <v>0</v>
      </c>
      <c r="CG90" s="10">
        <v>0</v>
      </c>
      <c r="CH90" s="10">
        <v>860498</v>
      </c>
      <c r="CI90" s="10">
        <v>0</v>
      </c>
      <c r="CJ90" s="10">
        <v>0</v>
      </c>
      <c r="CK90" s="10">
        <v>0</v>
      </c>
    </row>
    <row r="91" spans="56:89" x14ac:dyDescent="0.25">
      <c r="BD91" s="23">
        <v>37267</v>
      </c>
      <c r="BE91">
        <v>35.21</v>
      </c>
      <c r="BH91" s="23" t="s">
        <v>363</v>
      </c>
      <c r="BI91">
        <v>35.020000000000003</v>
      </c>
      <c r="BL91" s="10" t="s">
        <v>364</v>
      </c>
      <c r="BM91" s="10">
        <v>18.61</v>
      </c>
      <c r="BP91" s="10" t="s">
        <v>364</v>
      </c>
      <c r="BQ91">
        <v>19.760000000000002</v>
      </c>
      <c r="BT91" s="23">
        <v>37267</v>
      </c>
      <c r="BU91">
        <v>17.88</v>
      </c>
      <c r="BX91" s="23">
        <v>37257</v>
      </c>
      <c r="BY91">
        <v>9326.01</v>
      </c>
      <c r="BZ91" s="32">
        <v>8.3267946428571431</v>
      </c>
      <c r="CD91" s="10"/>
      <c r="CE91" s="10" t="s">
        <v>387</v>
      </c>
      <c r="CF91" s="10">
        <v>0</v>
      </c>
      <c r="CG91" s="10">
        <v>0</v>
      </c>
      <c r="CH91" s="10">
        <v>0</v>
      </c>
      <c r="CI91" s="10">
        <v>91973</v>
      </c>
      <c r="CJ91" s="10">
        <v>936</v>
      </c>
      <c r="CK91" s="10">
        <v>1135154</v>
      </c>
    </row>
    <row r="92" spans="56:89" x14ac:dyDescent="0.25">
      <c r="BD92" s="23" t="s">
        <v>362</v>
      </c>
      <c r="BE92">
        <v>32.18</v>
      </c>
      <c r="BH92" s="23">
        <v>37622</v>
      </c>
      <c r="BI92">
        <v>36.409999999999997</v>
      </c>
      <c r="BL92" s="23">
        <v>37297</v>
      </c>
      <c r="BM92" s="10">
        <v>18.61</v>
      </c>
      <c r="BP92" s="23">
        <v>37297</v>
      </c>
      <c r="BQ92">
        <v>19.760000000000002</v>
      </c>
      <c r="BT92" s="23" t="s">
        <v>362</v>
      </c>
      <c r="BU92">
        <v>16.64</v>
      </c>
      <c r="BX92" s="10" t="s">
        <v>334</v>
      </c>
      <c r="BY92">
        <v>9225</v>
      </c>
      <c r="BZ92" s="32">
        <v>8.2366071428571423</v>
      </c>
      <c r="CD92" s="10"/>
      <c r="CE92" s="10" t="s">
        <v>388</v>
      </c>
      <c r="CF92" s="10">
        <v>0</v>
      </c>
      <c r="CG92" s="10">
        <v>0</v>
      </c>
      <c r="CH92" s="10">
        <v>0</v>
      </c>
      <c r="CI92" s="10">
        <v>595</v>
      </c>
      <c r="CJ92" s="10">
        <v>239733</v>
      </c>
      <c r="CK92" s="10">
        <v>0</v>
      </c>
    </row>
    <row r="93" spans="56:89" x14ac:dyDescent="0.25">
      <c r="BD93" s="23">
        <v>37268</v>
      </c>
      <c r="BE93">
        <v>30.25</v>
      </c>
      <c r="BH93" s="10" t="s">
        <v>365</v>
      </c>
      <c r="BI93">
        <v>36.549999999999997</v>
      </c>
      <c r="BL93" s="23" t="s">
        <v>361</v>
      </c>
      <c r="BM93" s="10">
        <v>19.27</v>
      </c>
      <c r="BP93" s="23" t="s">
        <v>361</v>
      </c>
      <c r="BQ93">
        <v>20.98</v>
      </c>
      <c r="BT93" s="23">
        <v>37268</v>
      </c>
      <c r="BU93">
        <v>16.16</v>
      </c>
      <c r="BX93" s="23">
        <v>37258</v>
      </c>
      <c r="BY93">
        <v>9083</v>
      </c>
      <c r="BZ93" s="32">
        <v>8.1098214285714292</v>
      </c>
      <c r="CD93" s="10"/>
      <c r="CE93" s="10" t="s">
        <v>389</v>
      </c>
      <c r="CF93" s="10">
        <v>659424</v>
      </c>
      <c r="CG93" s="10">
        <v>186490</v>
      </c>
      <c r="CH93" s="10">
        <v>1060</v>
      </c>
      <c r="CI93" s="10">
        <v>2711254</v>
      </c>
      <c r="CJ93" s="10">
        <v>796</v>
      </c>
      <c r="CK93" s="10">
        <v>148738</v>
      </c>
    </row>
    <row r="94" spans="56:89" x14ac:dyDescent="0.25">
      <c r="BD94" s="23" t="s">
        <v>363</v>
      </c>
      <c r="BE94">
        <v>31.02</v>
      </c>
      <c r="BH94" s="23">
        <v>37623</v>
      </c>
      <c r="BI94">
        <v>36.83</v>
      </c>
      <c r="BL94" s="23">
        <v>37267</v>
      </c>
      <c r="BM94" s="10">
        <v>19.23</v>
      </c>
      <c r="BP94" s="23">
        <v>37267</v>
      </c>
      <c r="BQ94">
        <v>21.98</v>
      </c>
      <c r="BT94" s="23" t="s">
        <v>363</v>
      </c>
      <c r="BU94">
        <v>16.239999999999998</v>
      </c>
      <c r="BX94" s="10" t="s">
        <v>335</v>
      </c>
      <c r="BY94">
        <v>9267.02</v>
      </c>
      <c r="BZ94" s="32">
        <v>8.2741249999999997</v>
      </c>
      <c r="CD94" s="10"/>
      <c r="CE94" s="10" t="s">
        <v>241</v>
      </c>
      <c r="CF94" s="10">
        <v>0</v>
      </c>
      <c r="CG94" s="10">
        <v>0</v>
      </c>
      <c r="CH94" s="10">
        <v>0</v>
      </c>
      <c r="CI94" s="10">
        <v>350607</v>
      </c>
      <c r="CJ94" s="10">
        <v>203</v>
      </c>
      <c r="CK94" s="10">
        <v>830064</v>
      </c>
    </row>
    <row r="95" spans="56:89" x14ac:dyDescent="0.25">
      <c r="BD95" s="23">
        <v>37622</v>
      </c>
      <c r="BE95">
        <v>32.5</v>
      </c>
      <c r="BF95" s="10">
        <f>AVERAGE(BE95:BE118)</f>
        <v>32.243749999999999</v>
      </c>
      <c r="BH95" s="10" t="s">
        <v>366</v>
      </c>
      <c r="BI95">
        <v>38.409999999999997</v>
      </c>
      <c r="BL95" s="23" t="s">
        <v>362</v>
      </c>
      <c r="BM95" s="10">
        <v>18.95</v>
      </c>
      <c r="BP95" s="23" t="s">
        <v>362</v>
      </c>
      <c r="BQ95">
        <v>21.38</v>
      </c>
      <c r="BT95" s="23">
        <v>37622</v>
      </c>
      <c r="BU95">
        <v>17.600000000000001</v>
      </c>
      <c r="BX95" s="23">
        <v>37259</v>
      </c>
      <c r="BY95">
        <v>9463.01</v>
      </c>
      <c r="BZ95" s="32">
        <v>8.4491160714285716</v>
      </c>
      <c r="CD95" s="10"/>
      <c r="CE95" s="10" t="s">
        <v>108</v>
      </c>
      <c r="CF95" s="10">
        <v>680144</v>
      </c>
      <c r="CG95" s="10">
        <v>191941</v>
      </c>
      <c r="CH95" s="10">
        <v>877670</v>
      </c>
      <c r="CI95" s="10">
        <v>3257092</v>
      </c>
      <c r="CJ95" s="10">
        <v>242452</v>
      </c>
      <c r="CK95" s="10">
        <v>2123210</v>
      </c>
    </row>
    <row r="96" spans="56:89" x14ac:dyDescent="0.25">
      <c r="BD96" s="10" t="s">
        <v>365</v>
      </c>
      <c r="BE96">
        <v>32.64</v>
      </c>
      <c r="BH96" s="23">
        <v>37624</v>
      </c>
      <c r="BI96">
        <v>39.65</v>
      </c>
      <c r="BL96" s="23">
        <v>37268</v>
      </c>
      <c r="BM96" s="10">
        <v>18.95</v>
      </c>
      <c r="BP96" s="23">
        <v>37268</v>
      </c>
      <c r="BQ96">
        <v>20.010000000000002</v>
      </c>
      <c r="BT96" s="10" t="s">
        <v>365</v>
      </c>
      <c r="BU96">
        <v>17.53</v>
      </c>
      <c r="BX96" s="10" t="s">
        <v>336</v>
      </c>
      <c r="BY96">
        <v>10189</v>
      </c>
      <c r="BZ96" s="32">
        <v>9.0973214285714281</v>
      </c>
      <c r="CD96" s="10" t="s">
        <v>68</v>
      </c>
      <c r="CE96" s="25" t="s">
        <v>202</v>
      </c>
      <c r="CF96" s="10">
        <v>0</v>
      </c>
      <c r="CG96" s="10">
        <v>0</v>
      </c>
      <c r="CH96" s="10">
        <v>859415</v>
      </c>
      <c r="CI96" s="10">
        <v>0</v>
      </c>
      <c r="CJ96" s="10">
        <v>0</v>
      </c>
      <c r="CK96" s="10">
        <v>0</v>
      </c>
    </row>
    <row r="97" spans="56:89" x14ac:dyDescent="0.25">
      <c r="BD97" s="23">
        <v>37623</v>
      </c>
      <c r="BE97">
        <v>32.96</v>
      </c>
      <c r="BH97" s="10" t="s">
        <v>367</v>
      </c>
      <c r="BI97">
        <v>41.11</v>
      </c>
      <c r="BL97" s="23" t="s">
        <v>363</v>
      </c>
      <c r="BM97" s="10">
        <v>19.260000000000002</v>
      </c>
      <c r="BP97" s="23" t="s">
        <v>363</v>
      </c>
      <c r="BQ97">
        <v>20.22</v>
      </c>
      <c r="BT97" s="23">
        <v>37623</v>
      </c>
      <c r="BU97">
        <v>18.3</v>
      </c>
      <c r="BX97" s="23">
        <v>38021</v>
      </c>
      <c r="BY97">
        <v>10835</v>
      </c>
      <c r="BZ97" s="32">
        <v>9.6741071428571423</v>
      </c>
      <c r="CD97" s="10"/>
      <c r="CE97" s="10" t="s">
        <v>387</v>
      </c>
      <c r="CF97" s="10">
        <v>0</v>
      </c>
      <c r="CG97" s="10">
        <v>0</v>
      </c>
      <c r="CH97" s="10">
        <v>0</v>
      </c>
      <c r="CI97" s="10">
        <v>62782</v>
      </c>
      <c r="CJ97" s="10">
        <v>791</v>
      </c>
      <c r="CK97" s="10">
        <v>1161366</v>
      </c>
    </row>
    <row r="98" spans="56:89" x14ac:dyDescent="0.25">
      <c r="BD98" s="10" t="s">
        <v>366</v>
      </c>
      <c r="BE98">
        <v>34.51</v>
      </c>
      <c r="BH98" s="23">
        <v>37625</v>
      </c>
      <c r="BI98">
        <v>37.32</v>
      </c>
      <c r="BL98" s="23">
        <v>37622</v>
      </c>
      <c r="BM98" s="10">
        <v>20.7</v>
      </c>
      <c r="BP98" s="23">
        <v>37622</v>
      </c>
      <c r="BQ98">
        <v>21.14</v>
      </c>
      <c r="BT98" s="10" t="s">
        <v>366</v>
      </c>
      <c r="BU98">
        <v>19.579999999999998</v>
      </c>
      <c r="BX98" s="10" t="s">
        <v>337</v>
      </c>
      <c r="BY98">
        <v>11767</v>
      </c>
      <c r="BZ98" s="32">
        <v>10.50625</v>
      </c>
      <c r="CD98" s="10"/>
      <c r="CE98" s="10" t="s">
        <v>388</v>
      </c>
      <c r="CF98" s="10">
        <v>0</v>
      </c>
      <c r="CG98" s="10">
        <v>0</v>
      </c>
      <c r="CH98" s="10">
        <v>0</v>
      </c>
      <c r="CI98" s="10">
        <v>0</v>
      </c>
      <c r="CJ98" s="10">
        <v>330407</v>
      </c>
      <c r="CK98" s="10">
        <v>0</v>
      </c>
    </row>
    <row r="99" spans="56:89" x14ac:dyDescent="0.25">
      <c r="BD99" s="23">
        <v>37624</v>
      </c>
      <c r="BE99">
        <v>35.74</v>
      </c>
      <c r="BH99" s="10" t="s">
        <v>368</v>
      </c>
      <c r="BI99">
        <v>34.6</v>
      </c>
      <c r="BL99" s="10" t="s">
        <v>365</v>
      </c>
      <c r="BM99" s="10">
        <v>20.62</v>
      </c>
      <c r="BP99" s="10" t="s">
        <v>365</v>
      </c>
      <c r="BQ99">
        <v>21.72</v>
      </c>
      <c r="BT99" s="23">
        <v>37624</v>
      </c>
      <c r="BU99">
        <v>20.47</v>
      </c>
      <c r="BX99" s="23">
        <v>37261</v>
      </c>
      <c r="BY99">
        <v>11672.01</v>
      </c>
      <c r="BZ99" s="32">
        <v>10.4214375</v>
      </c>
      <c r="CD99" s="10"/>
      <c r="CE99" s="10" t="s">
        <v>389</v>
      </c>
      <c r="CF99" s="10">
        <v>703002</v>
      </c>
      <c r="CG99" s="10">
        <v>206894</v>
      </c>
      <c r="CH99" s="10">
        <v>1131</v>
      </c>
      <c r="CI99" s="10">
        <v>2960371</v>
      </c>
      <c r="CJ99" s="10">
        <v>1045</v>
      </c>
      <c r="CK99" s="10">
        <v>104224</v>
      </c>
    </row>
    <row r="100" spans="56:89" x14ac:dyDescent="0.25">
      <c r="BD100" s="10" t="s">
        <v>367</v>
      </c>
      <c r="BE100">
        <v>37.11</v>
      </c>
      <c r="BH100" s="23">
        <v>37626</v>
      </c>
      <c r="BI100">
        <v>34.17</v>
      </c>
      <c r="BL100" s="23">
        <v>37623</v>
      </c>
      <c r="BM100" s="10">
        <v>21.32</v>
      </c>
      <c r="BP100" s="23">
        <v>37623</v>
      </c>
      <c r="BQ100" s="10">
        <v>21.72</v>
      </c>
      <c r="BT100" s="10" t="s">
        <v>367</v>
      </c>
      <c r="BU100">
        <v>20.95</v>
      </c>
      <c r="BX100" s="10" t="s">
        <v>338</v>
      </c>
      <c r="BY100">
        <v>11960</v>
      </c>
      <c r="BZ100" s="32">
        <v>10.678571428571429</v>
      </c>
      <c r="CD100" s="10"/>
      <c r="CE100" s="10" t="s">
        <v>241</v>
      </c>
      <c r="CF100" s="10">
        <v>0</v>
      </c>
      <c r="CG100" s="10">
        <v>0</v>
      </c>
      <c r="CH100" s="10">
        <v>0</v>
      </c>
      <c r="CI100" s="10">
        <v>511834</v>
      </c>
      <c r="CJ100" s="10">
        <v>2587</v>
      </c>
      <c r="CK100" s="10">
        <v>1084328</v>
      </c>
    </row>
    <row r="101" spans="56:89" x14ac:dyDescent="0.25">
      <c r="BD101" s="23">
        <v>37625</v>
      </c>
      <c r="BE101">
        <v>33.270000000000003</v>
      </c>
      <c r="BH101" s="10" t="s">
        <v>369</v>
      </c>
      <c r="BI101">
        <v>32.4</v>
      </c>
      <c r="BL101" s="10" t="s">
        <v>366</v>
      </c>
      <c r="BM101" s="10">
        <v>22.9</v>
      </c>
      <c r="BP101" s="10" t="s">
        <v>366</v>
      </c>
      <c r="BQ101">
        <v>23.37</v>
      </c>
      <c r="BT101" s="23">
        <v>37625</v>
      </c>
      <c r="BU101">
        <v>18.64</v>
      </c>
      <c r="BX101" s="23">
        <v>37262</v>
      </c>
      <c r="BY101">
        <v>12370</v>
      </c>
      <c r="BZ101" s="32">
        <v>11.044642857142858</v>
      </c>
      <c r="CD101" s="10"/>
      <c r="CE101" s="10" t="s">
        <v>108</v>
      </c>
      <c r="CF101" s="10">
        <v>728163</v>
      </c>
      <c r="CG101" s="10">
        <v>212195</v>
      </c>
      <c r="CH101" s="10">
        <v>875637</v>
      </c>
      <c r="CI101" s="10">
        <v>3639141</v>
      </c>
      <c r="CJ101" s="10">
        <v>335595</v>
      </c>
      <c r="CK101" s="10">
        <v>2374339</v>
      </c>
    </row>
    <row r="102" spans="56:89" x14ac:dyDescent="0.25">
      <c r="BD102" s="10" t="s">
        <v>368</v>
      </c>
      <c r="BE102">
        <v>30.58</v>
      </c>
      <c r="BH102" s="23">
        <v>37627</v>
      </c>
      <c r="BI102">
        <v>33.65</v>
      </c>
      <c r="BL102" s="23">
        <v>37624</v>
      </c>
      <c r="BM102" s="10">
        <v>23.81</v>
      </c>
      <c r="BP102" s="23">
        <v>37624</v>
      </c>
      <c r="BQ102">
        <v>25.06</v>
      </c>
      <c r="BT102" s="10" t="s">
        <v>368</v>
      </c>
      <c r="BU102">
        <v>16.690000000000001</v>
      </c>
      <c r="BX102" s="10" t="s">
        <v>339</v>
      </c>
      <c r="BY102">
        <v>12121</v>
      </c>
      <c r="BZ102" s="32">
        <v>10.822321428571428</v>
      </c>
      <c r="CD102" s="10" t="s">
        <v>17</v>
      </c>
      <c r="CE102" s="25" t="s">
        <v>202</v>
      </c>
      <c r="CF102" s="10">
        <v>0</v>
      </c>
      <c r="CG102" s="10">
        <v>0</v>
      </c>
      <c r="CH102" s="10">
        <v>971037</v>
      </c>
      <c r="CI102" s="10">
        <v>0</v>
      </c>
      <c r="CJ102" s="10">
        <v>0</v>
      </c>
      <c r="CK102" s="10">
        <v>0</v>
      </c>
    </row>
    <row r="103" spans="56:89" x14ac:dyDescent="0.25">
      <c r="BD103" s="23">
        <v>37626</v>
      </c>
      <c r="BE103">
        <v>30.13</v>
      </c>
      <c r="BH103" s="10" t="s">
        <v>370</v>
      </c>
      <c r="BI103">
        <v>34.5</v>
      </c>
      <c r="BL103" s="10" t="s">
        <v>367</v>
      </c>
      <c r="BM103" s="10">
        <v>24.62</v>
      </c>
      <c r="BP103" s="10" t="s">
        <v>367</v>
      </c>
      <c r="BQ103">
        <v>25.93</v>
      </c>
      <c r="BT103" s="23">
        <v>37626</v>
      </c>
      <c r="BU103">
        <v>16.38</v>
      </c>
      <c r="BX103" s="23">
        <v>37263</v>
      </c>
      <c r="BY103">
        <v>11665</v>
      </c>
      <c r="BZ103" s="32">
        <v>10.415178571428571</v>
      </c>
      <c r="CD103" s="10"/>
      <c r="CE103" s="10" t="s">
        <v>387</v>
      </c>
      <c r="CF103" s="10">
        <v>0</v>
      </c>
      <c r="CG103" s="10">
        <v>0</v>
      </c>
      <c r="CH103" s="10">
        <v>0</v>
      </c>
      <c r="CI103" s="10">
        <v>64484</v>
      </c>
      <c r="CJ103" s="10">
        <v>447</v>
      </c>
      <c r="CK103" s="10">
        <v>1226012</v>
      </c>
    </row>
    <row r="104" spans="56:89" x14ac:dyDescent="0.25">
      <c r="BD104" s="10" t="s">
        <v>369</v>
      </c>
      <c r="BE104">
        <v>28.88</v>
      </c>
      <c r="BH104" s="23">
        <v>37628</v>
      </c>
      <c r="BI104">
        <v>34.869999999999997</v>
      </c>
      <c r="BL104" s="23">
        <v>37625</v>
      </c>
      <c r="BM104" s="10">
        <v>21.06</v>
      </c>
      <c r="BP104" s="23">
        <v>37625</v>
      </c>
      <c r="BQ104">
        <v>24.53</v>
      </c>
      <c r="BT104" s="10" t="s">
        <v>369</v>
      </c>
      <c r="BU104">
        <v>16.09</v>
      </c>
      <c r="BX104" s="23" t="s">
        <v>371</v>
      </c>
      <c r="BY104">
        <v>11827</v>
      </c>
      <c r="BZ104" s="32">
        <v>10.559821428571428</v>
      </c>
      <c r="CD104" s="10"/>
      <c r="CE104" s="10" t="s">
        <v>388</v>
      </c>
      <c r="CF104" s="10">
        <v>0</v>
      </c>
      <c r="CG104" s="10">
        <v>0</v>
      </c>
      <c r="CH104" s="10">
        <v>0</v>
      </c>
      <c r="CI104" s="10"/>
      <c r="CJ104" s="10">
        <v>293703</v>
      </c>
      <c r="CK104" s="10">
        <v>0</v>
      </c>
    </row>
    <row r="105" spans="56:89" x14ac:dyDescent="0.25">
      <c r="BD105" s="23">
        <v>37627</v>
      </c>
      <c r="BE105">
        <v>30.12</v>
      </c>
      <c r="BH105" s="23" t="s">
        <v>372</v>
      </c>
      <c r="BI105">
        <v>35.770000000000003</v>
      </c>
      <c r="BL105" s="10" t="s">
        <v>368</v>
      </c>
      <c r="BM105" s="10">
        <v>19.02</v>
      </c>
      <c r="BP105" s="10" t="s">
        <v>368</v>
      </c>
      <c r="BQ105">
        <v>21.28</v>
      </c>
      <c r="BT105" s="23">
        <v>37627</v>
      </c>
      <c r="BU105">
        <v>16.260000000000002</v>
      </c>
      <c r="BX105" s="23">
        <v>37264</v>
      </c>
      <c r="BY105">
        <v>12088</v>
      </c>
      <c r="BZ105" s="32">
        <v>10.792857142857143</v>
      </c>
      <c r="CD105" s="10"/>
      <c r="CE105" s="10" t="s">
        <v>389</v>
      </c>
      <c r="CF105" s="10">
        <v>73882</v>
      </c>
      <c r="CG105" s="10">
        <v>219343</v>
      </c>
      <c r="CH105" s="10">
        <v>1043</v>
      </c>
      <c r="CI105" s="10">
        <v>3077095</v>
      </c>
      <c r="CJ105" s="10">
        <v>786</v>
      </c>
      <c r="CK105" s="10">
        <v>103366</v>
      </c>
    </row>
    <row r="106" spans="56:89" x14ac:dyDescent="0.25">
      <c r="BD106" s="10" t="s">
        <v>370</v>
      </c>
      <c r="BE106">
        <v>30.83</v>
      </c>
      <c r="BH106" s="23">
        <v>37629</v>
      </c>
      <c r="BI106">
        <v>35.770000000000003</v>
      </c>
      <c r="BL106" s="23">
        <v>37626</v>
      </c>
      <c r="BM106" s="10">
        <v>19.25</v>
      </c>
      <c r="BP106" s="23">
        <v>37626</v>
      </c>
      <c r="BQ106">
        <v>20.23</v>
      </c>
      <c r="BT106" s="10" t="s">
        <v>370</v>
      </c>
      <c r="BU106" s="10">
        <v>16.260000000000002</v>
      </c>
      <c r="BX106" s="10" t="s">
        <v>360</v>
      </c>
      <c r="BY106">
        <v>12027</v>
      </c>
      <c r="BZ106" s="32">
        <v>10.738392857142857</v>
      </c>
      <c r="CD106" s="10"/>
      <c r="CE106" s="10" t="s">
        <v>241</v>
      </c>
      <c r="CF106" s="10">
        <v>0</v>
      </c>
      <c r="CG106" s="10">
        <v>0</v>
      </c>
      <c r="CH106" s="10">
        <v>0</v>
      </c>
      <c r="CI106" s="10">
        <v>727842</v>
      </c>
      <c r="CJ106" s="10">
        <v>2835</v>
      </c>
      <c r="CK106" s="10">
        <v>1091325</v>
      </c>
    </row>
    <row r="107" spans="56:89" x14ac:dyDescent="0.25">
      <c r="BD107" s="23">
        <v>37628</v>
      </c>
      <c r="BE107">
        <v>31.19</v>
      </c>
      <c r="BH107" s="10" t="s">
        <v>373</v>
      </c>
      <c r="BI107">
        <v>35.82</v>
      </c>
      <c r="BL107" s="10" t="s">
        <v>369</v>
      </c>
      <c r="BM107" s="10">
        <v>18.53</v>
      </c>
      <c r="BP107" s="10" t="s">
        <v>369</v>
      </c>
      <c r="BQ107">
        <v>19.91</v>
      </c>
      <c r="BT107" s="23">
        <v>37628</v>
      </c>
      <c r="BU107">
        <v>16.45</v>
      </c>
      <c r="BX107" s="23">
        <v>37265</v>
      </c>
      <c r="BY107">
        <v>12532</v>
      </c>
      <c r="BZ107" s="32">
        <v>11.189285714285715</v>
      </c>
      <c r="CD107" s="10"/>
      <c r="CE107" s="10" t="s">
        <v>108</v>
      </c>
      <c r="CF107" s="10">
        <v>763301</v>
      </c>
      <c r="CG107" s="10">
        <v>225910</v>
      </c>
      <c r="CH107" s="10">
        <v>986883</v>
      </c>
      <c r="CI107" s="10">
        <v>3986591</v>
      </c>
      <c r="CJ107" s="10">
        <v>298536</v>
      </c>
      <c r="CK107" s="10">
        <v>2438288</v>
      </c>
    </row>
    <row r="108" spans="56:89" x14ac:dyDescent="0.25">
      <c r="BD108" s="23" t="s">
        <v>372</v>
      </c>
      <c r="BE108">
        <v>31.52</v>
      </c>
      <c r="BH108" s="23">
        <v>37630</v>
      </c>
      <c r="BI108">
        <v>36.01</v>
      </c>
      <c r="BL108" s="23">
        <v>37627</v>
      </c>
      <c r="BM108" s="10">
        <v>18.79</v>
      </c>
      <c r="BP108" s="23">
        <v>37627</v>
      </c>
      <c r="BQ108">
        <v>19.91</v>
      </c>
      <c r="BT108" s="23" t="s">
        <v>372</v>
      </c>
      <c r="BU108">
        <v>16.09</v>
      </c>
      <c r="BX108" s="10" t="s">
        <v>364</v>
      </c>
      <c r="BY108">
        <v>13258.01</v>
      </c>
      <c r="BZ108" s="32">
        <v>11.837508928571429</v>
      </c>
      <c r="CD108" s="10" t="s">
        <v>119</v>
      </c>
      <c r="CE108" s="25" t="s">
        <v>202</v>
      </c>
      <c r="CF108" s="10">
        <v>0</v>
      </c>
      <c r="CG108" s="10">
        <v>0</v>
      </c>
      <c r="CH108" s="10">
        <v>1116896</v>
      </c>
      <c r="CI108" s="10">
        <v>0</v>
      </c>
      <c r="CJ108" s="10">
        <v>0</v>
      </c>
      <c r="CK108" s="10">
        <v>0</v>
      </c>
    </row>
    <row r="109" spans="56:89" x14ac:dyDescent="0.25">
      <c r="BD109" s="23">
        <v>37629</v>
      </c>
      <c r="BE109" s="10">
        <v>31.52</v>
      </c>
      <c r="BH109" s="10" t="s">
        <v>374</v>
      </c>
      <c r="BI109">
        <v>35.880000000000003</v>
      </c>
      <c r="BL109" s="10" t="s">
        <v>370</v>
      </c>
      <c r="BM109" s="10">
        <v>18.829999999999998</v>
      </c>
      <c r="BP109" s="10" t="s">
        <v>370</v>
      </c>
      <c r="BQ109">
        <v>20.02</v>
      </c>
      <c r="BT109" s="23">
        <v>37629</v>
      </c>
      <c r="BU109">
        <v>16.22</v>
      </c>
      <c r="BX109" s="23">
        <v>37297</v>
      </c>
      <c r="BY109">
        <v>13117</v>
      </c>
      <c r="BZ109" s="32">
        <v>11.711607142857142</v>
      </c>
      <c r="CD109" s="10"/>
      <c r="CE109" s="10" t="s">
        <v>387</v>
      </c>
      <c r="CF109" s="10">
        <v>0</v>
      </c>
      <c r="CG109" s="10">
        <v>0</v>
      </c>
      <c r="CH109" s="10">
        <v>0</v>
      </c>
      <c r="CI109" s="10">
        <v>73992</v>
      </c>
      <c r="CJ109" s="10">
        <v>639</v>
      </c>
      <c r="CK109" s="10">
        <v>1222387</v>
      </c>
    </row>
    <row r="110" spans="56:89" x14ac:dyDescent="0.25">
      <c r="BD110" s="10" t="s">
        <v>373</v>
      </c>
      <c r="BE110">
        <v>31.61</v>
      </c>
      <c r="BH110" s="23">
        <v>37631</v>
      </c>
      <c r="BI110">
        <v>35.29</v>
      </c>
      <c r="BL110" s="23">
        <v>37628</v>
      </c>
      <c r="BM110" s="10">
        <v>18.760000000000002</v>
      </c>
      <c r="BP110" s="23">
        <v>37628</v>
      </c>
      <c r="BQ110">
        <v>20.309999999999999</v>
      </c>
      <c r="BT110" s="10" t="s">
        <v>373</v>
      </c>
      <c r="BU110">
        <v>16.7</v>
      </c>
      <c r="BX110" s="23" t="s">
        <v>361</v>
      </c>
      <c r="BY110">
        <v>12992</v>
      </c>
      <c r="BZ110" s="32">
        <v>11.6</v>
      </c>
      <c r="CD110" s="10"/>
      <c r="CE110" s="10" t="s">
        <v>388</v>
      </c>
      <c r="CF110" s="10">
        <v>0</v>
      </c>
      <c r="CG110" s="10">
        <v>0</v>
      </c>
      <c r="CH110" s="10">
        <v>0</v>
      </c>
      <c r="CI110" s="10">
        <v>0</v>
      </c>
      <c r="CJ110" s="10">
        <v>286921</v>
      </c>
      <c r="CK110" s="10">
        <v>0</v>
      </c>
    </row>
    <row r="111" spans="56:89" x14ac:dyDescent="0.25">
      <c r="BD111" s="23">
        <v>37630</v>
      </c>
      <c r="BE111">
        <v>31.8</v>
      </c>
      <c r="BH111" s="23" t="s">
        <v>375</v>
      </c>
      <c r="BI111">
        <v>35.880000000000003</v>
      </c>
      <c r="BL111" s="23" t="s">
        <v>372</v>
      </c>
      <c r="BM111" s="10">
        <v>18.87</v>
      </c>
      <c r="BP111" s="23" t="s">
        <v>372</v>
      </c>
      <c r="BQ111">
        <v>19.920000000000002</v>
      </c>
      <c r="BT111" s="23">
        <v>37630</v>
      </c>
      <c r="BU111">
        <v>16.989999999999998</v>
      </c>
      <c r="BX111" s="23">
        <v>37267</v>
      </c>
      <c r="BY111">
        <v>12397</v>
      </c>
      <c r="BZ111" s="32">
        <v>11.06875</v>
      </c>
      <c r="CD111" s="10"/>
      <c r="CE111" s="10" t="s">
        <v>389</v>
      </c>
      <c r="CF111" s="10">
        <v>790628</v>
      </c>
      <c r="CG111" s="10">
        <v>240355</v>
      </c>
      <c r="CH111" s="10">
        <v>1307</v>
      </c>
      <c r="CI111" s="10">
        <v>3332290</v>
      </c>
      <c r="CJ111" s="10">
        <v>1129</v>
      </c>
      <c r="CK111" s="10">
        <v>109668</v>
      </c>
    </row>
    <row r="112" spans="56:89" x14ac:dyDescent="0.25">
      <c r="BD112" s="10" t="s">
        <v>374</v>
      </c>
      <c r="BE112">
        <v>31.33</v>
      </c>
      <c r="BH112" s="23">
        <v>37632</v>
      </c>
      <c r="BI112">
        <v>36.46</v>
      </c>
      <c r="BL112" s="23">
        <v>37629</v>
      </c>
      <c r="BM112" s="10">
        <v>19.54</v>
      </c>
      <c r="BP112" s="23">
        <v>37629</v>
      </c>
      <c r="BQ112">
        <v>20.04</v>
      </c>
      <c r="BT112" s="10" t="s">
        <v>374</v>
      </c>
      <c r="BU112">
        <v>17.100000000000001</v>
      </c>
      <c r="BX112" s="23" t="s">
        <v>362</v>
      </c>
      <c r="BY112">
        <v>11381</v>
      </c>
      <c r="BZ112" s="32">
        <v>10.161607142857143</v>
      </c>
      <c r="CD112" s="10"/>
      <c r="CE112" s="10" t="s">
        <v>241</v>
      </c>
      <c r="CF112" s="10">
        <v>0</v>
      </c>
      <c r="CG112" s="10">
        <v>0</v>
      </c>
      <c r="CH112" s="10">
        <v>0</v>
      </c>
      <c r="CI112" s="10">
        <v>432246</v>
      </c>
      <c r="CJ112" s="10">
        <v>6616</v>
      </c>
      <c r="CK112" s="10">
        <v>1749690</v>
      </c>
    </row>
    <row r="113" spans="56:89" x14ac:dyDescent="0.25">
      <c r="BD113" s="23">
        <v>37631</v>
      </c>
      <c r="BE113">
        <v>30.73</v>
      </c>
      <c r="BH113" s="23" t="s">
        <v>376</v>
      </c>
      <c r="BI113">
        <v>36.71</v>
      </c>
      <c r="BL113" s="10" t="s">
        <v>373</v>
      </c>
      <c r="BM113" s="10">
        <v>20.149999999999999</v>
      </c>
      <c r="BP113" s="10" t="s">
        <v>373</v>
      </c>
      <c r="BQ113">
        <v>20.55</v>
      </c>
      <c r="BT113" s="23">
        <v>37631</v>
      </c>
      <c r="BU113">
        <v>16.45</v>
      </c>
      <c r="BX113" s="23">
        <v>37268</v>
      </c>
      <c r="BY113">
        <v>11005.01</v>
      </c>
      <c r="BZ113" s="32">
        <v>9.8259017857142865</v>
      </c>
      <c r="CD113" s="10"/>
      <c r="CE113" s="10" t="s">
        <v>108</v>
      </c>
      <c r="CF113" s="10">
        <v>820942</v>
      </c>
      <c r="CG113" s="10">
        <v>248720</v>
      </c>
      <c r="CH113" s="10">
        <v>1132761</v>
      </c>
      <c r="CI113" s="10">
        <v>3980702</v>
      </c>
      <c r="CJ113" s="10">
        <v>296190</v>
      </c>
      <c r="CK113" s="10">
        <v>3100679</v>
      </c>
    </row>
    <row r="114" spans="56:89" x14ac:dyDescent="0.25">
      <c r="BD114" s="23" t="s">
        <v>375</v>
      </c>
      <c r="BE114">
        <v>32.03</v>
      </c>
      <c r="BH114" s="23">
        <v>37633</v>
      </c>
      <c r="BI114">
        <v>37.39</v>
      </c>
      <c r="BL114" s="23">
        <v>37630</v>
      </c>
      <c r="BM114" s="10">
        <v>20.71</v>
      </c>
      <c r="BP114" s="23">
        <v>37630</v>
      </c>
      <c r="BQ114">
        <v>21.32</v>
      </c>
      <c r="BT114" s="23" t="s">
        <v>375</v>
      </c>
      <c r="BU114">
        <v>17.34</v>
      </c>
      <c r="BX114" s="23" t="s">
        <v>363</v>
      </c>
      <c r="BY114">
        <v>12002</v>
      </c>
      <c r="BZ114" s="32">
        <v>10.716071428571428</v>
      </c>
      <c r="CD114" s="10" t="s">
        <v>120</v>
      </c>
      <c r="CE114" s="25" t="s">
        <v>202</v>
      </c>
      <c r="CF114" s="10">
        <v>0</v>
      </c>
      <c r="CG114" s="10">
        <v>0</v>
      </c>
      <c r="CH114" s="10">
        <v>944256</v>
      </c>
      <c r="CI114" s="10">
        <v>0</v>
      </c>
      <c r="CJ114" s="10">
        <v>0</v>
      </c>
      <c r="CK114" s="10">
        <v>0</v>
      </c>
    </row>
    <row r="115" spans="56:89" x14ac:dyDescent="0.25">
      <c r="BD115" s="23">
        <v>37632</v>
      </c>
      <c r="BE115">
        <v>32.590000000000003</v>
      </c>
      <c r="BH115" s="23" t="s">
        <v>377</v>
      </c>
      <c r="BI115">
        <v>37.67</v>
      </c>
      <c r="BL115" s="10" t="s">
        <v>374</v>
      </c>
      <c r="BM115" s="10">
        <v>20.07</v>
      </c>
      <c r="BP115" s="10" t="s">
        <v>374</v>
      </c>
      <c r="BQ115">
        <v>21.74</v>
      </c>
      <c r="BT115" s="23">
        <v>37632</v>
      </c>
      <c r="BU115">
        <v>17.89</v>
      </c>
      <c r="BX115" s="23">
        <v>37622</v>
      </c>
      <c r="BY115">
        <v>12002</v>
      </c>
      <c r="BZ115" s="32">
        <v>10.716071428571428</v>
      </c>
      <c r="CD115" s="10"/>
      <c r="CE115" s="10" t="s">
        <v>387</v>
      </c>
      <c r="CF115" s="10">
        <v>0</v>
      </c>
      <c r="CG115" s="10">
        <v>0</v>
      </c>
      <c r="CH115" s="10">
        <v>0</v>
      </c>
      <c r="CI115" s="10">
        <v>78285</v>
      </c>
      <c r="CJ115" s="10">
        <v>622</v>
      </c>
      <c r="CK115" s="10">
        <v>1068791</v>
      </c>
    </row>
    <row r="116" spans="56:89" x14ac:dyDescent="0.25">
      <c r="BD116" s="23" t="s">
        <v>376</v>
      </c>
      <c r="BE116">
        <v>32.9</v>
      </c>
      <c r="BH116" s="23">
        <v>37987</v>
      </c>
      <c r="BI116">
        <v>37.67</v>
      </c>
      <c r="BL116" s="23">
        <v>37631</v>
      </c>
      <c r="BM116" s="10">
        <v>19.52</v>
      </c>
      <c r="BP116" s="23">
        <v>37631</v>
      </c>
      <c r="BQ116">
        <v>21</v>
      </c>
      <c r="BT116" s="23" t="s">
        <v>376</v>
      </c>
      <c r="BU116">
        <v>17.87</v>
      </c>
      <c r="BX116" s="10" t="s">
        <v>365</v>
      </c>
      <c r="BY116">
        <v>12546.99</v>
      </c>
      <c r="BZ116" s="32">
        <v>11.202669642857142</v>
      </c>
      <c r="CD116" s="10"/>
      <c r="CE116" s="10" t="s">
        <v>388</v>
      </c>
      <c r="CF116" s="10">
        <v>0</v>
      </c>
      <c r="CG116" s="10">
        <v>0</v>
      </c>
      <c r="CH116" s="10">
        <v>0</v>
      </c>
      <c r="CI116" s="10">
        <v>0</v>
      </c>
      <c r="CJ116" s="10">
        <v>265224</v>
      </c>
      <c r="CK116" s="10">
        <v>0</v>
      </c>
    </row>
    <row r="117" spans="56:89" x14ac:dyDescent="0.25">
      <c r="BD117" s="23">
        <v>37633</v>
      </c>
      <c r="BE117">
        <v>33.58</v>
      </c>
      <c r="BH117" s="10" t="s">
        <v>378</v>
      </c>
      <c r="BI117">
        <v>39.42</v>
      </c>
      <c r="BL117" s="23" t="s">
        <v>375</v>
      </c>
      <c r="BM117" s="10">
        <v>20.54</v>
      </c>
      <c r="BP117" s="23" t="s">
        <v>375</v>
      </c>
      <c r="BQ117">
        <v>21.09</v>
      </c>
      <c r="BT117" s="23">
        <v>37633</v>
      </c>
      <c r="BU117">
        <v>18.37</v>
      </c>
      <c r="BX117" s="23">
        <v>37623</v>
      </c>
      <c r="BY117">
        <v>12486</v>
      </c>
      <c r="BZ117" s="32">
        <v>11.148214285714285</v>
      </c>
      <c r="CD117" s="10"/>
      <c r="CE117" s="10" t="s">
        <v>389</v>
      </c>
      <c r="CF117" s="10">
        <v>807513</v>
      </c>
      <c r="CG117" s="10">
        <v>229788</v>
      </c>
      <c r="CH117" s="10">
        <v>1217</v>
      </c>
      <c r="CI117" s="10">
        <v>3491017</v>
      </c>
      <c r="CJ117" s="10">
        <v>1781</v>
      </c>
      <c r="CK117" s="10">
        <v>98486</v>
      </c>
    </row>
    <row r="118" spans="56:89" x14ac:dyDescent="0.25">
      <c r="BD118" s="23" t="s">
        <v>377</v>
      </c>
      <c r="BE118">
        <v>33.78</v>
      </c>
      <c r="BH118" s="23">
        <v>37988</v>
      </c>
      <c r="BI118">
        <v>39.270000000000003</v>
      </c>
      <c r="BL118" s="23">
        <v>37632</v>
      </c>
      <c r="BM118" s="10">
        <v>21.41</v>
      </c>
      <c r="BP118" s="23">
        <v>37632</v>
      </c>
      <c r="BQ118">
        <v>21.98</v>
      </c>
      <c r="BT118" s="23" t="s">
        <v>377</v>
      </c>
      <c r="BU118">
        <v>18.63</v>
      </c>
      <c r="BX118" s="10" t="s">
        <v>366</v>
      </c>
      <c r="BY118">
        <v>14430</v>
      </c>
      <c r="BZ118" s="32">
        <v>12.883928571428571</v>
      </c>
      <c r="CD118" s="10"/>
      <c r="CE118" s="10" t="s">
        <v>241</v>
      </c>
      <c r="CF118" s="10">
        <v>0</v>
      </c>
      <c r="CG118" s="10">
        <v>0</v>
      </c>
      <c r="CH118" s="10">
        <v>0</v>
      </c>
      <c r="CI118" s="10">
        <v>343235</v>
      </c>
      <c r="CJ118" s="10">
        <v>4038</v>
      </c>
      <c r="CK118" s="10">
        <v>2086863</v>
      </c>
    </row>
    <row r="119" spans="56:89" x14ac:dyDescent="0.25">
      <c r="BD119" s="23">
        <v>37987</v>
      </c>
      <c r="BE119">
        <v>33.78</v>
      </c>
      <c r="BF119" s="10">
        <f>AVERAGE(BE119:BE142)</f>
        <v>36.327083333333327</v>
      </c>
      <c r="BH119" s="10" t="s">
        <v>379</v>
      </c>
      <c r="BI119">
        <v>38.43</v>
      </c>
      <c r="BL119" s="23" t="s">
        <v>376</v>
      </c>
      <c r="BM119" s="10">
        <v>21.47</v>
      </c>
      <c r="BP119" s="23" t="s">
        <v>376</v>
      </c>
      <c r="BQ119">
        <v>22.21</v>
      </c>
      <c r="BT119" s="23">
        <v>37987</v>
      </c>
      <c r="BU119">
        <v>18.63</v>
      </c>
      <c r="BX119" s="23">
        <v>37624</v>
      </c>
      <c r="BY119">
        <v>14975</v>
      </c>
      <c r="BZ119" s="32">
        <v>13.370535714285714</v>
      </c>
      <c r="CD119" s="10"/>
      <c r="CE119" s="10" t="s">
        <v>108</v>
      </c>
      <c r="CF119" s="10">
        <v>828669</v>
      </c>
      <c r="CG119" s="10">
        <v>237492</v>
      </c>
      <c r="CH119" s="10">
        <v>961976</v>
      </c>
      <c r="CI119" s="10">
        <v>4033461</v>
      </c>
      <c r="CJ119" s="10">
        <v>272274</v>
      </c>
      <c r="CK119" s="10">
        <v>3270770</v>
      </c>
    </row>
    <row r="120" spans="56:89" x14ac:dyDescent="0.25">
      <c r="BD120" s="10" t="s">
        <v>378</v>
      </c>
      <c r="BE120">
        <v>35.479999999999997</v>
      </c>
      <c r="BH120" s="23">
        <v>37989</v>
      </c>
      <c r="BI120">
        <v>38.74</v>
      </c>
      <c r="BL120" s="23">
        <v>37633</v>
      </c>
      <c r="BM120" s="10">
        <v>22.16</v>
      </c>
      <c r="BP120" s="23">
        <v>37633</v>
      </c>
      <c r="BQ120">
        <v>22.9</v>
      </c>
      <c r="BT120" s="10" t="s">
        <v>378</v>
      </c>
      <c r="BU120">
        <v>19.62</v>
      </c>
      <c r="BX120" s="10" t="s">
        <v>367</v>
      </c>
      <c r="BY120">
        <v>14266</v>
      </c>
      <c r="BZ120" s="32">
        <v>12.737500000000001</v>
      </c>
      <c r="CD120" s="10" t="s">
        <v>74</v>
      </c>
      <c r="CE120" s="25" t="s">
        <v>202</v>
      </c>
      <c r="CF120" s="10">
        <v>0</v>
      </c>
      <c r="CG120" s="10">
        <v>0</v>
      </c>
      <c r="CH120" s="10">
        <v>613706</v>
      </c>
      <c r="CI120" s="10">
        <v>0</v>
      </c>
      <c r="CJ120" s="10">
        <v>0</v>
      </c>
      <c r="CK120" s="10">
        <v>0</v>
      </c>
    </row>
    <row r="121" spans="56:89" x14ac:dyDescent="0.25">
      <c r="BD121" s="23">
        <v>37988</v>
      </c>
      <c r="BE121">
        <v>35.33</v>
      </c>
      <c r="BH121" s="10" t="s">
        <v>380</v>
      </c>
      <c r="BI121">
        <v>38.97</v>
      </c>
      <c r="BL121" s="23" t="s">
        <v>377</v>
      </c>
      <c r="BM121" s="10">
        <v>22.38</v>
      </c>
      <c r="BP121" s="23" t="s">
        <v>377</v>
      </c>
      <c r="BQ121">
        <v>22.78</v>
      </c>
      <c r="BT121" s="23">
        <v>37988</v>
      </c>
      <c r="BU121">
        <v>20.29</v>
      </c>
      <c r="BX121" s="23">
        <v>37625</v>
      </c>
      <c r="BY121">
        <v>12879</v>
      </c>
      <c r="BZ121" s="32">
        <v>11.499107142857143</v>
      </c>
      <c r="CD121" s="10"/>
      <c r="CE121" s="10" t="s">
        <v>387</v>
      </c>
      <c r="CF121" s="10">
        <v>0</v>
      </c>
      <c r="CG121" s="10">
        <v>0</v>
      </c>
      <c r="CH121" s="10">
        <v>0</v>
      </c>
      <c r="CI121" s="10">
        <v>90855</v>
      </c>
      <c r="CJ121" s="10">
        <v>1075</v>
      </c>
      <c r="CK121" s="10">
        <v>1277595</v>
      </c>
    </row>
    <row r="122" spans="56:89" x14ac:dyDescent="0.25">
      <c r="BD122" s="10" t="s">
        <v>379</v>
      </c>
      <c r="BE122">
        <v>34.47</v>
      </c>
      <c r="BH122" s="23">
        <v>37990</v>
      </c>
      <c r="BI122">
        <v>38.32</v>
      </c>
      <c r="BL122" s="23">
        <v>37987</v>
      </c>
      <c r="BM122" s="10">
        <v>22.38</v>
      </c>
      <c r="BP122" s="23">
        <v>37987</v>
      </c>
      <c r="BQ122">
        <v>22.78</v>
      </c>
      <c r="BT122" s="10" t="s">
        <v>379</v>
      </c>
      <c r="BU122">
        <v>19.84</v>
      </c>
      <c r="BX122" s="10" t="s">
        <v>368</v>
      </c>
      <c r="BY122">
        <v>11454</v>
      </c>
      <c r="BZ122" s="32">
        <v>10.226785714285715</v>
      </c>
      <c r="CD122" s="10"/>
      <c r="CE122" s="10" t="s">
        <v>388</v>
      </c>
      <c r="CF122" s="10">
        <v>0</v>
      </c>
      <c r="CG122" s="10">
        <v>0</v>
      </c>
      <c r="CH122" s="10">
        <v>0</v>
      </c>
      <c r="CI122" s="10"/>
      <c r="CJ122" s="10">
        <v>281539</v>
      </c>
      <c r="CK122" s="10"/>
    </row>
    <row r="123" spans="56:89" x14ac:dyDescent="0.25">
      <c r="BD123" s="23">
        <v>37989</v>
      </c>
      <c r="BE123">
        <v>34.799999999999997</v>
      </c>
      <c r="BH123" s="10" t="s">
        <v>381</v>
      </c>
      <c r="BI123">
        <v>39.39</v>
      </c>
      <c r="BL123" s="10" t="s">
        <v>378</v>
      </c>
      <c r="BM123" s="10">
        <v>23.22</v>
      </c>
      <c r="BP123" s="10" t="s">
        <v>378</v>
      </c>
      <c r="BQ123">
        <v>23.85</v>
      </c>
      <c r="BT123" s="23">
        <v>37989</v>
      </c>
      <c r="BU123">
        <v>19.91</v>
      </c>
      <c r="BX123" s="23">
        <v>37626</v>
      </c>
      <c r="BY123">
        <v>11173</v>
      </c>
      <c r="BZ123" s="32">
        <v>9.975892857142858</v>
      </c>
      <c r="CD123" s="10"/>
      <c r="CE123" s="10" t="s">
        <v>389</v>
      </c>
      <c r="CF123" s="10">
        <v>883230</v>
      </c>
      <c r="CG123" s="10">
        <v>209593</v>
      </c>
      <c r="CH123" s="10">
        <v>1478</v>
      </c>
      <c r="CI123" s="10">
        <v>4221454</v>
      </c>
      <c r="CJ123" s="10">
        <v>776</v>
      </c>
      <c r="CK123" s="10">
        <v>51566</v>
      </c>
    </row>
    <row r="124" spans="56:89" x14ac:dyDescent="0.25">
      <c r="BD124" s="10" t="s">
        <v>380</v>
      </c>
      <c r="BE124">
        <v>34.75</v>
      </c>
      <c r="BH124" s="23">
        <v>37991</v>
      </c>
      <c r="BI124">
        <v>40.869999999999997</v>
      </c>
      <c r="BL124" s="23">
        <v>37988</v>
      </c>
      <c r="BM124" s="10">
        <v>23.55</v>
      </c>
      <c r="BP124" s="23">
        <v>37988</v>
      </c>
      <c r="BQ124">
        <v>23.85</v>
      </c>
      <c r="BT124" s="10" t="s">
        <v>380</v>
      </c>
      <c r="BU124">
        <v>19.75</v>
      </c>
      <c r="BX124" s="10" t="s">
        <v>369</v>
      </c>
      <c r="BY124">
        <v>11614</v>
      </c>
      <c r="BZ124" s="32">
        <v>10.369642857142857</v>
      </c>
      <c r="CD124" s="10"/>
      <c r="CE124" s="10" t="s">
        <v>241</v>
      </c>
      <c r="CF124" s="10">
        <v>0</v>
      </c>
      <c r="CG124" s="10">
        <v>0</v>
      </c>
      <c r="CH124" s="10">
        <v>0</v>
      </c>
      <c r="CI124" s="10">
        <v>253150</v>
      </c>
      <c r="CJ124" s="10">
        <v>633</v>
      </c>
      <c r="CK124" s="10">
        <v>4521635</v>
      </c>
    </row>
    <row r="125" spans="56:89" x14ac:dyDescent="0.25">
      <c r="BD125" s="23">
        <v>37990</v>
      </c>
      <c r="BE125">
        <v>34.57</v>
      </c>
      <c r="BH125" s="10" t="s">
        <v>382</v>
      </c>
      <c r="BI125" s="10">
        <v>40.869999999999997</v>
      </c>
      <c r="BL125" s="10" t="s">
        <v>379</v>
      </c>
      <c r="BM125" s="10">
        <v>22.18</v>
      </c>
      <c r="BP125" s="10" t="s">
        <v>379</v>
      </c>
      <c r="BQ125" s="10">
        <v>23.77</v>
      </c>
      <c r="BT125" s="23">
        <v>37990</v>
      </c>
      <c r="BU125">
        <v>19.45</v>
      </c>
      <c r="BX125" s="23">
        <v>37627</v>
      </c>
      <c r="BY125">
        <v>11808</v>
      </c>
      <c r="BZ125" s="32">
        <v>10.542857142857143</v>
      </c>
      <c r="CD125" s="10"/>
      <c r="CE125" s="10" t="s">
        <v>108</v>
      </c>
      <c r="CF125" s="10">
        <v>899305</v>
      </c>
      <c r="CG125" s="10">
        <v>217226</v>
      </c>
      <c r="CH125" s="10">
        <v>632190</v>
      </c>
      <c r="CI125" s="10">
        <v>4680415</v>
      </c>
      <c r="CJ125" s="10">
        <v>284414</v>
      </c>
      <c r="CK125" s="10">
        <v>3874664</v>
      </c>
    </row>
    <row r="126" spans="56:89" x14ac:dyDescent="0.25">
      <c r="BD126" s="10" t="s">
        <v>381</v>
      </c>
      <c r="BE126">
        <v>35.369999999999997</v>
      </c>
      <c r="BH126" s="23">
        <v>37992</v>
      </c>
      <c r="BI126" s="10">
        <v>40.869999999999997</v>
      </c>
      <c r="BL126" s="23">
        <v>37989</v>
      </c>
      <c r="BM126" s="10">
        <v>22.41</v>
      </c>
      <c r="BP126" s="23">
        <v>37989</v>
      </c>
      <c r="BQ126" s="10">
        <v>23.77</v>
      </c>
      <c r="BT126" s="10" t="s">
        <v>381</v>
      </c>
      <c r="BU126">
        <v>20.02</v>
      </c>
      <c r="BX126" s="10" t="s">
        <v>370</v>
      </c>
      <c r="BY126" s="10">
        <v>11808</v>
      </c>
      <c r="BZ126" s="32">
        <v>10.542857142857143</v>
      </c>
      <c r="CD126" s="10" t="s">
        <v>270</v>
      </c>
      <c r="CE126" s="25" t="s">
        <v>202</v>
      </c>
      <c r="CF126" s="10">
        <v>0</v>
      </c>
      <c r="CG126" s="10">
        <v>0</v>
      </c>
      <c r="CH126" s="10">
        <v>622076</v>
      </c>
      <c r="CI126" s="10">
        <v>0</v>
      </c>
      <c r="CJ126" s="10">
        <v>0</v>
      </c>
      <c r="CK126" s="10">
        <v>0</v>
      </c>
    </row>
    <row r="127" spans="56:89" x14ac:dyDescent="0.25">
      <c r="BD127" s="23">
        <v>37991</v>
      </c>
      <c r="BE127">
        <v>36.92</v>
      </c>
      <c r="BH127" s="10" t="s">
        <v>383</v>
      </c>
      <c r="BI127" s="10">
        <v>40.869999999999997</v>
      </c>
      <c r="BL127" s="10" t="s">
        <v>380</v>
      </c>
      <c r="BM127" s="10">
        <v>21.98</v>
      </c>
      <c r="BP127" s="10" t="s">
        <v>380</v>
      </c>
      <c r="BQ127" s="10">
        <v>23.77</v>
      </c>
      <c r="BT127" s="23">
        <v>37991</v>
      </c>
      <c r="BU127">
        <v>21.05</v>
      </c>
      <c r="BX127" s="23">
        <v>37628</v>
      </c>
      <c r="BY127">
        <v>12437.25</v>
      </c>
      <c r="BZ127" s="32">
        <v>11.104687500000001</v>
      </c>
      <c r="CD127" s="10"/>
      <c r="CE127" s="10" t="s">
        <v>387</v>
      </c>
      <c r="CF127" s="10">
        <v>0</v>
      </c>
      <c r="CG127" s="10">
        <v>0</v>
      </c>
      <c r="CH127" s="10">
        <v>0</v>
      </c>
      <c r="CI127" s="10">
        <v>119969</v>
      </c>
      <c r="CJ127" s="10">
        <v>519</v>
      </c>
      <c r="CK127" s="10">
        <v>1359447</v>
      </c>
    </row>
    <row r="128" spans="56:89" x14ac:dyDescent="0.25">
      <c r="BD128" s="10" t="s">
        <v>382</v>
      </c>
      <c r="BE128" s="10">
        <v>36.92</v>
      </c>
      <c r="BH128" s="23">
        <v>37993</v>
      </c>
      <c r="BI128" s="10">
        <v>40.869999999999997</v>
      </c>
      <c r="BL128" s="23">
        <v>37990</v>
      </c>
      <c r="BM128" s="10">
        <v>21.98</v>
      </c>
      <c r="BP128" s="23">
        <v>37990</v>
      </c>
      <c r="BQ128">
        <v>23.44</v>
      </c>
      <c r="BT128" s="10" t="s">
        <v>382</v>
      </c>
      <c r="BU128" s="10">
        <v>21.05</v>
      </c>
      <c r="BX128" s="23" t="s">
        <v>372</v>
      </c>
      <c r="BY128">
        <v>13012.25</v>
      </c>
      <c r="BZ128" s="32">
        <v>11.618080357142857</v>
      </c>
      <c r="CD128" s="10"/>
      <c r="CE128" s="10" t="s">
        <v>388</v>
      </c>
      <c r="CF128" s="10">
        <v>0</v>
      </c>
      <c r="CG128" s="10">
        <v>0</v>
      </c>
      <c r="CH128" s="10">
        <v>0</v>
      </c>
      <c r="CI128" s="10"/>
      <c r="CJ128" s="10">
        <v>287181</v>
      </c>
      <c r="CK128" s="10">
        <v>0</v>
      </c>
    </row>
    <row r="129" spans="56:89" x14ac:dyDescent="0.25">
      <c r="BD129" s="23">
        <v>37992</v>
      </c>
      <c r="BE129" s="10">
        <v>36.92</v>
      </c>
      <c r="BH129" s="10" t="s">
        <v>421</v>
      </c>
      <c r="BI129" s="10">
        <v>40.869999999999997</v>
      </c>
      <c r="BL129" s="10" t="s">
        <v>381</v>
      </c>
      <c r="BM129" s="10">
        <v>23</v>
      </c>
      <c r="BP129" s="10" t="s">
        <v>381</v>
      </c>
      <c r="BQ129">
        <v>24.02</v>
      </c>
      <c r="BT129" s="23">
        <v>37992</v>
      </c>
      <c r="BU129" s="10">
        <v>21.05</v>
      </c>
      <c r="BX129" s="23">
        <v>37629</v>
      </c>
      <c r="BY129">
        <v>12882.3</v>
      </c>
      <c r="BZ129" s="32">
        <v>11.50205357142857</v>
      </c>
      <c r="CD129" s="10"/>
      <c r="CE129" s="10" t="s">
        <v>389</v>
      </c>
      <c r="CF129" s="10">
        <v>1024785</v>
      </c>
      <c r="CG129" s="10">
        <v>138211</v>
      </c>
      <c r="CH129" s="10">
        <v>1240</v>
      </c>
      <c r="CI129" s="10">
        <v>4649264</v>
      </c>
      <c r="CJ129" s="10">
        <v>969</v>
      </c>
      <c r="CK129" s="10">
        <v>46948</v>
      </c>
    </row>
    <row r="130" spans="56:89" x14ac:dyDescent="0.25">
      <c r="BD130" s="10" t="s">
        <v>383</v>
      </c>
      <c r="BE130" s="10">
        <v>36.92</v>
      </c>
      <c r="BH130" s="23">
        <v>37994</v>
      </c>
      <c r="BI130" s="10">
        <v>40.869999999999997</v>
      </c>
      <c r="BL130" s="23">
        <v>37991</v>
      </c>
      <c r="BM130" s="10">
        <v>24</v>
      </c>
      <c r="BP130" s="23">
        <v>37991</v>
      </c>
      <c r="BQ130">
        <v>24.37</v>
      </c>
      <c r="BT130" s="10" t="s">
        <v>383</v>
      </c>
      <c r="BU130" s="10">
        <v>21.04</v>
      </c>
      <c r="BX130" s="10" t="s">
        <v>373</v>
      </c>
      <c r="BY130">
        <v>12460.25</v>
      </c>
      <c r="BZ130" s="32">
        <v>11.125223214285715</v>
      </c>
      <c r="CD130" s="10"/>
      <c r="CE130" s="10" t="s">
        <v>241</v>
      </c>
      <c r="CF130" s="10">
        <v>0</v>
      </c>
      <c r="CG130" s="10">
        <v>0</v>
      </c>
      <c r="CH130" s="10">
        <v>0</v>
      </c>
      <c r="CI130" s="10">
        <v>313996</v>
      </c>
      <c r="CJ130" s="10">
        <v>848</v>
      </c>
      <c r="CK130" s="10">
        <v>2843280</v>
      </c>
    </row>
    <row r="131" spans="56:89" x14ac:dyDescent="0.25">
      <c r="BD131" s="23">
        <v>37993</v>
      </c>
      <c r="BE131" s="10">
        <v>36.92</v>
      </c>
      <c r="BH131" s="10" t="s">
        <v>422</v>
      </c>
      <c r="BI131" s="10">
        <v>40.869999999999997</v>
      </c>
      <c r="BL131" s="10" t="s">
        <v>382</v>
      </c>
      <c r="BM131" s="10">
        <v>24</v>
      </c>
      <c r="BP131" s="10" t="s">
        <v>382</v>
      </c>
      <c r="BQ131" s="10">
        <v>24.37</v>
      </c>
      <c r="BT131" s="23">
        <v>37993</v>
      </c>
      <c r="BU131" s="10">
        <v>21.5</v>
      </c>
      <c r="BX131" s="23">
        <v>37630</v>
      </c>
      <c r="BY131">
        <v>12135.95</v>
      </c>
      <c r="BZ131" s="32">
        <v>10.835669642857143</v>
      </c>
      <c r="CD131" s="10"/>
      <c r="CE131" s="10" t="s">
        <v>108</v>
      </c>
      <c r="CF131" s="10">
        <v>1040929</v>
      </c>
      <c r="CG131" s="10">
        <v>146107</v>
      </c>
      <c r="CH131" s="10">
        <v>640176</v>
      </c>
      <c r="CI131" s="10">
        <v>5208871</v>
      </c>
      <c r="CJ131" s="10">
        <v>269791</v>
      </c>
      <c r="CK131" s="10">
        <v>4274696</v>
      </c>
    </row>
    <row r="132" spans="56:89" x14ac:dyDescent="0.25">
      <c r="BD132" s="10" t="s">
        <v>421</v>
      </c>
      <c r="BE132" s="10">
        <v>36.92</v>
      </c>
      <c r="BH132" s="23">
        <v>37995</v>
      </c>
      <c r="BI132" s="10">
        <v>40.869999999999997</v>
      </c>
      <c r="BL132" s="23">
        <v>37992</v>
      </c>
      <c r="BM132" s="10">
        <v>24</v>
      </c>
      <c r="BP132" s="23">
        <v>37992</v>
      </c>
      <c r="BQ132" s="10">
        <v>24.37</v>
      </c>
      <c r="BT132" s="10" t="s">
        <v>421</v>
      </c>
      <c r="BU132" s="10">
        <v>21.5</v>
      </c>
      <c r="BX132" s="10" t="s">
        <v>374</v>
      </c>
      <c r="BY132">
        <v>12236</v>
      </c>
      <c r="BZ132" s="32">
        <v>10.925000000000001</v>
      </c>
      <c r="CD132" s="10" t="s">
        <v>77</v>
      </c>
      <c r="CE132" s="25" t="s">
        <v>202</v>
      </c>
      <c r="CF132" s="10">
        <v>0</v>
      </c>
      <c r="CG132" s="10">
        <v>0</v>
      </c>
      <c r="CH132" s="10">
        <v>589851</v>
      </c>
      <c r="CI132" s="10">
        <v>0</v>
      </c>
      <c r="CJ132" s="10">
        <v>0</v>
      </c>
      <c r="CK132" s="10">
        <v>0</v>
      </c>
    </row>
    <row r="133" spans="56:89" x14ac:dyDescent="0.25">
      <c r="BD133" s="23">
        <v>37994</v>
      </c>
      <c r="BE133" s="10">
        <v>36.92</v>
      </c>
      <c r="BH133" s="10" t="s">
        <v>423</v>
      </c>
      <c r="BI133" s="10">
        <v>40.869999999999997</v>
      </c>
      <c r="BL133" s="10" t="s">
        <v>383</v>
      </c>
      <c r="BM133" s="10">
        <v>24</v>
      </c>
      <c r="BP133" s="10" t="s">
        <v>383</v>
      </c>
      <c r="BQ133" s="10">
        <v>24.37</v>
      </c>
      <c r="BT133" s="23">
        <v>37994</v>
      </c>
      <c r="BU133" s="10">
        <v>21.5</v>
      </c>
      <c r="BX133" s="23">
        <v>37631</v>
      </c>
      <c r="BY133">
        <v>11702.4</v>
      </c>
      <c r="BZ133" s="32">
        <v>10.448571428571428</v>
      </c>
      <c r="CD133" s="10"/>
      <c r="CE133" s="10" t="s">
        <v>387</v>
      </c>
      <c r="CF133" s="10">
        <v>0</v>
      </c>
      <c r="CG133" s="10">
        <v>0</v>
      </c>
      <c r="CH133" s="10">
        <v>0</v>
      </c>
      <c r="CI133" s="10">
        <v>182438</v>
      </c>
      <c r="CJ133" s="10">
        <v>1114</v>
      </c>
      <c r="CK133" s="10">
        <v>1469964</v>
      </c>
    </row>
    <row r="134" spans="56:89" x14ac:dyDescent="0.25">
      <c r="BD134" s="10" t="s">
        <v>422</v>
      </c>
      <c r="BE134" s="10">
        <v>36.92</v>
      </c>
      <c r="BH134" s="23">
        <v>37996</v>
      </c>
      <c r="BI134" s="10">
        <v>40.869999999999997</v>
      </c>
      <c r="BL134" s="23">
        <v>37993</v>
      </c>
      <c r="BM134" s="10">
        <v>24</v>
      </c>
      <c r="BP134" s="23">
        <v>37993</v>
      </c>
      <c r="BQ134" s="10">
        <v>24.37</v>
      </c>
      <c r="BT134" s="10" t="s">
        <v>422</v>
      </c>
      <c r="BU134" s="10">
        <v>21.5</v>
      </c>
      <c r="BX134" s="23" t="s">
        <v>375</v>
      </c>
      <c r="BY134">
        <v>12365.95</v>
      </c>
      <c r="BZ134" s="32">
        <v>11.041026785714287</v>
      </c>
      <c r="CD134" s="10"/>
      <c r="CE134" s="10" t="s">
        <v>388</v>
      </c>
      <c r="CF134" s="10">
        <v>0</v>
      </c>
      <c r="CG134" s="10">
        <v>0</v>
      </c>
      <c r="CH134" s="10">
        <v>0</v>
      </c>
      <c r="CI134" s="10"/>
      <c r="CJ134" s="10">
        <v>307795</v>
      </c>
      <c r="CK134" s="10">
        <v>0</v>
      </c>
    </row>
    <row r="135" spans="56:89" x14ac:dyDescent="0.25">
      <c r="BD135" s="23">
        <v>37995</v>
      </c>
      <c r="BE135" s="10">
        <v>36.92</v>
      </c>
      <c r="BH135" s="10" t="s">
        <v>424</v>
      </c>
      <c r="BI135" s="10">
        <v>40.869999999999997</v>
      </c>
      <c r="BL135" s="10" t="s">
        <v>421</v>
      </c>
      <c r="BM135" s="10">
        <v>24</v>
      </c>
      <c r="BP135" s="10" t="s">
        <v>421</v>
      </c>
      <c r="BQ135" s="10">
        <v>24.37</v>
      </c>
      <c r="BT135" s="23">
        <v>37995</v>
      </c>
      <c r="BU135" s="10">
        <v>21.5</v>
      </c>
      <c r="BX135" s="23">
        <v>37632</v>
      </c>
      <c r="BY135">
        <v>12219.9</v>
      </c>
      <c r="BZ135" s="32">
        <v>10.910625</v>
      </c>
      <c r="CD135" s="10"/>
      <c r="CE135" s="10" t="s">
        <v>389</v>
      </c>
      <c r="CF135" s="10">
        <v>1031198</v>
      </c>
      <c r="CG135" s="10">
        <v>133865</v>
      </c>
      <c r="CH135" s="10">
        <v>1037</v>
      </c>
      <c r="CI135" s="10">
        <v>4969220</v>
      </c>
      <c r="CJ135" s="10">
        <v>1695</v>
      </c>
      <c r="CK135" s="10">
        <v>47379</v>
      </c>
    </row>
    <row r="136" spans="56:89" x14ac:dyDescent="0.25">
      <c r="BD136" s="10" t="s">
        <v>423</v>
      </c>
      <c r="BE136" s="10">
        <v>36.92</v>
      </c>
      <c r="BH136" s="23">
        <v>37997</v>
      </c>
      <c r="BI136" s="10">
        <v>40.869999999999997</v>
      </c>
      <c r="BL136" s="23">
        <v>37994</v>
      </c>
      <c r="BM136" s="10">
        <v>24</v>
      </c>
      <c r="BP136" s="23">
        <v>37994</v>
      </c>
      <c r="BQ136" s="10">
        <v>24.37</v>
      </c>
      <c r="BT136" s="10" t="s">
        <v>423</v>
      </c>
      <c r="BU136" s="10">
        <v>21.5</v>
      </c>
      <c r="BX136" s="23" t="s">
        <v>376</v>
      </c>
      <c r="BY136">
        <v>11874.9</v>
      </c>
      <c r="BZ136" s="32">
        <v>10.602589285714286</v>
      </c>
      <c r="CD136" s="10"/>
      <c r="CE136" s="10" t="s">
        <v>241</v>
      </c>
      <c r="CF136" s="10">
        <v>0</v>
      </c>
      <c r="CG136" s="10">
        <v>0</v>
      </c>
      <c r="CH136" s="10">
        <v>0</v>
      </c>
      <c r="CI136" s="10">
        <v>337190</v>
      </c>
      <c r="CJ136" s="10">
        <v>1459</v>
      </c>
      <c r="CK136" s="10">
        <v>3563659</v>
      </c>
    </row>
    <row r="137" spans="56:89" x14ac:dyDescent="0.25">
      <c r="BD137" s="23">
        <v>37996</v>
      </c>
      <c r="BE137" s="10">
        <v>36.92</v>
      </c>
      <c r="BH137" s="10" t="s">
        <v>425</v>
      </c>
      <c r="BI137" s="10">
        <v>40.869999999999997</v>
      </c>
      <c r="BL137" s="10" t="s">
        <v>422</v>
      </c>
      <c r="BM137" s="10">
        <v>24</v>
      </c>
      <c r="BP137" s="10" t="s">
        <v>422</v>
      </c>
      <c r="BQ137" s="10">
        <v>24.37</v>
      </c>
      <c r="BT137" s="23">
        <v>37996</v>
      </c>
      <c r="BU137" s="10">
        <v>21.5</v>
      </c>
      <c r="BX137" s="23">
        <v>37633</v>
      </c>
      <c r="BY137">
        <v>11854.2</v>
      </c>
      <c r="BZ137" s="32">
        <v>10.584107142857144</v>
      </c>
      <c r="CD137" s="10"/>
      <c r="CE137" s="10" t="s">
        <v>108</v>
      </c>
      <c r="CF137" s="10">
        <v>1045383</v>
      </c>
      <c r="CG137" s="10">
        <v>134714</v>
      </c>
      <c r="CH137" s="10">
        <v>608201</v>
      </c>
      <c r="CI137" s="10">
        <v>5598747</v>
      </c>
      <c r="CJ137" s="10">
        <v>312360</v>
      </c>
      <c r="CK137" s="10">
        <v>5101719</v>
      </c>
    </row>
    <row r="138" spans="56:89" x14ac:dyDescent="0.25">
      <c r="BD138" s="10" t="s">
        <v>424</v>
      </c>
      <c r="BE138" s="10">
        <v>36.92</v>
      </c>
      <c r="BH138" s="23">
        <v>37998</v>
      </c>
      <c r="BI138" s="10">
        <v>40.869999999999997</v>
      </c>
      <c r="BL138" s="23">
        <v>37995</v>
      </c>
      <c r="BM138" s="10">
        <v>24</v>
      </c>
      <c r="BP138" s="23">
        <v>37995</v>
      </c>
      <c r="BQ138" s="10">
        <v>24.37</v>
      </c>
      <c r="BT138" s="10" t="s">
        <v>424</v>
      </c>
      <c r="BU138" s="10">
        <v>21.5</v>
      </c>
      <c r="BX138" s="23" t="s">
        <v>377</v>
      </c>
      <c r="BY138">
        <v>11773.7</v>
      </c>
      <c r="BZ138" s="32">
        <v>10.512232142857144</v>
      </c>
      <c r="CD138" s="10" t="s">
        <v>121</v>
      </c>
      <c r="CE138" s="25" t="s">
        <v>202</v>
      </c>
      <c r="CF138" s="10">
        <v>0</v>
      </c>
      <c r="CG138" s="10">
        <v>0</v>
      </c>
      <c r="CH138" s="10">
        <v>585173</v>
      </c>
      <c r="CI138" s="10">
        <v>0</v>
      </c>
      <c r="CJ138" s="10">
        <v>0</v>
      </c>
      <c r="CK138" s="10">
        <v>0</v>
      </c>
    </row>
    <row r="139" spans="56:89" x14ac:dyDescent="0.25">
      <c r="BD139" s="23">
        <v>37997</v>
      </c>
      <c r="BE139" s="10">
        <v>36.92</v>
      </c>
      <c r="BH139" s="29" t="s">
        <v>426</v>
      </c>
      <c r="BI139" s="28">
        <v>43.73</v>
      </c>
      <c r="BJ139" s="28"/>
      <c r="BK139" s="28"/>
      <c r="BL139" s="10" t="s">
        <v>423</v>
      </c>
      <c r="BM139" s="10">
        <v>24</v>
      </c>
      <c r="BP139" s="10" t="s">
        <v>423</v>
      </c>
      <c r="BQ139" s="10">
        <v>24.37</v>
      </c>
      <c r="BT139" s="23">
        <v>37997</v>
      </c>
      <c r="BU139" s="10">
        <v>21.5</v>
      </c>
      <c r="BX139" s="23">
        <v>37987</v>
      </c>
      <c r="BY139">
        <v>11694.35</v>
      </c>
      <c r="BZ139" s="32">
        <v>10.44138392857143</v>
      </c>
      <c r="CD139" s="10"/>
      <c r="CE139" s="10" t="s">
        <v>387</v>
      </c>
      <c r="CF139" s="10">
        <v>0</v>
      </c>
      <c r="CG139" s="10">
        <v>0</v>
      </c>
      <c r="CH139" s="10">
        <v>0</v>
      </c>
      <c r="CI139" s="10">
        <v>206455</v>
      </c>
      <c r="CJ139" s="10">
        <v>1305</v>
      </c>
      <c r="CK139" s="10">
        <v>1681683</v>
      </c>
    </row>
    <row r="140" spans="56:89" x14ac:dyDescent="0.25">
      <c r="BD140" s="10" t="s">
        <v>425</v>
      </c>
      <c r="BE140" s="10">
        <v>36.92</v>
      </c>
      <c r="BH140" s="23">
        <v>38353</v>
      </c>
      <c r="BI140" s="10">
        <v>44.59</v>
      </c>
      <c r="BL140" s="23">
        <v>37996</v>
      </c>
      <c r="BM140" s="10">
        <v>24</v>
      </c>
      <c r="BP140" s="23">
        <v>37996</v>
      </c>
      <c r="BQ140" s="10">
        <v>24.37</v>
      </c>
      <c r="BT140" s="10" t="s">
        <v>425</v>
      </c>
      <c r="BU140" s="10">
        <v>21.5</v>
      </c>
      <c r="BX140" s="10" t="s">
        <v>378</v>
      </c>
      <c r="BY140">
        <v>11749.55</v>
      </c>
      <c r="BZ140" s="32">
        <v>10.490669642857142</v>
      </c>
      <c r="CD140" s="10"/>
      <c r="CE140" s="10" t="s">
        <v>388</v>
      </c>
      <c r="CF140" s="10">
        <v>0</v>
      </c>
      <c r="CG140" s="10">
        <v>0</v>
      </c>
      <c r="CH140" s="10">
        <v>0</v>
      </c>
      <c r="CI140" s="10"/>
      <c r="CJ140" s="10">
        <v>268631</v>
      </c>
      <c r="CK140" s="10">
        <v>0</v>
      </c>
    </row>
    <row r="141" spans="56:89" x14ac:dyDescent="0.25">
      <c r="BD141" s="23">
        <v>37998</v>
      </c>
      <c r="BE141" s="10">
        <v>36.92</v>
      </c>
      <c r="BH141" s="23" t="s">
        <v>427</v>
      </c>
      <c r="BI141" s="10">
        <v>44.59</v>
      </c>
      <c r="BL141" s="10" t="s">
        <v>424</v>
      </c>
      <c r="BM141" s="10">
        <v>24</v>
      </c>
      <c r="BP141" s="10" t="s">
        <v>424</v>
      </c>
      <c r="BQ141" s="10">
        <v>24.37</v>
      </c>
      <c r="BT141" s="23">
        <v>37998</v>
      </c>
      <c r="BU141" s="10">
        <v>21.5</v>
      </c>
      <c r="BX141" s="23">
        <v>37988</v>
      </c>
      <c r="BY141">
        <v>12517.75</v>
      </c>
      <c r="BZ141" s="32">
        <v>11.176562499999999</v>
      </c>
      <c r="CD141" s="10"/>
      <c r="CE141" s="10" t="s">
        <v>389</v>
      </c>
      <c r="CF141" s="10">
        <v>1029496</v>
      </c>
      <c r="CG141" s="10">
        <v>110063</v>
      </c>
      <c r="CH141" s="10">
        <v>1096</v>
      </c>
      <c r="CI141" s="10">
        <v>5217035</v>
      </c>
      <c r="CJ141" s="10">
        <v>688</v>
      </c>
      <c r="CK141" s="10">
        <v>54297</v>
      </c>
    </row>
    <row r="142" spans="56:89" x14ac:dyDescent="0.25">
      <c r="BD142" s="29" t="s">
        <v>426</v>
      </c>
      <c r="BE142" s="10">
        <v>39.5</v>
      </c>
      <c r="BH142" s="23">
        <v>38385</v>
      </c>
      <c r="BI142" s="10">
        <v>47.32</v>
      </c>
      <c r="BL142" s="23">
        <v>37997</v>
      </c>
      <c r="BM142" s="10">
        <v>24</v>
      </c>
      <c r="BP142" s="23">
        <v>37997</v>
      </c>
      <c r="BQ142" s="10">
        <v>24.37</v>
      </c>
      <c r="BT142" s="29" t="s">
        <v>426</v>
      </c>
      <c r="BU142" s="10">
        <v>22.41</v>
      </c>
      <c r="BX142" s="10" t="s">
        <v>379</v>
      </c>
      <c r="BY142">
        <v>12265.9</v>
      </c>
      <c r="BZ142" s="32">
        <v>10.951696428571429</v>
      </c>
      <c r="CD142" s="10"/>
      <c r="CE142" s="10" t="s">
        <v>241</v>
      </c>
      <c r="CF142" s="10">
        <v>0</v>
      </c>
      <c r="CG142" s="10">
        <v>0</v>
      </c>
      <c r="CH142" s="10">
        <v>0</v>
      </c>
      <c r="CI142" s="10">
        <v>344274</v>
      </c>
      <c r="CJ142" s="10">
        <v>1363</v>
      </c>
      <c r="CK142" s="10">
        <v>3869998</v>
      </c>
    </row>
    <row r="143" spans="56:89" x14ac:dyDescent="0.25">
      <c r="BD143" s="23">
        <v>38353</v>
      </c>
      <c r="BE143" s="10">
        <v>40.39</v>
      </c>
      <c r="BF143" s="10">
        <f>AVERAGE(BE143:BE166)</f>
        <v>48.505909090909086</v>
      </c>
      <c r="BH143" s="23" t="s">
        <v>428</v>
      </c>
      <c r="BI143" s="10">
        <v>47.32</v>
      </c>
      <c r="BL143" s="10" t="s">
        <v>425</v>
      </c>
      <c r="BM143" s="10">
        <v>24</v>
      </c>
      <c r="BP143" s="10" t="s">
        <v>425</v>
      </c>
      <c r="BQ143" s="10">
        <v>24.37</v>
      </c>
      <c r="BT143" s="23">
        <v>38353</v>
      </c>
      <c r="BU143" s="10">
        <v>22.92</v>
      </c>
      <c r="BX143" s="23">
        <v>37989</v>
      </c>
      <c r="BY143">
        <v>11692.05</v>
      </c>
      <c r="BZ143" s="32">
        <v>10.439330357142856</v>
      </c>
      <c r="CD143" s="10"/>
      <c r="CE143" s="10" t="s">
        <v>108</v>
      </c>
      <c r="CF143" s="10">
        <v>1045527</v>
      </c>
      <c r="CG143" s="10">
        <v>112326</v>
      </c>
      <c r="CH143" s="10">
        <v>601843</v>
      </c>
      <c r="CI143" s="10">
        <v>5877103</v>
      </c>
      <c r="CJ143" s="10">
        <v>272298</v>
      </c>
      <c r="CK143" s="10">
        <v>5629187</v>
      </c>
    </row>
    <row r="144" spans="56:89" x14ac:dyDescent="0.25">
      <c r="BD144" s="23" t="s">
        <v>427</v>
      </c>
      <c r="BE144" s="10">
        <v>40.39</v>
      </c>
      <c r="BH144" s="23">
        <v>38355</v>
      </c>
      <c r="BI144" s="10">
        <v>48.94</v>
      </c>
      <c r="BL144" s="23">
        <v>37998</v>
      </c>
      <c r="BM144" s="10">
        <v>24</v>
      </c>
      <c r="BP144" s="23">
        <v>37998</v>
      </c>
      <c r="BQ144" s="10">
        <v>24.37</v>
      </c>
      <c r="BT144" s="23" t="s">
        <v>427</v>
      </c>
      <c r="BU144" s="10">
        <v>22.92</v>
      </c>
      <c r="BX144" s="10" t="s">
        <v>380</v>
      </c>
      <c r="BY144" s="10">
        <v>11692.05</v>
      </c>
      <c r="BZ144" s="32">
        <v>10.439330357142856</v>
      </c>
      <c r="CD144" s="10" t="s">
        <v>24</v>
      </c>
      <c r="CE144" s="25" t="s">
        <v>202</v>
      </c>
      <c r="CF144" s="10">
        <v>0</v>
      </c>
      <c r="CG144" s="10">
        <v>0</v>
      </c>
      <c r="CH144" s="10">
        <v>595497</v>
      </c>
      <c r="CI144" s="10">
        <v>534</v>
      </c>
      <c r="CJ144" s="10">
        <v>0</v>
      </c>
      <c r="CK144" s="10">
        <v>0</v>
      </c>
    </row>
    <row r="145" spans="56:89" x14ac:dyDescent="0.25">
      <c r="BD145" s="23">
        <v>38385</v>
      </c>
      <c r="BE145" s="10">
        <v>42.39</v>
      </c>
      <c r="BH145" s="23" t="s">
        <v>429</v>
      </c>
      <c r="BI145" s="10">
        <v>50.52</v>
      </c>
      <c r="BL145" s="29" t="s">
        <v>426</v>
      </c>
      <c r="BM145" s="10">
        <v>25.5</v>
      </c>
      <c r="BP145" s="29" t="s">
        <v>426</v>
      </c>
      <c r="BQ145" s="10">
        <v>25.96</v>
      </c>
      <c r="BT145" s="23">
        <v>38385</v>
      </c>
      <c r="BU145" s="10">
        <v>24.33</v>
      </c>
      <c r="BX145" s="23">
        <v>37990</v>
      </c>
      <c r="BY145">
        <v>11496.55</v>
      </c>
      <c r="BZ145" s="32">
        <v>10.264776785714284</v>
      </c>
      <c r="CD145" s="10"/>
      <c r="CE145" s="10" t="s">
        <v>387</v>
      </c>
      <c r="CF145" s="10">
        <v>0</v>
      </c>
      <c r="CG145" s="10">
        <v>0</v>
      </c>
      <c r="CH145" s="10">
        <v>0</v>
      </c>
      <c r="CI145" s="10">
        <v>236772</v>
      </c>
      <c r="CJ145" s="10">
        <v>0</v>
      </c>
      <c r="CK145" s="10">
        <v>2179411</v>
      </c>
    </row>
    <row r="146" spans="56:89" x14ac:dyDescent="0.25">
      <c r="BD146" s="23" t="s">
        <v>428</v>
      </c>
      <c r="BE146" s="10">
        <v>42.39</v>
      </c>
      <c r="BH146" s="23">
        <v>38356</v>
      </c>
      <c r="BI146" s="10">
        <v>50.52</v>
      </c>
      <c r="BL146" s="23">
        <v>38353</v>
      </c>
      <c r="BM146" s="10">
        <v>26.4</v>
      </c>
      <c r="BP146" s="23">
        <v>38353</v>
      </c>
      <c r="BQ146" s="10">
        <v>26.21</v>
      </c>
      <c r="BT146" s="23" t="s">
        <v>428</v>
      </c>
      <c r="BU146" s="10">
        <v>24.33</v>
      </c>
      <c r="BX146" s="10" t="s">
        <v>381</v>
      </c>
      <c r="BY146">
        <v>12032.45</v>
      </c>
      <c r="BZ146" s="32">
        <v>10.743258928571429</v>
      </c>
      <c r="CD146" s="10"/>
      <c r="CE146" s="10" t="s">
        <v>388</v>
      </c>
      <c r="CF146" s="10">
        <v>0</v>
      </c>
      <c r="CG146" s="10">
        <v>0</v>
      </c>
      <c r="CH146" s="10">
        <v>0</v>
      </c>
      <c r="CI146" s="10">
        <v>35</v>
      </c>
      <c r="CJ146" s="10">
        <v>249996</v>
      </c>
      <c r="CK146" s="10">
        <v>0</v>
      </c>
    </row>
    <row r="147" spans="56:89" x14ac:dyDescent="0.25">
      <c r="BD147" s="23">
        <v>38355</v>
      </c>
      <c r="BE147" s="10">
        <v>49.36</v>
      </c>
      <c r="BH147" s="23" t="s">
        <v>430</v>
      </c>
      <c r="BI147" s="10">
        <v>50.52</v>
      </c>
      <c r="BL147" s="23" t="s">
        <v>427</v>
      </c>
      <c r="BM147" s="10">
        <v>26.4</v>
      </c>
      <c r="BP147" s="23" t="s">
        <v>427</v>
      </c>
      <c r="BQ147" s="10">
        <v>26.21</v>
      </c>
      <c r="BT147" s="23">
        <v>38355</v>
      </c>
      <c r="BU147" s="10">
        <v>25.37</v>
      </c>
      <c r="BX147" s="23">
        <v>37991</v>
      </c>
      <c r="BY147">
        <v>12713.25</v>
      </c>
      <c r="BZ147" s="32">
        <v>11.351116071428571</v>
      </c>
      <c r="CD147" s="10"/>
      <c r="CE147" s="10" t="s">
        <v>389</v>
      </c>
      <c r="CF147" s="10">
        <v>1142268</v>
      </c>
      <c r="CG147" s="10">
        <v>63889</v>
      </c>
      <c r="CH147" s="10">
        <v>0</v>
      </c>
      <c r="CI147" s="10">
        <v>5662826</v>
      </c>
      <c r="CJ147" s="10">
        <v>423</v>
      </c>
      <c r="CK147" s="10">
        <v>35116</v>
      </c>
    </row>
    <row r="148" spans="56:89" x14ac:dyDescent="0.25">
      <c r="BD148" s="23" t="s">
        <v>429</v>
      </c>
      <c r="BE148" s="10">
        <v>45.53</v>
      </c>
      <c r="BH148" s="23">
        <v>38357</v>
      </c>
      <c r="BI148" s="10">
        <v>50.52</v>
      </c>
      <c r="BL148" s="23">
        <v>38385</v>
      </c>
      <c r="BM148" s="10">
        <v>27.4</v>
      </c>
      <c r="BP148" s="23">
        <v>38385</v>
      </c>
      <c r="BQ148" s="10">
        <v>27.16</v>
      </c>
      <c r="BT148" s="23" t="s">
        <v>429</v>
      </c>
      <c r="BU148" s="10">
        <v>26.39</v>
      </c>
      <c r="BX148" s="10" t="s">
        <v>382</v>
      </c>
      <c r="BY148">
        <v>13320.45</v>
      </c>
      <c r="BZ148" s="32">
        <v>11.893258928571429</v>
      </c>
      <c r="CD148" s="10"/>
      <c r="CE148" s="10" t="s">
        <v>241</v>
      </c>
      <c r="CF148" s="10">
        <v>0</v>
      </c>
      <c r="CG148" s="10">
        <v>0</v>
      </c>
      <c r="CH148" s="10">
        <v>0</v>
      </c>
      <c r="CI148" s="10">
        <v>329605</v>
      </c>
      <c r="CJ148" s="10">
        <v>1379</v>
      </c>
      <c r="CK148" s="10">
        <v>4454872</v>
      </c>
    </row>
    <row r="149" spans="56:89" x14ac:dyDescent="0.25">
      <c r="BD149" s="23">
        <v>38356</v>
      </c>
      <c r="BE149" s="10">
        <v>45.53</v>
      </c>
      <c r="BH149" s="23" t="s">
        <v>431</v>
      </c>
      <c r="BI149" s="10">
        <v>50.52</v>
      </c>
      <c r="BL149" s="23" t="s">
        <v>428</v>
      </c>
      <c r="BM149" s="10">
        <v>27.4</v>
      </c>
      <c r="BP149" s="23" t="s">
        <v>428</v>
      </c>
      <c r="BQ149" s="10">
        <v>27.16</v>
      </c>
      <c r="BT149" s="23">
        <v>38356</v>
      </c>
      <c r="BU149" s="10">
        <v>26.39</v>
      </c>
      <c r="BX149" s="23">
        <v>37992</v>
      </c>
      <c r="BY149">
        <v>13948.35</v>
      </c>
      <c r="BZ149" s="32">
        <v>12.453883928571429</v>
      </c>
      <c r="CD149" s="10"/>
      <c r="CE149" s="10" t="s">
        <v>108</v>
      </c>
      <c r="CF149" s="10">
        <v>1155586</v>
      </c>
      <c r="CG149" s="10">
        <v>64482</v>
      </c>
      <c r="CH149" s="10">
        <v>613531</v>
      </c>
      <c r="CI149" s="10">
        <v>6347547</v>
      </c>
      <c r="CJ149" s="10">
        <v>252208</v>
      </c>
      <c r="CK149" s="10">
        <v>6706797</v>
      </c>
    </row>
    <row r="150" spans="56:89" x14ac:dyDescent="0.25">
      <c r="BD150" s="23" t="s">
        <v>430</v>
      </c>
      <c r="BE150" s="10">
        <v>45.53</v>
      </c>
      <c r="BH150" s="23">
        <v>38358</v>
      </c>
      <c r="BI150" s="10">
        <v>50.52</v>
      </c>
      <c r="BL150" s="23">
        <v>38355</v>
      </c>
      <c r="BM150" s="10">
        <v>27.98</v>
      </c>
      <c r="BP150" s="23">
        <v>38355</v>
      </c>
      <c r="BQ150" s="10">
        <v>28.21</v>
      </c>
      <c r="BT150" s="23" t="s">
        <v>430</v>
      </c>
      <c r="BU150" s="10">
        <v>26.39</v>
      </c>
      <c r="BX150" s="10" t="s">
        <v>383</v>
      </c>
      <c r="BY150">
        <v>13359.06</v>
      </c>
      <c r="BZ150" s="32">
        <v>11.927732142857142</v>
      </c>
      <c r="CD150" s="10" t="s">
        <v>25</v>
      </c>
      <c r="CE150" s="25" t="s">
        <v>202</v>
      </c>
      <c r="CF150" s="10"/>
      <c r="CG150" s="10"/>
      <c r="CH150" s="10"/>
      <c r="CI150" s="10"/>
      <c r="CJ150" s="10"/>
      <c r="CK150" s="10"/>
    </row>
    <row r="151" spans="56:89" x14ac:dyDescent="0.25">
      <c r="BD151" s="23">
        <v>38357</v>
      </c>
      <c r="BE151" s="10">
        <v>45.53</v>
      </c>
      <c r="BH151" s="23" t="s">
        <v>432</v>
      </c>
      <c r="BI151" s="10">
        <v>50.52</v>
      </c>
      <c r="BL151" s="23" t="s">
        <v>429</v>
      </c>
      <c r="BM151" s="10">
        <v>27.98</v>
      </c>
      <c r="BP151" s="23" t="s">
        <v>429</v>
      </c>
      <c r="BQ151" s="10">
        <v>29.6</v>
      </c>
      <c r="BT151" s="23">
        <v>38357</v>
      </c>
      <c r="BU151" s="10">
        <v>26.39</v>
      </c>
      <c r="BX151" s="10" t="s">
        <v>421</v>
      </c>
      <c r="BY151" s="28">
        <v>13590.86</v>
      </c>
      <c r="BZ151" s="32">
        <v>12.134696428571429</v>
      </c>
      <c r="CA151" s="28"/>
      <c r="CB151" s="28"/>
      <c r="CD151" s="10"/>
      <c r="CE151" s="10" t="s">
        <v>387</v>
      </c>
      <c r="CF151" s="10"/>
      <c r="CG151" s="10"/>
      <c r="CH151" s="10"/>
      <c r="CI151" s="10"/>
      <c r="CJ151" s="10"/>
      <c r="CK151" s="10"/>
    </row>
    <row r="152" spans="56:89" x14ac:dyDescent="0.25">
      <c r="BD152" s="23" t="s">
        <v>431</v>
      </c>
      <c r="BE152" s="10">
        <v>45.53</v>
      </c>
      <c r="BH152" s="23">
        <v>38359</v>
      </c>
      <c r="BI152" s="10">
        <v>54.33</v>
      </c>
      <c r="BL152" s="23">
        <v>38356</v>
      </c>
      <c r="BM152" s="10">
        <v>27.78</v>
      </c>
      <c r="BP152" s="23">
        <v>38356</v>
      </c>
      <c r="BQ152" s="10">
        <v>29.6</v>
      </c>
      <c r="BT152" s="23" t="s">
        <v>431</v>
      </c>
      <c r="BU152" s="10">
        <v>26.39</v>
      </c>
      <c r="BX152" s="23">
        <v>37994</v>
      </c>
      <c r="BY152" s="10">
        <v>13828</v>
      </c>
      <c r="BZ152" s="32">
        <v>12.346428571428572</v>
      </c>
      <c r="CD152" s="10"/>
      <c r="CE152" s="10" t="s">
        <v>388</v>
      </c>
      <c r="CF152" s="10"/>
      <c r="CG152" s="10"/>
      <c r="CH152" s="10"/>
      <c r="CI152" s="10"/>
      <c r="CJ152" s="10"/>
      <c r="CK152" s="10"/>
    </row>
    <row r="153" spans="56:89" x14ac:dyDescent="0.25">
      <c r="BD153" s="23">
        <v>38358</v>
      </c>
      <c r="BE153" s="10">
        <v>45.53</v>
      </c>
      <c r="BH153" s="23" t="s">
        <v>433</v>
      </c>
      <c r="BI153" s="10">
        <v>54.33</v>
      </c>
      <c r="BL153" s="23" t="s">
        <v>430</v>
      </c>
      <c r="BM153" s="10">
        <v>27.98</v>
      </c>
      <c r="BP153" s="23" t="s">
        <v>430</v>
      </c>
      <c r="BQ153" s="10">
        <v>29.6</v>
      </c>
      <c r="BT153" s="23">
        <v>38358</v>
      </c>
      <c r="BU153" s="10">
        <v>26.39</v>
      </c>
      <c r="BX153" s="10" t="s">
        <v>422</v>
      </c>
      <c r="BY153" s="10">
        <v>14608.36</v>
      </c>
      <c r="BZ153" s="32">
        <v>13.043178571428571</v>
      </c>
      <c r="CD153" s="10"/>
      <c r="CE153" s="10" t="s">
        <v>389</v>
      </c>
      <c r="CF153" s="10"/>
      <c r="CG153" s="10"/>
      <c r="CH153" s="10"/>
      <c r="CI153" s="10"/>
      <c r="CJ153" s="10"/>
      <c r="CK153" s="10"/>
    </row>
    <row r="154" spans="56:89" x14ac:dyDescent="0.25">
      <c r="BD154" s="23" t="s">
        <v>432</v>
      </c>
      <c r="BE154" s="10">
        <v>45.53</v>
      </c>
      <c r="BH154" s="23">
        <v>38360</v>
      </c>
      <c r="BI154" s="10">
        <v>54.33</v>
      </c>
      <c r="BL154" s="23">
        <v>38357</v>
      </c>
      <c r="BM154" s="10">
        <v>27.98</v>
      </c>
      <c r="BP154" s="23">
        <v>38357</v>
      </c>
      <c r="BQ154" s="10">
        <v>29.6</v>
      </c>
      <c r="BT154" s="23" t="s">
        <v>432</v>
      </c>
      <c r="BU154" s="10">
        <v>26.39</v>
      </c>
      <c r="BX154" s="23">
        <v>37995</v>
      </c>
      <c r="BY154" s="10">
        <v>14235.86</v>
      </c>
      <c r="BZ154" s="32">
        <v>12.710589285714287</v>
      </c>
      <c r="CD154" s="10"/>
      <c r="CE154" s="10" t="s">
        <v>241</v>
      </c>
      <c r="CF154" s="10"/>
      <c r="CG154" s="10"/>
      <c r="CH154" s="10"/>
      <c r="CI154" s="10"/>
      <c r="CJ154" s="10"/>
      <c r="CK154" s="10"/>
    </row>
    <row r="155" spans="56:89" x14ac:dyDescent="0.25">
      <c r="BD155" s="23">
        <v>38359</v>
      </c>
      <c r="BE155" s="10">
        <v>48.94</v>
      </c>
      <c r="BH155" s="23" t="s">
        <v>434</v>
      </c>
      <c r="BI155" s="10">
        <v>54.33</v>
      </c>
      <c r="BL155" s="23" t="s">
        <v>431</v>
      </c>
      <c r="BM155" s="10">
        <v>27.98</v>
      </c>
      <c r="BP155" s="23" t="s">
        <v>431</v>
      </c>
      <c r="BQ155" s="10">
        <v>29.6</v>
      </c>
      <c r="BT155" s="23">
        <v>38359</v>
      </c>
      <c r="BU155" s="10">
        <v>27.84</v>
      </c>
      <c r="BX155" s="10" t="s">
        <v>423</v>
      </c>
      <c r="BY155" s="10">
        <v>13696.5</v>
      </c>
      <c r="BZ155" s="32">
        <v>12.229017857142857</v>
      </c>
      <c r="CD155" s="10"/>
      <c r="CE155" s="10" t="s">
        <v>108</v>
      </c>
      <c r="CF155" s="10"/>
      <c r="CG155" s="10"/>
      <c r="CH155" s="10"/>
      <c r="CI155" s="10"/>
      <c r="CJ155" s="10"/>
      <c r="CK155" s="10"/>
    </row>
    <row r="156" spans="56:89" x14ac:dyDescent="0.25">
      <c r="BD156" s="23" t="s">
        <v>433</v>
      </c>
      <c r="BE156" s="10">
        <v>48.94</v>
      </c>
      <c r="BH156" s="23">
        <v>38361</v>
      </c>
      <c r="BI156" s="10">
        <v>58.4</v>
      </c>
      <c r="BL156" s="23">
        <v>38358</v>
      </c>
      <c r="BM156" s="10">
        <v>27.98</v>
      </c>
      <c r="BP156" s="23">
        <v>38358</v>
      </c>
      <c r="BQ156" s="10">
        <v>29.6</v>
      </c>
      <c r="BT156" s="23" t="s">
        <v>433</v>
      </c>
      <c r="BU156" s="10">
        <v>27.84</v>
      </c>
      <c r="BX156" s="23">
        <v>37996</v>
      </c>
      <c r="BY156" s="10">
        <v>13696.5</v>
      </c>
      <c r="BZ156" s="32">
        <v>12.229017857142857</v>
      </c>
      <c r="CD156" s="10" t="s">
        <v>271</v>
      </c>
      <c r="CE156" s="25" t="s">
        <v>202</v>
      </c>
      <c r="CF156" s="10">
        <v>0</v>
      </c>
      <c r="CG156" s="10">
        <v>0</v>
      </c>
      <c r="CH156" s="10">
        <v>495655</v>
      </c>
      <c r="CI156" s="10">
        <v>3294</v>
      </c>
      <c r="CJ156" s="10">
        <v>0</v>
      </c>
      <c r="CK156" s="10">
        <v>0</v>
      </c>
    </row>
    <row r="157" spans="56:89" x14ac:dyDescent="0.25">
      <c r="BD157" s="23">
        <v>38360</v>
      </c>
      <c r="BE157" s="10">
        <v>48.94</v>
      </c>
      <c r="BH157" s="23" t="s">
        <v>436</v>
      </c>
      <c r="BI157" s="10">
        <v>58.4</v>
      </c>
      <c r="BL157" s="23" t="s">
        <v>432</v>
      </c>
      <c r="BM157" s="10">
        <v>27.98</v>
      </c>
      <c r="BP157" s="23" t="s">
        <v>432</v>
      </c>
      <c r="BQ157" s="10">
        <v>29.6</v>
      </c>
      <c r="BT157" s="23">
        <v>38360</v>
      </c>
      <c r="BU157" s="10">
        <v>27.84</v>
      </c>
      <c r="BX157" s="23">
        <v>38301</v>
      </c>
      <c r="BY157" s="10">
        <v>13696.5</v>
      </c>
      <c r="BZ157" s="32">
        <v>12.229017857142857</v>
      </c>
      <c r="CD157" s="10"/>
      <c r="CE157" s="10" t="s">
        <v>387</v>
      </c>
      <c r="CF157" s="10">
        <v>0</v>
      </c>
      <c r="CG157" s="10">
        <v>0</v>
      </c>
      <c r="CH157" s="10">
        <v>0</v>
      </c>
      <c r="CI157" s="10">
        <v>219236</v>
      </c>
      <c r="CJ157" s="10">
        <v>154</v>
      </c>
      <c r="CK157" s="10">
        <v>1861782</v>
      </c>
    </row>
    <row r="158" spans="56:89" x14ac:dyDescent="0.25">
      <c r="BD158" s="23" t="s">
        <v>434</v>
      </c>
      <c r="BE158" s="10">
        <v>48.94</v>
      </c>
      <c r="BH158" s="23">
        <v>38362</v>
      </c>
      <c r="BI158" s="10">
        <v>62.77</v>
      </c>
      <c r="BL158" s="23">
        <v>38359</v>
      </c>
      <c r="BM158" s="10">
        <v>29.53</v>
      </c>
      <c r="BP158" s="23">
        <v>38359</v>
      </c>
      <c r="BQ158" s="10">
        <v>31.74</v>
      </c>
      <c r="BT158" s="23" t="s">
        <v>434</v>
      </c>
      <c r="BU158" s="10">
        <v>27.84</v>
      </c>
      <c r="BX158" s="10" t="s">
        <v>424</v>
      </c>
      <c r="BY158" s="10">
        <v>14840</v>
      </c>
      <c r="BZ158" s="32">
        <v>13.25</v>
      </c>
      <c r="CD158" s="10"/>
      <c r="CE158" s="10" t="s">
        <v>388</v>
      </c>
      <c r="CF158" s="10">
        <v>0</v>
      </c>
      <c r="CG158" s="10">
        <v>0</v>
      </c>
      <c r="CH158" s="10">
        <v>0</v>
      </c>
      <c r="CI158" s="10">
        <v>16</v>
      </c>
      <c r="CJ158" s="10">
        <v>244961</v>
      </c>
      <c r="CK158" s="10">
        <v>0</v>
      </c>
    </row>
    <row r="159" spans="56:89" x14ac:dyDescent="0.25">
      <c r="BD159" s="23">
        <v>38361</v>
      </c>
      <c r="BE159" s="30" t="s">
        <v>435</v>
      </c>
      <c r="BF159" s="30"/>
      <c r="BG159" s="30"/>
      <c r="BH159" s="23" t="s">
        <v>437</v>
      </c>
      <c r="BI159" s="10">
        <v>62.77</v>
      </c>
      <c r="BL159" s="23" t="s">
        <v>433</v>
      </c>
      <c r="BM159" s="10">
        <v>29.53</v>
      </c>
      <c r="BP159" s="23" t="s">
        <v>433</v>
      </c>
      <c r="BQ159" s="10">
        <v>31.74</v>
      </c>
      <c r="BT159" s="23">
        <v>38361</v>
      </c>
      <c r="BU159" s="10">
        <v>29.22</v>
      </c>
      <c r="BX159" s="23">
        <v>37997</v>
      </c>
      <c r="BY159" s="10">
        <v>15471.44</v>
      </c>
      <c r="BZ159" s="32">
        <v>13.813785714285714</v>
      </c>
      <c r="CD159" s="10"/>
      <c r="CE159" s="10" t="s">
        <v>389</v>
      </c>
      <c r="CF159" s="10">
        <v>1222545</v>
      </c>
      <c r="CG159" s="10">
        <v>55437</v>
      </c>
      <c r="CH159" s="10">
        <v>512</v>
      </c>
      <c r="CI159" s="10">
        <v>5814671</v>
      </c>
      <c r="CJ159" s="10">
        <v>343</v>
      </c>
      <c r="CK159" s="10">
        <v>8067</v>
      </c>
    </row>
    <row r="160" spans="56:89" x14ac:dyDescent="0.25">
      <c r="BD160" s="23" t="s">
        <v>436</v>
      </c>
      <c r="BE160" s="30" t="s">
        <v>435</v>
      </c>
      <c r="BF160" s="30"/>
      <c r="BG160" s="30"/>
      <c r="BH160" s="23">
        <v>38363</v>
      </c>
      <c r="BI160" s="10">
        <v>62.77</v>
      </c>
      <c r="BL160" s="23">
        <v>38360</v>
      </c>
      <c r="BM160" s="10">
        <v>29.53</v>
      </c>
      <c r="BP160" s="23">
        <v>38360</v>
      </c>
      <c r="BQ160" s="10">
        <v>31.74</v>
      </c>
      <c r="BT160" s="23" t="s">
        <v>436</v>
      </c>
      <c r="BU160" s="10">
        <v>29.22</v>
      </c>
      <c r="BX160" s="10" t="s">
        <v>425</v>
      </c>
      <c r="BY160" s="10">
        <v>14593.5</v>
      </c>
      <c r="BZ160" s="32">
        <v>13.029910714285714</v>
      </c>
      <c r="CD160" s="10"/>
      <c r="CE160" s="10" t="s">
        <v>241</v>
      </c>
      <c r="CF160" s="10">
        <v>730</v>
      </c>
      <c r="CG160" s="10">
        <v>301</v>
      </c>
      <c r="CH160" s="10">
        <v>13</v>
      </c>
      <c r="CI160" s="10">
        <v>140952</v>
      </c>
      <c r="CJ160" s="10">
        <v>2276</v>
      </c>
      <c r="CK160" s="10">
        <v>5909512</v>
      </c>
    </row>
    <row r="161" spans="56:89" x14ac:dyDescent="0.25">
      <c r="BD161" s="23">
        <v>38362</v>
      </c>
      <c r="BE161" s="10">
        <v>56.29</v>
      </c>
      <c r="BH161" s="23" t="s">
        <v>438</v>
      </c>
      <c r="BI161" s="10">
        <v>62.77</v>
      </c>
      <c r="BL161" s="23" t="s">
        <v>434</v>
      </c>
      <c r="BM161" s="10">
        <v>29.53</v>
      </c>
      <c r="BP161" s="23" t="s">
        <v>434</v>
      </c>
      <c r="BQ161" s="10">
        <v>31.74</v>
      </c>
      <c r="BT161" s="23">
        <v>38362</v>
      </c>
      <c r="BU161" s="10">
        <v>30.97</v>
      </c>
      <c r="BX161" s="23">
        <v>37998</v>
      </c>
      <c r="BY161" s="10">
        <v>13998.75</v>
      </c>
      <c r="BZ161" s="32">
        <v>12.498883928571429</v>
      </c>
      <c r="CD161" s="10"/>
      <c r="CE161" s="10" t="s">
        <v>108</v>
      </c>
      <c r="CF161" s="10">
        <v>1238229</v>
      </c>
      <c r="CG161" s="10">
        <v>62144</v>
      </c>
      <c r="CH161" s="10">
        <v>514088</v>
      </c>
      <c r="CI161" s="10">
        <v>6280509</v>
      </c>
      <c r="CJ161" s="10">
        <v>248037</v>
      </c>
      <c r="CK161" s="10">
        <v>7818741</v>
      </c>
    </row>
    <row r="162" spans="56:89" x14ac:dyDescent="0.25">
      <c r="BD162" s="23" t="s">
        <v>437</v>
      </c>
      <c r="BE162" s="10">
        <v>56.29</v>
      </c>
      <c r="BH162" s="23">
        <v>38364</v>
      </c>
      <c r="BI162" s="10">
        <v>62.77</v>
      </c>
      <c r="BL162" s="23">
        <v>38361</v>
      </c>
      <c r="BM162" s="10">
        <v>31</v>
      </c>
      <c r="BP162" s="23">
        <v>38361</v>
      </c>
      <c r="BQ162" s="10">
        <v>34.590000000000003</v>
      </c>
      <c r="BT162" s="23" t="s">
        <v>437</v>
      </c>
      <c r="BU162" s="10">
        <v>30.97</v>
      </c>
      <c r="BX162" s="29" t="s">
        <v>426</v>
      </c>
      <c r="BY162" s="10">
        <v>13998.75</v>
      </c>
      <c r="BZ162" s="32">
        <v>12.498883928571429</v>
      </c>
      <c r="CD162" s="10" t="s">
        <v>122</v>
      </c>
      <c r="CE162" s="25" t="s">
        <v>202</v>
      </c>
      <c r="CF162" s="10"/>
      <c r="CG162" s="10"/>
      <c r="CH162" s="10"/>
      <c r="CI162" s="10"/>
      <c r="CJ162" s="10"/>
      <c r="CK162" s="10"/>
    </row>
    <row r="163" spans="56:89" x14ac:dyDescent="0.25">
      <c r="BD163" s="23">
        <v>38363</v>
      </c>
      <c r="BE163" s="10">
        <v>56.29</v>
      </c>
      <c r="BH163" s="29" t="s">
        <v>439</v>
      </c>
      <c r="BI163" s="10">
        <v>62.77</v>
      </c>
      <c r="BL163" s="23" t="s">
        <v>436</v>
      </c>
      <c r="BM163" s="10">
        <v>31</v>
      </c>
      <c r="BP163" s="23" t="s">
        <v>436</v>
      </c>
      <c r="BQ163" s="10">
        <v>34.590000000000003</v>
      </c>
      <c r="BT163" s="23">
        <v>38363</v>
      </c>
      <c r="BU163" s="10">
        <v>30.97</v>
      </c>
      <c r="BX163" s="23">
        <v>38353</v>
      </c>
      <c r="BY163" s="10">
        <v>13998.75</v>
      </c>
      <c r="BZ163" s="32">
        <v>12.498883928571429</v>
      </c>
      <c r="CD163" s="10"/>
      <c r="CE163" s="10" t="s">
        <v>387</v>
      </c>
      <c r="CF163" s="10"/>
      <c r="CG163" s="10"/>
      <c r="CH163" s="10"/>
      <c r="CI163" s="10"/>
      <c r="CJ163" s="10"/>
      <c r="CK163" s="10"/>
    </row>
    <row r="164" spans="56:89" x14ac:dyDescent="0.25">
      <c r="BD164" s="23" t="s">
        <v>438</v>
      </c>
      <c r="BE164" s="10">
        <v>56.29</v>
      </c>
      <c r="BH164" s="23">
        <v>38718</v>
      </c>
      <c r="BI164" s="10">
        <v>62.77</v>
      </c>
      <c r="BL164" s="23">
        <v>38362</v>
      </c>
      <c r="BM164" s="10">
        <v>32.869999999999997</v>
      </c>
      <c r="BP164" s="23">
        <v>38362</v>
      </c>
      <c r="BQ164" s="10">
        <v>37.18</v>
      </c>
      <c r="BT164" s="23" t="s">
        <v>438</v>
      </c>
      <c r="BU164" s="10">
        <v>30.97</v>
      </c>
      <c r="BX164" s="23" t="s">
        <v>427</v>
      </c>
      <c r="BY164" s="10">
        <v>14034.6</v>
      </c>
      <c r="BZ164" s="32">
        <v>12.530892857142858</v>
      </c>
      <c r="CD164" s="10"/>
      <c r="CE164" s="10" t="s">
        <v>388</v>
      </c>
      <c r="CF164" s="10"/>
      <c r="CG164" s="10"/>
      <c r="CH164" s="10"/>
      <c r="CI164" s="10"/>
      <c r="CJ164" s="10"/>
      <c r="CK164" s="10"/>
    </row>
    <row r="165" spans="56:89" x14ac:dyDescent="0.25">
      <c r="BD165" s="23">
        <v>38364</v>
      </c>
      <c r="BE165" s="10">
        <v>56.29</v>
      </c>
      <c r="BH165" s="23" t="s">
        <v>440</v>
      </c>
      <c r="BI165" s="10">
        <v>62.77</v>
      </c>
      <c r="BL165" s="23" t="s">
        <v>437</v>
      </c>
      <c r="BM165" s="10">
        <v>32.869999999999997</v>
      </c>
      <c r="BP165" s="23" t="s">
        <v>437</v>
      </c>
      <c r="BQ165" s="10">
        <v>37.18</v>
      </c>
      <c r="BT165" s="23">
        <v>38364</v>
      </c>
      <c r="BU165" s="10">
        <v>30.97</v>
      </c>
      <c r="BX165" s="23">
        <v>38354</v>
      </c>
      <c r="BY165" s="10">
        <v>15344.3</v>
      </c>
      <c r="BZ165" s="32">
        <v>13.700267857142856</v>
      </c>
      <c r="CD165" s="10"/>
      <c r="CE165" s="10" t="s">
        <v>389</v>
      </c>
      <c r="CF165" s="10"/>
      <c r="CG165" s="10"/>
      <c r="CH165" s="10"/>
      <c r="CI165" s="10"/>
      <c r="CJ165" s="10"/>
      <c r="CK165" s="10"/>
    </row>
    <row r="166" spans="56:89" x14ac:dyDescent="0.25">
      <c r="BD166" s="29" t="s">
        <v>439</v>
      </c>
      <c r="BE166" s="10">
        <v>56.29</v>
      </c>
      <c r="BH166" s="23">
        <v>38719</v>
      </c>
      <c r="BI166" s="10">
        <v>62.77</v>
      </c>
      <c r="BL166" s="23">
        <v>38363</v>
      </c>
      <c r="BM166" s="10">
        <v>32.869999999999997</v>
      </c>
      <c r="BP166" s="23">
        <v>38363</v>
      </c>
      <c r="BQ166" s="10">
        <v>37.18</v>
      </c>
      <c r="BT166" s="29" t="s">
        <v>439</v>
      </c>
      <c r="BU166" s="10">
        <v>30.97</v>
      </c>
      <c r="BX166" s="23" t="s">
        <v>428</v>
      </c>
      <c r="BY166" s="10">
        <v>15443.35</v>
      </c>
      <c r="BZ166" s="32">
        <v>13.788705357142858</v>
      </c>
      <c r="CD166" s="10"/>
      <c r="CE166" s="10" t="s">
        <v>241</v>
      </c>
      <c r="CF166" s="10"/>
      <c r="CG166" s="10"/>
      <c r="CH166" s="10"/>
      <c r="CI166" s="10"/>
      <c r="CJ166" s="10"/>
      <c r="CK166" s="10"/>
    </row>
    <row r="167" spans="56:89" x14ac:dyDescent="0.25">
      <c r="BD167" s="23">
        <v>38718</v>
      </c>
      <c r="BE167" s="10">
        <v>56.29</v>
      </c>
      <c r="BF167" s="10">
        <f>AVERAGE(BE167:BE190)</f>
        <v>57.230000000000025</v>
      </c>
      <c r="BH167" s="23" t="s">
        <v>441</v>
      </c>
      <c r="BI167" s="10">
        <v>62.77</v>
      </c>
      <c r="BL167" s="23" t="s">
        <v>438</v>
      </c>
      <c r="BM167" s="10">
        <v>32.869999999999997</v>
      </c>
      <c r="BP167" s="23" t="s">
        <v>438</v>
      </c>
      <c r="BQ167" s="10">
        <v>37.18</v>
      </c>
      <c r="BT167" s="23">
        <v>38718</v>
      </c>
      <c r="BU167" s="10">
        <v>30.97</v>
      </c>
      <c r="BX167" s="23">
        <v>38355</v>
      </c>
      <c r="BY167" s="10">
        <v>15887.5</v>
      </c>
      <c r="BZ167" s="32">
        <v>14.185267857142858</v>
      </c>
      <c r="CD167" s="10"/>
      <c r="CE167" s="10" t="s">
        <v>108</v>
      </c>
      <c r="CF167" s="10"/>
      <c r="CG167" s="10"/>
      <c r="CH167" s="10"/>
      <c r="CI167" s="10"/>
      <c r="CJ167" s="10"/>
      <c r="CK167" s="10"/>
    </row>
    <row r="168" spans="56:89" x14ac:dyDescent="0.25">
      <c r="BD168" s="23" t="s">
        <v>440</v>
      </c>
      <c r="BE168" s="10">
        <v>56.29</v>
      </c>
      <c r="BH168" s="23">
        <v>38720</v>
      </c>
      <c r="BI168" s="10">
        <v>62.77</v>
      </c>
      <c r="BL168" s="23">
        <v>38364</v>
      </c>
      <c r="BM168" s="10">
        <v>32.869999999999997</v>
      </c>
      <c r="BP168" s="23">
        <v>38364</v>
      </c>
      <c r="BQ168" s="10">
        <v>37.18</v>
      </c>
      <c r="BT168" s="23" t="s">
        <v>440</v>
      </c>
      <c r="BU168" s="10">
        <v>30.97</v>
      </c>
      <c r="BX168" s="23" t="s">
        <v>429</v>
      </c>
      <c r="BY168" s="10">
        <v>15897.6</v>
      </c>
      <c r="BZ168" s="32">
        <v>14.194285714285714</v>
      </c>
      <c r="CD168" s="10" t="s">
        <v>123</v>
      </c>
      <c r="CE168" s="25" t="s">
        <v>202</v>
      </c>
      <c r="CF168" s="10">
        <v>0</v>
      </c>
      <c r="CG168" s="10">
        <v>0</v>
      </c>
      <c r="CH168" s="10">
        <v>460583</v>
      </c>
      <c r="CI168" s="10">
        <v>16722</v>
      </c>
      <c r="CJ168" s="10">
        <v>0</v>
      </c>
      <c r="CK168" s="10">
        <v>0</v>
      </c>
    </row>
    <row r="169" spans="56:89" x14ac:dyDescent="0.25">
      <c r="BD169" s="23">
        <v>38719</v>
      </c>
      <c r="BE169" s="10">
        <v>56.29</v>
      </c>
      <c r="BH169" s="23" t="s">
        <v>442</v>
      </c>
      <c r="BI169" s="10">
        <v>62.77</v>
      </c>
      <c r="BL169" s="29" t="s">
        <v>439</v>
      </c>
      <c r="BM169" s="10">
        <v>32.869999999999997</v>
      </c>
      <c r="BP169" s="29" t="s">
        <v>439</v>
      </c>
      <c r="BQ169" s="10">
        <v>37.18</v>
      </c>
      <c r="BT169" s="23">
        <v>38719</v>
      </c>
      <c r="BU169" s="10">
        <v>30.97</v>
      </c>
      <c r="BX169" s="23">
        <v>38356</v>
      </c>
      <c r="BY169" s="10">
        <v>16994.7</v>
      </c>
      <c r="BZ169" s="32">
        <v>15.173839285714287</v>
      </c>
      <c r="CD169" s="10"/>
      <c r="CE169" s="10" t="s">
        <v>387</v>
      </c>
      <c r="CF169" s="10">
        <v>1482</v>
      </c>
      <c r="CG169" s="10">
        <v>0</v>
      </c>
      <c r="CH169" s="10">
        <v>3487</v>
      </c>
      <c r="CI169" s="10">
        <v>174148</v>
      </c>
      <c r="CJ169" s="10">
        <v>8441</v>
      </c>
      <c r="CK169" s="10">
        <v>1928302</v>
      </c>
    </row>
    <row r="170" spans="56:89" x14ac:dyDescent="0.25">
      <c r="BD170" s="23" t="s">
        <v>441</v>
      </c>
      <c r="BE170" s="10">
        <v>56.29</v>
      </c>
      <c r="BH170" s="23">
        <v>38721</v>
      </c>
      <c r="BI170" s="10">
        <v>62.77</v>
      </c>
      <c r="BL170" s="23">
        <v>38718</v>
      </c>
      <c r="BM170" s="10">
        <v>32.869999999999997</v>
      </c>
      <c r="BP170" s="23">
        <v>38718</v>
      </c>
      <c r="BQ170" s="10">
        <v>37.18</v>
      </c>
      <c r="BT170" s="23" t="s">
        <v>441</v>
      </c>
      <c r="BU170" s="10">
        <v>30.97</v>
      </c>
      <c r="BX170" s="23" t="s">
        <v>430</v>
      </c>
      <c r="BY170" s="10">
        <v>18209.099999999999</v>
      </c>
      <c r="BZ170" s="32">
        <v>16.258125</v>
      </c>
      <c r="CD170" s="10"/>
      <c r="CE170" s="10" t="s">
        <v>388</v>
      </c>
      <c r="CF170" s="10">
        <v>0</v>
      </c>
      <c r="CG170" s="10">
        <v>0</v>
      </c>
      <c r="CH170" s="10">
        <v>1380</v>
      </c>
      <c r="CI170" s="10"/>
      <c r="CJ170" s="10">
        <v>291654</v>
      </c>
      <c r="CK170" s="10">
        <v>0</v>
      </c>
    </row>
    <row r="171" spans="56:89" x14ac:dyDescent="0.25">
      <c r="BD171" s="23">
        <v>38720</v>
      </c>
      <c r="BE171" s="10">
        <v>56.29</v>
      </c>
      <c r="BH171" s="23" t="s">
        <v>443</v>
      </c>
      <c r="BI171" s="10">
        <v>62.77</v>
      </c>
      <c r="BL171" s="23" t="s">
        <v>440</v>
      </c>
      <c r="BM171" s="10">
        <v>32.869999999999997</v>
      </c>
      <c r="BP171" s="23" t="s">
        <v>440</v>
      </c>
      <c r="BQ171" s="10">
        <v>37.18</v>
      </c>
      <c r="BT171" s="23">
        <v>38720</v>
      </c>
      <c r="BU171" s="10">
        <v>30.97</v>
      </c>
      <c r="BX171" s="23">
        <v>38360</v>
      </c>
      <c r="BY171" s="10">
        <v>19428.82</v>
      </c>
      <c r="BZ171" s="32">
        <v>17.347160714285714</v>
      </c>
      <c r="CD171" s="10"/>
      <c r="CE171" s="10" t="s">
        <v>389</v>
      </c>
      <c r="CF171" s="10">
        <v>1206838</v>
      </c>
      <c r="CG171" s="10">
        <v>28461</v>
      </c>
      <c r="CH171" s="10">
        <v>1043</v>
      </c>
      <c r="CI171" s="10">
        <v>6570100</v>
      </c>
      <c r="CJ171" s="10">
        <v>1147</v>
      </c>
      <c r="CK171" s="10">
        <v>14257</v>
      </c>
    </row>
    <row r="172" spans="56:89" x14ac:dyDescent="0.25">
      <c r="BD172" s="23" t="s">
        <v>442</v>
      </c>
      <c r="BE172" s="10">
        <v>56.29</v>
      </c>
      <c r="BH172" s="23">
        <v>38722</v>
      </c>
      <c r="BI172" s="10">
        <v>64.88</v>
      </c>
      <c r="BL172" s="23">
        <v>38719</v>
      </c>
      <c r="BM172" s="10">
        <v>32.869999999999997</v>
      </c>
      <c r="BP172" s="23">
        <v>38719</v>
      </c>
      <c r="BQ172" s="10">
        <v>37.18</v>
      </c>
      <c r="BT172" s="23" t="s">
        <v>442</v>
      </c>
      <c r="BU172" s="10">
        <v>30.97</v>
      </c>
      <c r="BX172" s="23">
        <v>38361</v>
      </c>
      <c r="BY172" s="10">
        <v>22839.54</v>
      </c>
      <c r="BZ172" s="32">
        <v>0</v>
      </c>
      <c r="CA172" s="31"/>
      <c r="CB172" s="31"/>
      <c r="CD172" s="10"/>
      <c r="CE172" s="10" t="s">
        <v>241</v>
      </c>
      <c r="CF172" s="10">
        <v>0</v>
      </c>
      <c r="CG172" s="10">
        <v>0</v>
      </c>
      <c r="CH172" s="10">
        <v>0</v>
      </c>
      <c r="CI172" s="10">
        <v>99304</v>
      </c>
      <c r="CJ172" s="10">
        <v>1009</v>
      </c>
      <c r="CK172" s="10">
        <v>6127282</v>
      </c>
    </row>
    <row r="173" spans="56:89" x14ac:dyDescent="0.25">
      <c r="BD173" s="23">
        <v>38721</v>
      </c>
      <c r="BE173" s="10">
        <v>56.29</v>
      </c>
      <c r="BH173" s="23" t="s">
        <v>444</v>
      </c>
      <c r="BI173" s="10">
        <v>64.88</v>
      </c>
      <c r="BL173" s="23" t="s">
        <v>441</v>
      </c>
      <c r="BM173" s="10">
        <v>32.869999999999997</v>
      </c>
      <c r="BP173" s="23" t="s">
        <v>441</v>
      </c>
      <c r="BQ173" s="10">
        <v>37.18</v>
      </c>
      <c r="BT173" s="23">
        <v>38721</v>
      </c>
      <c r="BU173" s="10">
        <v>30.97</v>
      </c>
      <c r="BX173" s="23" t="s">
        <v>436</v>
      </c>
      <c r="BY173" s="10">
        <v>23698.05</v>
      </c>
      <c r="BZ173" s="32">
        <v>20.392446428571429</v>
      </c>
      <c r="CD173" s="10"/>
      <c r="CE173" s="10" t="s">
        <v>108</v>
      </c>
      <c r="CF173" s="10">
        <v>1225646</v>
      </c>
      <c r="CG173" s="10">
        <v>33955</v>
      </c>
      <c r="CH173" s="10">
        <v>487155</v>
      </c>
      <c r="CI173" s="10">
        <v>6954310</v>
      </c>
      <c r="CJ173" s="10">
        <v>302645</v>
      </c>
      <c r="CK173" s="10">
        <v>8103580</v>
      </c>
    </row>
    <row r="174" spans="56:89" x14ac:dyDescent="0.25">
      <c r="BD174" s="23" t="s">
        <v>443</v>
      </c>
      <c r="BE174" s="10">
        <v>56.29</v>
      </c>
      <c r="BH174" s="23">
        <v>38723</v>
      </c>
      <c r="BI174" s="10">
        <v>64.88</v>
      </c>
      <c r="BL174" s="23">
        <v>38720</v>
      </c>
      <c r="BM174" s="10">
        <v>32.869999999999997</v>
      </c>
      <c r="BP174" s="23">
        <v>38720</v>
      </c>
      <c r="BQ174" s="10">
        <v>37.18</v>
      </c>
      <c r="BT174" s="23" t="s">
        <v>443</v>
      </c>
      <c r="BU174" s="10">
        <v>30.97</v>
      </c>
      <c r="BX174" s="23">
        <v>38362</v>
      </c>
      <c r="BY174" s="10">
        <v>23684.16</v>
      </c>
      <c r="BZ174" s="32">
        <v>21.158973214285712</v>
      </c>
      <c r="CD174" s="10" t="s">
        <v>87</v>
      </c>
      <c r="CE174" s="25" t="s">
        <v>202</v>
      </c>
      <c r="CF174" s="10">
        <v>0</v>
      </c>
      <c r="CG174" s="10">
        <v>0</v>
      </c>
      <c r="CH174" s="10">
        <v>427714</v>
      </c>
      <c r="CI174" s="10">
        <v>23246</v>
      </c>
      <c r="CJ174" s="10">
        <v>0</v>
      </c>
      <c r="CK174" s="10">
        <v>1722045</v>
      </c>
    </row>
    <row r="175" spans="56:89" x14ac:dyDescent="0.25">
      <c r="BD175" s="23">
        <v>38722</v>
      </c>
      <c r="BE175" s="10">
        <v>57.7</v>
      </c>
      <c r="BH175" s="23" t="s">
        <v>445</v>
      </c>
      <c r="BI175" s="10">
        <v>64.88</v>
      </c>
      <c r="BL175" s="23" t="s">
        <v>442</v>
      </c>
      <c r="BM175" s="10">
        <v>32.869999999999997</v>
      </c>
      <c r="BP175" s="23" t="s">
        <v>442</v>
      </c>
      <c r="BQ175" s="10">
        <v>37.18</v>
      </c>
      <c r="BT175" s="23">
        <v>38722</v>
      </c>
      <c r="BU175" s="10">
        <v>32.57</v>
      </c>
      <c r="BX175" s="23" t="s">
        <v>437</v>
      </c>
      <c r="BY175" s="10">
        <v>23684.16</v>
      </c>
      <c r="BZ175" s="32">
        <v>21.146571428571427</v>
      </c>
      <c r="CD175" s="10"/>
      <c r="CE175" s="10" t="s">
        <v>387</v>
      </c>
      <c r="CF175" s="10">
        <v>1408</v>
      </c>
      <c r="CG175" s="10">
        <v>0</v>
      </c>
      <c r="CH175" s="10">
        <v>10679</v>
      </c>
      <c r="CI175" s="10">
        <v>179851</v>
      </c>
      <c r="CJ175" s="10">
        <v>10065</v>
      </c>
      <c r="CK175" s="10">
        <v>0</v>
      </c>
    </row>
    <row r="176" spans="56:89" x14ac:dyDescent="0.25">
      <c r="BD176" s="23" t="s">
        <v>444</v>
      </c>
      <c r="BE176" s="10">
        <v>57.7</v>
      </c>
      <c r="BH176" s="23">
        <v>38724</v>
      </c>
      <c r="BI176" s="10">
        <v>64.88</v>
      </c>
      <c r="BL176" s="23">
        <v>38721</v>
      </c>
      <c r="BM176" s="10">
        <v>32.869999999999997</v>
      </c>
      <c r="BP176" s="23">
        <v>38721</v>
      </c>
      <c r="BQ176" s="10">
        <v>37.18</v>
      </c>
      <c r="BT176" s="23" t="s">
        <v>444</v>
      </c>
      <c r="BU176" s="10">
        <v>32.57</v>
      </c>
      <c r="BX176" s="23">
        <v>38363</v>
      </c>
      <c r="BY176" s="10">
        <v>23227.7</v>
      </c>
      <c r="BZ176" s="32">
        <v>21.146571428571427</v>
      </c>
      <c r="CD176" s="10"/>
      <c r="CE176" s="10" t="s">
        <v>388</v>
      </c>
      <c r="CF176" s="10">
        <v>0</v>
      </c>
      <c r="CG176" s="10">
        <v>0</v>
      </c>
      <c r="CH176" s="10">
        <v>1815</v>
      </c>
      <c r="CI176" s="10">
        <v>6586394</v>
      </c>
      <c r="CJ176" s="10">
        <v>253018</v>
      </c>
      <c r="CK176" s="10">
        <v>0</v>
      </c>
    </row>
    <row r="177" spans="56:89" x14ac:dyDescent="0.25">
      <c r="BD177" s="23">
        <v>38723</v>
      </c>
      <c r="BE177" s="10">
        <v>57.7</v>
      </c>
      <c r="BH177" s="23" t="s">
        <v>446</v>
      </c>
      <c r="BI177" s="10">
        <v>64.88</v>
      </c>
      <c r="BL177" s="23" t="s">
        <v>443</v>
      </c>
      <c r="BM177" s="10">
        <v>32.869999999999997</v>
      </c>
      <c r="BP177" s="23" t="s">
        <v>443</v>
      </c>
      <c r="BQ177" s="10">
        <v>37.18</v>
      </c>
      <c r="BT177" s="23">
        <v>38723</v>
      </c>
      <c r="BU177" s="10">
        <v>32.57</v>
      </c>
      <c r="BX177" s="23" t="s">
        <v>438</v>
      </c>
      <c r="BY177" s="10">
        <v>22962.63</v>
      </c>
      <c r="BZ177" s="32">
        <v>20.739017857142859</v>
      </c>
      <c r="CD177" s="10"/>
      <c r="CE177" s="10" t="s">
        <v>389</v>
      </c>
      <c r="CF177" s="10">
        <v>1075750</v>
      </c>
      <c r="CG177" s="10">
        <v>9675</v>
      </c>
      <c r="CH177" s="10">
        <v>565</v>
      </c>
      <c r="CI177" s="10">
        <v>0</v>
      </c>
      <c r="CJ177" s="10">
        <v>5096</v>
      </c>
      <c r="CK177" s="10">
        <v>25114</v>
      </c>
    </row>
    <row r="178" spans="56:89" x14ac:dyDescent="0.25">
      <c r="BD178" s="23" t="s">
        <v>445</v>
      </c>
      <c r="BE178" s="10">
        <v>57.7</v>
      </c>
      <c r="BH178" s="23">
        <v>38725</v>
      </c>
      <c r="BI178" s="10">
        <v>64.88</v>
      </c>
      <c r="BL178" s="23">
        <v>38722</v>
      </c>
      <c r="BM178" s="10">
        <v>35.229999999999997</v>
      </c>
      <c r="BP178" s="23">
        <v>38722</v>
      </c>
      <c r="BQ178" s="10">
        <v>38.729999999999997</v>
      </c>
      <c r="BT178" s="23" t="s">
        <v>445</v>
      </c>
      <c r="BU178" s="10">
        <v>32.57</v>
      </c>
      <c r="BX178" s="23">
        <v>38364</v>
      </c>
      <c r="BY178" s="10">
        <v>22962.63</v>
      </c>
      <c r="BZ178" s="32">
        <v>20.502348214285714</v>
      </c>
      <c r="CD178" s="10"/>
      <c r="CE178" s="10" t="s">
        <v>241</v>
      </c>
      <c r="CF178" s="10">
        <v>0</v>
      </c>
      <c r="CG178" s="10">
        <v>0</v>
      </c>
      <c r="CH178" s="10">
        <v>0</v>
      </c>
      <c r="CI178" s="10">
        <v>111271</v>
      </c>
      <c r="CJ178" s="10">
        <v>517</v>
      </c>
      <c r="CK178" s="10">
        <v>6376200</v>
      </c>
    </row>
    <row r="179" spans="56:89" x14ac:dyDescent="0.25">
      <c r="BD179" s="23">
        <v>38724</v>
      </c>
      <c r="BE179" s="10">
        <v>57.7</v>
      </c>
      <c r="BH179" s="23" t="s">
        <v>447</v>
      </c>
      <c r="BI179" s="10">
        <v>64.88</v>
      </c>
      <c r="BL179" s="23" t="s">
        <v>444</v>
      </c>
      <c r="BM179" s="10">
        <v>35.229999999999997</v>
      </c>
      <c r="BP179" s="23" t="s">
        <v>444</v>
      </c>
      <c r="BQ179" s="10">
        <v>38.729999999999997</v>
      </c>
      <c r="BT179" s="23">
        <v>38724</v>
      </c>
      <c r="BU179" s="10">
        <v>32.57</v>
      </c>
      <c r="BX179" s="29" t="s">
        <v>439</v>
      </c>
      <c r="BY179" s="10">
        <v>22962.63</v>
      </c>
      <c r="BZ179" s="32">
        <v>20.502348214285714</v>
      </c>
      <c r="CD179" s="10"/>
      <c r="CE179" s="10" t="s">
        <v>108</v>
      </c>
      <c r="CF179" s="10">
        <v>1088602</v>
      </c>
      <c r="CG179" s="10">
        <v>15160</v>
      </c>
      <c r="CH179" s="10">
        <v>457223</v>
      </c>
      <c r="CI179" s="10">
        <v>6987967</v>
      </c>
      <c r="CJ179" s="10">
        <v>281547</v>
      </c>
      <c r="CK179" s="10">
        <v>8189150</v>
      </c>
    </row>
    <row r="180" spans="56:89" x14ac:dyDescent="0.25">
      <c r="BD180" s="23" t="s">
        <v>446</v>
      </c>
      <c r="BE180" s="10">
        <v>57.7</v>
      </c>
      <c r="BH180" s="23">
        <v>38726</v>
      </c>
      <c r="BI180" s="10">
        <v>64.88</v>
      </c>
      <c r="BL180" s="23">
        <v>38723</v>
      </c>
      <c r="BM180" s="10">
        <v>35.229999999999997</v>
      </c>
      <c r="BP180" s="23">
        <v>38723</v>
      </c>
      <c r="BQ180" s="10">
        <v>38.729999999999997</v>
      </c>
      <c r="BT180" s="23" t="s">
        <v>446</v>
      </c>
      <c r="BU180" s="10">
        <v>32.57</v>
      </c>
      <c r="BX180" s="23">
        <v>38718</v>
      </c>
      <c r="BY180" s="10">
        <v>22962.63</v>
      </c>
      <c r="BZ180" s="32">
        <v>20.502348214285714</v>
      </c>
      <c r="CD180" s="10" t="s">
        <v>386</v>
      </c>
      <c r="CE180" s="25" t="s">
        <v>202</v>
      </c>
      <c r="CF180" s="10">
        <v>0</v>
      </c>
      <c r="CG180" s="10">
        <v>0</v>
      </c>
      <c r="CH180" s="10">
        <v>327285</v>
      </c>
      <c r="CI180" s="10">
        <v>7216</v>
      </c>
      <c r="CJ180" s="10">
        <v>0</v>
      </c>
      <c r="CK180" s="10">
        <v>0</v>
      </c>
    </row>
    <row r="181" spans="56:89" x14ac:dyDescent="0.25">
      <c r="BD181" s="23">
        <v>38725</v>
      </c>
      <c r="BE181" s="10">
        <v>57.7</v>
      </c>
      <c r="BH181" s="23" t="s">
        <v>448</v>
      </c>
      <c r="BI181" s="10">
        <v>64.88</v>
      </c>
      <c r="BL181" s="23" t="s">
        <v>445</v>
      </c>
      <c r="BM181" s="10">
        <v>35.229999999999997</v>
      </c>
      <c r="BP181" s="23" t="s">
        <v>445</v>
      </c>
      <c r="BQ181" s="10">
        <v>38.729999999999997</v>
      </c>
      <c r="BT181" s="23">
        <v>38725</v>
      </c>
      <c r="BU181" s="10">
        <v>32.57</v>
      </c>
      <c r="BX181" s="23" t="s">
        <v>440</v>
      </c>
      <c r="BY181" s="10">
        <v>22962.63</v>
      </c>
      <c r="BZ181" s="32">
        <v>20.502348214285714</v>
      </c>
      <c r="CD181" s="10"/>
      <c r="CE181" s="10" t="s">
        <v>387</v>
      </c>
      <c r="CF181" s="10">
        <v>1203</v>
      </c>
      <c r="CG181" s="10">
        <v>18</v>
      </c>
      <c r="CH181" s="10">
        <v>15281</v>
      </c>
      <c r="CI181" s="10">
        <v>204250</v>
      </c>
      <c r="CJ181" s="10">
        <v>14878</v>
      </c>
      <c r="CK181" s="10">
        <v>1376365</v>
      </c>
    </row>
    <row r="182" spans="56:89" x14ac:dyDescent="0.25">
      <c r="BD182" s="23" t="s">
        <v>447</v>
      </c>
      <c r="BE182" s="10">
        <v>57.7</v>
      </c>
      <c r="BH182" s="23">
        <v>38727</v>
      </c>
      <c r="BI182" s="10">
        <v>64.88</v>
      </c>
      <c r="BL182" s="23">
        <v>38724</v>
      </c>
      <c r="BM182" s="10">
        <v>35.229999999999997</v>
      </c>
      <c r="BP182" s="23">
        <v>38724</v>
      </c>
      <c r="BQ182" s="10">
        <v>38.729999999999997</v>
      </c>
      <c r="BT182" s="23" t="s">
        <v>447</v>
      </c>
      <c r="BU182" s="10">
        <v>32.57</v>
      </c>
      <c r="BX182" s="23" t="s">
        <v>465</v>
      </c>
      <c r="BY182" s="10">
        <v>22736.75</v>
      </c>
      <c r="BZ182" s="32">
        <v>20.502348214285714</v>
      </c>
      <c r="CD182" s="10"/>
      <c r="CE182" s="10" t="s">
        <v>388</v>
      </c>
      <c r="CF182" s="10">
        <v>0</v>
      </c>
      <c r="CG182" s="10">
        <v>0</v>
      </c>
      <c r="CH182" s="10">
        <v>2847</v>
      </c>
      <c r="CI182" s="10"/>
      <c r="CJ182" s="10">
        <v>222895</v>
      </c>
      <c r="CK182" s="10">
        <v>0</v>
      </c>
    </row>
    <row r="183" spans="56:89" x14ac:dyDescent="0.25">
      <c r="BD183" s="23">
        <v>38726</v>
      </c>
      <c r="BE183" s="10">
        <v>57.7</v>
      </c>
      <c r="BH183" s="23" t="s">
        <v>449</v>
      </c>
      <c r="BI183" s="10">
        <v>64.88</v>
      </c>
      <c r="BL183" s="23" t="s">
        <v>446</v>
      </c>
      <c r="BM183" s="10">
        <v>35.229999999999997</v>
      </c>
      <c r="BP183" s="23" t="s">
        <v>446</v>
      </c>
      <c r="BQ183" s="10">
        <v>38.729999999999997</v>
      </c>
      <c r="BT183" s="23">
        <v>38726</v>
      </c>
      <c r="BU183" s="10">
        <v>32.57</v>
      </c>
      <c r="BX183" s="23">
        <v>38719</v>
      </c>
      <c r="BY183" s="10">
        <v>22736.75</v>
      </c>
      <c r="BZ183" s="32">
        <v>20.300669642857144</v>
      </c>
      <c r="CD183" s="10"/>
      <c r="CE183" s="10" t="s">
        <v>389</v>
      </c>
      <c r="CF183" s="10">
        <v>1047740</v>
      </c>
      <c r="CG183" s="10">
        <v>8328</v>
      </c>
      <c r="CH183" s="10">
        <v>437</v>
      </c>
      <c r="CI183" s="10">
        <v>6545327</v>
      </c>
      <c r="CJ183" s="10">
        <v>1079</v>
      </c>
      <c r="CK183" s="10">
        <v>14239</v>
      </c>
    </row>
    <row r="184" spans="56:89" x14ac:dyDescent="0.25">
      <c r="BD184" s="23" t="s">
        <v>448</v>
      </c>
      <c r="BE184" s="10">
        <v>57.7</v>
      </c>
      <c r="BH184" s="23">
        <v>38728</v>
      </c>
      <c r="BI184" s="10">
        <v>64.88</v>
      </c>
      <c r="BL184" s="23">
        <v>38725</v>
      </c>
      <c r="BM184" s="10">
        <v>35.229999999999997</v>
      </c>
      <c r="BP184" s="23">
        <v>38725</v>
      </c>
      <c r="BQ184" s="10">
        <v>38.729999999999997</v>
      </c>
      <c r="BT184" s="23" t="s">
        <v>448</v>
      </c>
      <c r="BU184" s="10">
        <v>32.57</v>
      </c>
      <c r="BX184" s="23">
        <v>38809</v>
      </c>
      <c r="BY184" s="10">
        <v>24045.93</v>
      </c>
      <c r="BZ184" s="32">
        <v>20.300669642857144</v>
      </c>
      <c r="CD184" s="10"/>
      <c r="CE184" s="10" t="s">
        <v>241</v>
      </c>
      <c r="CF184" s="10">
        <v>7</v>
      </c>
      <c r="CG184" s="10">
        <v>0</v>
      </c>
      <c r="CH184" s="10">
        <v>0</v>
      </c>
      <c r="CI184" s="10">
        <v>76198</v>
      </c>
      <c r="CJ184" s="10"/>
      <c r="CK184" s="10">
        <v>6229214</v>
      </c>
    </row>
    <row r="185" spans="56:89" x14ac:dyDescent="0.25">
      <c r="BD185" s="23">
        <v>38727</v>
      </c>
      <c r="BE185" s="10">
        <v>57.7</v>
      </c>
      <c r="BH185" s="23" t="s">
        <v>450</v>
      </c>
      <c r="BI185" s="10">
        <v>64.88</v>
      </c>
      <c r="BL185" s="23" t="s">
        <v>447</v>
      </c>
      <c r="BM185" s="10">
        <v>35.229999999999997</v>
      </c>
      <c r="BP185" s="23" t="s">
        <v>447</v>
      </c>
      <c r="BQ185" s="10">
        <v>38.729999999999997</v>
      </c>
      <c r="BT185" s="23">
        <v>38727</v>
      </c>
      <c r="BU185" s="10">
        <v>32.57</v>
      </c>
      <c r="BX185" s="23" t="s">
        <v>441</v>
      </c>
      <c r="BY185" s="10">
        <v>24045.93</v>
      </c>
      <c r="BZ185" s="32">
        <v>21.469580357142856</v>
      </c>
      <c r="CD185" s="10"/>
      <c r="CE185" s="10" t="s">
        <v>108</v>
      </c>
      <c r="CF185" s="10">
        <v>1079767</v>
      </c>
      <c r="CG185" s="10">
        <v>12715</v>
      </c>
      <c r="CH185" s="10">
        <v>372353</v>
      </c>
      <c r="CI185" s="10">
        <v>6961371</v>
      </c>
      <c r="CJ185" s="10">
        <v>241544</v>
      </c>
      <c r="CK185" s="10">
        <v>7692009</v>
      </c>
    </row>
    <row r="186" spans="56:89" x14ac:dyDescent="0.25">
      <c r="BD186" s="23" t="s">
        <v>449</v>
      </c>
      <c r="BE186" s="10">
        <v>57.7</v>
      </c>
      <c r="BH186" s="23">
        <v>38729</v>
      </c>
      <c r="BI186" s="10">
        <v>64.88</v>
      </c>
      <c r="BL186" s="23">
        <v>38726</v>
      </c>
      <c r="BM186" s="10">
        <v>35.229999999999997</v>
      </c>
      <c r="BP186" s="23">
        <v>38726</v>
      </c>
      <c r="BQ186" s="10">
        <v>38.729999999999997</v>
      </c>
      <c r="BT186" s="23" t="s">
        <v>449</v>
      </c>
      <c r="BU186" s="10">
        <v>32.57</v>
      </c>
      <c r="BX186" s="23">
        <v>38720</v>
      </c>
      <c r="BY186" s="10">
        <v>24829.56</v>
      </c>
      <c r="BZ186" s="32">
        <v>21.469580357142856</v>
      </c>
      <c r="CD186" s="10" t="s">
        <v>390</v>
      </c>
      <c r="CE186" s="25" t="s">
        <v>202</v>
      </c>
      <c r="CF186" s="10">
        <v>0</v>
      </c>
      <c r="CG186" s="10">
        <v>0</v>
      </c>
      <c r="CH186" s="10">
        <v>282521</v>
      </c>
      <c r="CI186" s="10">
        <v>0</v>
      </c>
      <c r="CJ186" s="10">
        <v>0</v>
      </c>
      <c r="CK186" s="10">
        <v>0</v>
      </c>
    </row>
    <row r="187" spans="56:89" x14ac:dyDescent="0.25">
      <c r="BD187" s="23">
        <v>38728</v>
      </c>
      <c r="BE187" s="10">
        <v>57.7</v>
      </c>
      <c r="BH187" s="29" t="s">
        <v>451</v>
      </c>
      <c r="BI187" s="10">
        <v>64.88</v>
      </c>
      <c r="BL187" s="23" t="s">
        <v>448</v>
      </c>
      <c r="BM187" s="10">
        <v>35.229999999999997</v>
      </c>
      <c r="BP187" s="23" t="s">
        <v>448</v>
      </c>
      <c r="BQ187" s="10">
        <v>38.729999999999997</v>
      </c>
      <c r="BT187" s="23">
        <v>38728</v>
      </c>
      <c r="BU187" s="10">
        <v>32.57</v>
      </c>
      <c r="BX187" s="23" t="s">
        <v>442</v>
      </c>
      <c r="BY187" s="10">
        <v>25706.240000000002</v>
      </c>
      <c r="BZ187" s="32">
        <v>22.169250000000002</v>
      </c>
      <c r="CD187" s="10"/>
      <c r="CE187" s="10" t="s">
        <v>387</v>
      </c>
      <c r="CF187" s="10">
        <v>2358</v>
      </c>
      <c r="CG187" s="10">
        <v>93</v>
      </c>
      <c r="CH187" s="10">
        <v>14998</v>
      </c>
      <c r="CI187" s="10">
        <v>257925</v>
      </c>
      <c r="CJ187" s="10">
        <v>26063</v>
      </c>
      <c r="CK187" s="10">
        <v>1302631</v>
      </c>
    </row>
    <row r="188" spans="56:89" x14ac:dyDescent="0.25">
      <c r="BD188" s="23" t="s">
        <v>450</v>
      </c>
      <c r="BE188" s="10">
        <v>57.7</v>
      </c>
      <c r="BH188" s="23">
        <v>39083</v>
      </c>
      <c r="BI188" s="10">
        <v>64.88</v>
      </c>
      <c r="BL188" s="23">
        <v>38727</v>
      </c>
      <c r="BM188" s="10">
        <v>35.229999999999997</v>
      </c>
      <c r="BP188" s="23">
        <v>38727</v>
      </c>
      <c r="BQ188" s="10">
        <v>38.729999999999997</v>
      </c>
      <c r="BT188" s="23" t="s">
        <v>450</v>
      </c>
      <c r="BU188" s="10">
        <v>32.57</v>
      </c>
      <c r="BX188" s="23">
        <v>38721</v>
      </c>
      <c r="BY188" s="10">
        <v>25523.16</v>
      </c>
      <c r="BZ188" s="32">
        <v>22.952000000000002</v>
      </c>
      <c r="CD188" s="10"/>
      <c r="CE188" s="10" t="s">
        <v>388</v>
      </c>
      <c r="CF188" s="10">
        <v>0</v>
      </c>
      <c r="CG188" s="10">
        <v>0</v>
      </c>
      <c r="CH188" s="10">
        <v>1108</v>
      </c>
      <c r="CI188" s="10">
        <v>0</v>
      </c>
      <c r="CJ188" s="10">
        <v>193908</v>
      </c>
      <c r="CK188" s="10">
        <v>0</v>
      </c>
    </row>
    <row r="189" spans="56:89" x14ac:dyDescent="0.25">
      <c r="BD189" s="23">
        <v>38729</v>
      </c>
      <c r="BE189" s="10">
        <v>57.7</v>
      </c>
      <c r="BH189" s="23" t="s">
        <v>452</v>
      </c>
      <c r="BI189" s="10">
        <v>64.88</v>
      </c>
      <c r="BL189" s="23" t="s">
        <v>449</v>
      </c>
      <c r="BM189" s="10">
        <v>35.229999999999997</v>
      </c>
      <c r="BP189" s="23" t="s">
        <v>449</v>
      </c>
      <c r="BQ189" s="10">
        <v>38.729999999999997</v>
      </c>
      <c r="BT189" s="23">
        <v>38729</v>
      </c>
      <c r="BU189" s="10">
        <v>32.57</v>
      </c>
      <c r="BX189" s="23">
        <v>39025</v>
      </c>
      <c r="BY189" s="10">
        <v>25901.05</v>
      </c>
      <c r="BZ189" s="32">
        <v>22.788535714285715</v>
      </c>
      <c r="CD189" s="10"/>
      <c r="CE189" s="10" t="s">
        <v>389</v>
      </c>
      <c r="CF189" s="10">
        <v>1065396</v>
      </c>
      <c r="CG189" s="10">
        <v>7959</v>
      </c>
      <c r="CH189" s="10">
        <v>442</v>
      </c>
      <c r="CI189" s="10">
        <v>6562951</v>
      </c>
      <c r="CJ189" s="10">
        <v>534</v>
      </c>
      <c r="CK189" s="10">
        <v>12743</v>
      </c>
    </row>
    <row r="190" spans="56:89" x14ac:dyDescent="0.25">
      <c r="BD190" s="29" t="s">
        <v>451</v>
      </c>
      <c r="BE190" s="10">
        <v>57.7</v>
      </c>
      <c r="BH190" s="23">
        <v>39084</v>
      </c>
      <c r="BI190" s="10">
        <v>64.88</v>
      </c>
      <c r="BL190" s="23">
        <v>38728</v>
      </c>
      <c r="BM190" s="10">
        <v>35.229999999999997</v>
      </c>
      <c r="BP190" s="23">
        <v>38728</v>
      </c>
      <c r="BQ190" s="10">
        <v>38.729999999999997</v>
      </c>
      <c r="BT190" s="29" t="s">
        <v>451</v>
      </c>
      <c r="BU190" s="10">
        <v>32.57</v>
      </c>
      <c r="BX190" s="23" t="s">
        <v>443</v>
      </c>
      <c r="BY190" s="10">
        <v>25901.05</v>
      </c>
      <c r="BZ190" s="32">
        <v>23.125937499999999</v>
      </c>
      <c r="CD190" s="10"/>
      <c r="CE190" s="10" t="s">
        <v>241</v>
      </c>
      <c r="CF190" s="10">
        <v>7</v>
      </c>
      <c r="CG190" s="10">
        <v>0</v>
      </c>
      <c r="CH190" s="10">
        <v>0</v>
      </c>
      <c r="CI190" s="10">
        <v>84514</v>
      </c>
      <c r="CJ190" s="10">
        <v>0</v>
      </c>
      <c r="CK190" s="10">
        <v>5935437</v>
      </c>
    </row>
    <row r="191" spans="56:89" x14ac:dyDescent="0.25">
      <c r="BD191" s="23">
        <v>39083</v>
      </c>
      <c r="BE191" s="10">
        <v>57.7</v>
      </c>
      <c r="BF191" s="10">
        <f>AVERAGE(BE191:BE216)</f>
        <v>53.853846153846185</v>
      </c>
      <c r="BH191" s="23" t="s">
        <v>453</v>
      </c>
      <c r="BI191" s="10">
        <v>64.88</v>
      </c>
      <c r="BL191" s="23" t="s">
        <v>450</v>
      </c>
      <c r="BM191" s="10">
        <v>35.229999999999997</v>
      </c>
      <c r="BP191" s="23" t="s">
        <v>450</v>
      </c>
      <c r="BQ191" s="10">
        <v>38.729999999999997</v>
      </c>
      <c r="BT191" s="23">
        <v>39083</v>
      </c>
      <c r="BU191" s="10">
        <v>32.57</v>
      </c>
      <c r="BX191" s="23" t="s">
        <v>466</v>
      </c>
      <c r="BY191" s="10">
        <v>26521.5</v>
      </c>
      <c r="BZ191" s="32">
        <v>23.125937499999999</v>
      </c>
      <c r="CD191" s="10"/>
      <c r="CE191" s="10" t="s">
        <v>108</v>
      </c>
      <c r="CF191" s="10">
        <v>1086708</v>
      </c>
      <c r="CG191" s="10">
        <v>11634</v>
      </c>
      <c r="CH191" s="10">
        <v>311708</v>
      </c>
      <c r="CI191" s="10">
        <v>6980981</v>
      </c>
      <c r="CJ191" s="10">
        <v>220654</v>
      </c>
      <c r="CK191" s="10">
        <v>7268103</v>
      </c>
    </row>
    <row r="192" spans="56:89" x14ac:dyDescent="0.25">
      <c r="BD192" s="23" t="s">
        <v>452</v>
      </c>
      <c r="BE192" s="10">
        <v>53.7</v>
      </c>
      <c r="BH192" s="23">
        <v>39085</v>
      </c>
      <c r="BI192" s="10">
        <v>64.88</v>
      </c>
      <c r="BL192" s="23">
        <v>38729</v>
      </c>
      <c r="BM192" s="10">
        <v>35.229999999999997</v>
      </c>
      <c r="BP192" s="23">
        <v>38729</v>
      </c>
      <c r="BQ192" s="10">
        <v>38.729999999999997</v>
      </c>
      <c r="BT192" s="23" t="s">
        <v>452</v>
      </c>
      <c r="BU192" s="10">
        <v>32.57</v>
      </c>
      <c r="BX192" s="23">
        <v>38722</v>
      </c>
      <c r="BY192" s="10">
        <v>26854.799999999999</v>
      </c>
      <c r="BZ192" s="32">
        <v>23.679910714285715</v>
      </c>
      <c r="CD192" s="10" t="s">
        <v>32</v>
      </c>
      <c r="CE192" s="25" t="s">
        <v>202</v>
      </c>
      <c r="CF192" s="10">
        <v>0</v>
      </c>
      <c r="CG192" s="10">
        <v>0</v>
      </c>
      <c r="CH192" s="10">
        <v>231459</v>
      </c>
      <c r="CI192" s="10">
        <v>0</v>
      </c>
      <c r="CJ192" s="10">
        <v>0</v>
      </c>
      <c r="CK192" s="10">
        <v>0</v>
      </c>
    </row>
    <row r="193" spans="56:89" x14ac:dyDescent="0.25">
      <c r="BD193" s="23">
        <v>39084</v>
      </c>
      <c r="BE193" s="10">
        <v>53.7</v>
      </c>
      <c r="BH193" s="23" t="s">
        <v>454</v>
      </c>
      <c r="BI193" s="10">
        <v>64.88</v>
      </c>
      <c r="BL193" s="29" t="s">
        <v>451</v>
      </c>
      <c r="BM193" s="10">
        <v>35.229999999999997</v>
      </c>
      <c r="BP193" s="29" t="s">
        <v>451</v>
      </c>
      <c r="BQ193" s="10">
        <v>38.729999999999997</v>
      </c>
      <c r="BT193" s="23">
        <v>39084</v>
      </c>
      <c r="BU193" s="10">
        <v>32.57</v>
      </c>
      <c r="BX193" s="23" t="s">
        <v>444</v>
      </c>
      <c r="BY193" s="10">
        <v>26854.799999999999</v>
      </c>
      <c r="BZ193" s="32">
        <v>23.977499999999999</v>
      </c>
      <c r="CD193" s="10"/>
      <c r="CE193" s="10" t="s">
        <v>387</v>
      </c>
      <c r="CF193" s="10">
        <v>3568</v>
      </c>
      <c r="CG193" s="10">
        <v>224</v>
      </c>
      <c r="CH193" s="10">
        <v>12791</v>
      </c>
      <c r="CI193" s="10">
        <v>331685</v>
      </c>
      <c r="CJ193" s="10">
        <v>17975</v>
      </c>
      <c r="CK193" s="10">
        <v>1126837</v>
      </c>
    </row>
    <row r="194" spans="56:89" x14ac:dyDescent="0.25">
      <c r="BD194" s="23" t="s">
        <v>453</v>
      </c>
      <c r="BE194" s="10">
        <v>53.7</v>
      </c>
      <c r="BH194" s="23">
        <v>39086</v>
      </c>
      <c r="BI194" s="10">
        <v>64.88</v>
      </c>
      <c r="BL194" s="23">
        <v>39083</v>
      </c>
      <c r="BM194" s="10">
        <v>35.229999999999997</v>
      </c>
      <c r="BP194" s="23">
        <v>39083</v>
      </c>
      <c r="BQ194" s="10">
        <v>38.729999999999997</v>
      </c>
      <c r="BT194" s="23" t="s">
        <v>453</v>
      </c>
      <c r="BU194" s="10">
        <v>32.57</v>
      </c>
      <c r="BX194" s="23">
        <v>38723</v>
      </c>
      <c r="BY194" s="10">
        <v>26854.799999999999</v>
      </c>
      <c r="BZ194" s="32">
        <v>23.977499999999999</v>
      </c>
      <c r="CD194" s="10"/>
      <c r="CE194" s="10" t="s">
        <v>388</v>
      </c>
      <c r="CF194" s="10">
        <v>0</v>
      </c>
      <c r="CG194" s="10">
        <v>0</v>
      </c>
      <c r="CH194" s="10">
        <v>275</v>
      </c>
      <c r="CI194" s="10">
        <v>12</v>
      </c>
      <c r="CJ194" s="10">
        <v>181846</v>
      </c>
      <c r="CK194" s="10">
        <v>1373</v>
      </c>
    </row>
    <row r="195" spans="56:89" x14ac:dyDescent="0.25">
      <c r="BD195" s="23">
        <v>39085</v>
      </c>
      <c r="BE195" s="10">
        <v>53.7</v>
      </c>
      <c r="BH195" s="23" t="s">
        <v>455</v>
      </c>
      <c r="BI195" s="10">
        <v>64.88</v>
      </c>
      <c r="BL195" s="23" t="s">
        <v>452</v>
      </c>
      <c r="BM195" s="10">
        <v>35.229999999999997</v>
      </c>
      <c r="BP195" s="23" t="s">
        <v>452</v>
      </c>
      <c r="BQ195" s="10">
        <v>37.729999999999997</v>
      </c>
      <c r="BT195" s="23">
        <v>39085</v>
      </c>
      <c r="BU195" s="10">
        <v>32.57</v>
      </c>
      <c r="BX195" s="23" t="s">
        <v>445</v>
      </c>
      <c r="BY195" s="10">
        <v>25219.45</v>
      </c>
      <c r="BZ195" s="32">
        <v>23.977499999999999</v>
      </c>
      <c r="CD195" s="10"/>
      <c r="CE195" s="10" t="s">
        <v>389</v>
      </c>
      <c r="CF195" s="10">
        <v>1208666</v>
      </c>
      <c r="CG195" s="10">
        <v>8001</v>
      </c>
      <c r="CH195" s="10">
        <v>444</v>
      </c>
      <c r="CI195" s="10">
        <v>6764648</v>
      </c>
      <c r="CJ195" s="10">
        <v>512</v>
      </c>
      <c r="CK195" s="10">
        <v>2694</v>
      </c>
    </row>
    <row r="196" spans="56:89" x14ac:dyDescent="0.25">
      <c r="BD196" s="23" t="s">
        <v>454</v>
      </c>
      <c r="BE196" s="10">
        <v>53.7</v>
      </c>
      <c r="BH196" s="23">
        <v>39087</v>
      </c>
      <c r="BI196" s="10">
        <v>64.88</v>
      </c>
      <c r="BL196" s="23">
        <v>39084</v>
      </c>
      <c r="BM196" s="10">
        <v>35.229999999999997</v>
      </c>
      <c r="BP196" s="23">
        <v>39084</v>
      </c>
      <c r="BQ196" s="10">
        <v>37.729999999999997</v>
      </c>
      <c r="BT196" s="23" t="s">
        <v>454</v>
      </c>
      <c r="BU196" s="10">
        <v>32.57</v>
      </c>
      <c r="BX196" s="23">
        <v>38724</v>
      </c>
      <c r="BY196" s="10">
        <v>24182.29</v>
      </c>
      <c r="BZ196" s="32">
        <v>22.517366071428572</v>
      </c>
      <c r="CD196" s="10"/>
      <c r="CE196" s="10" t="s">
        <v>241</v>
      </c>
      <c r="CF196" s="10">
        <v>572</v>
      </c>
      <c r="CG196" s="10">
        <v>0</v>
      </c>
      <c r="CH196" s="10">
        <v>0</v>
      </c>
      <c r="CI196" s="10">
        <v>60185</v>
      </c>
      <c r="CJ196" s="10">
        <v>0</v>
      </c>
      <c r="CK196" s="10">
        <v>2679006</v>
      </c>
    </row>
    <row r="197" spans="56:89" x14ac:dyDescent="0.25">
      <c r="BD197" s="23">
        <v>39086</v>
      </c>
      <c r="BE197" s="10">
        <v>53.7</v>
      </c>
      <c r="BH197" s="23" t="s">
        <v>456</v>
      </c>
      <c r="BI197" s="10">
        <v>64.88</v>
      </c>
      <c r="BL197" s="23" t="s">
        <v>453</v>
      </c>
      <c r="BM197" s="10">
        <v>35.229999999999997</v>
      </c>
      <c r="BP197" s="23" t="s">
        <v>453</v>
      </c>
      <c r="BQ197" s="10">
        <v>37.729999999999997</v>
      </c>
      <c r="BT197" s="23">
        <v>39086</v>
      </c>
      <c r="BU197" s="10">
        <v>32.57</v>
      </c>
      <c r="BX197" s="23" t="s">
        <v>446</v>
      </c>
      <c r="BY197" s="10">
        <v>24993.78</v>
      </c>
      <c r="BZ197" s="32">
        <v>21.591330357142859</v>
      </c>
      <c r="CD197" s="10"/>
      <c r="CE197" s="10" t="s">
        <v>108</v>
      </c>
      <c r="CF197" s="10">
        <v>1232576</v>
      </c>
      <c r="CG197" s="10">
        <v>11099</v>
      </c>
      <c r="CH197" s="10">
        <v>258899</v>
      </c>
      <c r="CI197" s="10">
        <v>7253375</v>
      </c>
      <c r="CJ197" s="10">
        <v>200735</v>
      </c>
      <c r="CK197" s="10">
        <v>3823620</v>
      </c>
    </row>
    <row r="198" spans="56:89" x14ac:dyDescent="0.25">
      <c r="BD198" s="23" t="s">
        <v>455</v>
      </c>
      <c r="BE198" s="10">
        <v>53.7</v>
      </c>
      <c r="BH198" s="23">
        <v>39088</v>
      </c>
      <c r="BI198" s="10">
        <v>64.88</v>
      </c>
      <c r="BL198" s="23">
        <v>39085</v>
      </c>
      <c r="BM198" s="10">
        <v>35.229999999999997</v>
      </c>
      <c r="BP198" s="23">
        <v>39085</v>
      </c>
      <c r="BQ198" s="10">
        <v>37.729999999999997</v>
      </c>
      <c r="BT198" s="23" t="s">
        <v>455</v>
      </c>
      <c r="BU198" s="10">
        <v>32.57</v>
      </c>
      <c r="BX198" s="23" t="s">
        <v>467</v>
      </c>
      <c r="BY198" s="10">
        <v>26446.5</v>
      </c>
      <c r="BZ198" s="32">
        <v>22.315874999999998</v>
      </c>
      <c r="CD198" s="10" t="s">
        <v>124</v>
      </c>
      <c r="CE198" s="25" t="s">
        <v>202</v>
      </c>
      <c r="CF198" s="10"/>
      <c r="CG198" s="10"/>
      <c r="CH198" s="10"/>
      <c r="CI198" s="10"/>
      <c r="CJ198" s="10"/>
      <c r="CK198" s="10"/>
    </row>
    <row r="199" spans="56:89" x14ac:dyDescent="0.25">
      <c r="BD199" s="23">
        <v>39087</v>
      </c>
      <c r="BE199" s="10">
        <v>53.7</v>
      </c>
      <c r="BH199" s="23">
        <v>39361</v>
      </c>
      <c r="BI199" s="10">
        <v>64.88</v>
      </c>
      <c r="BL199" s="23" t="s">
        <v>454</v>
      </c>
      <c r="BM199" s="10">
        <v>35.229999999999997</v>
      </c>
      <c r="BP199" s="23" t="s">
        <v>454</v>
      </c>
      <c r="BQ199" s="10">
        <v>37.729999999999997</v>
      </c>
      <c r="BT199" s="23">
        <v>39087</v>
      </c>
      <c r="BU199" s="10">
        <v>32.57</v>
      </c>
      <c r="BX199" s="23">
        <v>38725</v>
      </c>
      <c r="BY199" s="10">
        <v>26446.5</v>
      </c>
      <c r="BZ199" s="32">
        <v>23.61294642857143</v>
      </c>
      <c r="CD199" s="10"/>
      <c r="CE199" s="10" t="s">
        <v>387</v>
      </c>
      <c r="CF199" s="10"/>
      <c r="CG199" s="10"/>
      <c r="CH199" s="10"/>
      <c r="CI199" s="10"/>
      <c r="CJ199" s="10"/>
      <c r="CK199" s="10"/>
    </row>
    <row r="200" spans="56:89" x14ac:dyDescent="0.25">
      <c r="BD200" s="23" t="s">
        <v>456</v>
      </c>
      <c r="BE200" s="10">
        <v>53.7</v>
      </c>
      <c r="BH200" s="23" t="s">
        <v>457</v>
      </c>
      <c r="BI200" s="10">
        <v>64.88</v>
      </c>
      <c r="BL200" s="23">
        <v>39086</v>
      </c>
      <c r="BM200" s="10">
        <v>35.229999999999997</v>
      </c>
      <c r="BP200" s="23">
        <v>39086</v>
      </c>
      <c r="BQ200" s="10">
        <v>37.729999999999997</v>
      </c>
      <c r="BT200" s="23" t="s">
        <v>456</v>
      </c>
      <c r="BU200" s="10">
        <v>32.57</v>
      </c>
      <c r="BX200" s="23" t="s">
        <v>447</v>
      </c>
      <c r="BY200" s="10">
        <v>25602.07</v>
      </c>
      <c r="BZ200" s="32">
        <v>23.61294642857143</v>
      </c>
      <c r="CD200" s="10"/>
      <c r="CE200" s="10" t="s">
        <v>388</v>
      </c>
      <c r="CF200" s="10"/>
      <c r="CG200" s="10"/>
      <c r="CH200" s="10"/>
      <c r="CI200" s="10"/>
      <c r="CJ200" s="10"/>
      <c r="CK200" s="10"/>
    </row>
    <row r="201" spans="56:89" x14ac:dyDescent="0.25">
      <c r="BD201" s="23">
        <v>39088</v>
      </c>
      <c r="BE201" s="10">
        <v>53.7</v>
      </c>
      <c r="BH201" s="23">
        <v>39089</v>
      </c>
      <c r="BI201" s="10">
        <v>64.88</v>
      </c>
      <c r="BL201" s="23" t="s">
        <v>455</v>
      </c>
      <c r="BM201" s="10">
        <v>35.229999999999997</v>
      </c>
      <c r="BP201" s="23" t="s">
        <v>455</v>
      </c>
      <c r="BQ201" s="10">
        <v>37.729999999999997</v>
      </c>
      <c r="BT201" s="23">
        <v>39088</v>
      </c>
      <c r="BU201" s="10">
        <v>32.57</v>
      </c>
      <c r="BX201" s="23">
        <v>38726</v>
      </c>
      <c r="BY201" s="10">
        <v>23331.79</v>
      </c>
      <c r="BZ201" s="32">
        <v>22.858991071428573</v>
      </c>
      <c r="CD201" s="10"/>
      <c r="CE201" s="10" t="s">
        <v>389</v>
      </c>
      <c r="CF201" s="10"/>
      <c r="CG201" s="10"/>
      <c r="CH201" s="10"/>
      <c r="CI201" s="10"/>
      <c r="CJ201" s="10"/>
      <c r="CK201" s="10"/>
    </row>
    <row r="202" spans="56:89" x14ac:dyDescent="0.25">
      <c r="BD202" s="23">
        <v>39361</v>
      </c>
      <c r="BE202" s="10">
        <v>53.7</v>
      </c>
      <c r="BH202" s="23" t="s">
        <v>458</v>
      </c>
      <c r="BI202" s="10">
        <v>64.88</v>
      </c>
      <c r="BL202" s="23">
        <v>39087</v>
      </c>
      <c r="BM202" s="10">
        <v>35.229999999999997</v>
      </c>
      <c r="BP202" s="23">
        <v>39087</v>
      </c>
      <c r="BQ202" s="10">
        <v>37.729999999999997</v>
      </c>
      <c r="BT202" s="23">
        <v>39361</v>
      </c>
      <c r="BU202" s="10">
        <v>32.57</v>
      </c>
      <c r="BX202" s="23" t="s">
        <v>448</v>
      </c>
      <c r="BY202" s="10">
        <v>21348.66</v>
      </c>
      <c r="BZ202" s="32">
        <v>20.831955357142856</v>
      </c>
      <c r="CD202" s="10"/>
      <c r="CE202" s="10" t="s">
        <v>241</v>
      </c>
      <c r="CF202" s="10"/>
      <c r="CG202" s="10"/>
      <c r="CH202" s="10"/>
      <c r="CI202" s="10"/>
      <c r="CJ202" s="10"/>
      <c r="CK202" s="10"/>
    </row>
    <row r="203" spans="56:89" x14ac:dyDescent="0.25">
      <c r="BD203" s="23" t="s">
        <v>457</v>
      </c>
      <c r="BE203" s="10">
        <v>53.7</v>
      </c>
      <c r="BH203" s="23">
        <v>39090</v>
      </c>
      <c r="BI203" s="10">
        <v>64.88</v>
      </c>
      <c r="BL203" s="23" t="s">
        <v>456</v>
      </c>
      <c r="BM203" s="10">
        <v>35.229999999999997</v>
      </c>
      <c r="BP203" s="23" t="s">
        <v>456</v>
      </c>
      <c r="BQ203" s="10">
        <v>37.729999999999997</v>
      </c>
      <c r="BT203" s="23" t="s">
        <v>457</v>
      </c>
      <c r="BU203" s="10">
        <v>32.57</v>
      </c>
      <c r="BX203" s="23">
        <v>38727</v>
      </c>
      <c r="BY203" s="10">
        <v>20297.05</v>
      </c>
      <c r="BZ203" s="32">
        <v>19.061303571428571</v>
      </c>
      <c r="CD203" s="10"/>
      <c r="CE203" s="10" t="s">
        <v>108</v>
      </c>
      <c r="CF203" s="10"/>
      <c r="CG203" s="10"/>
      <c r="CH203" s="10"/>
      <c r="CI203" s="10"/>
      <c r="CJ203" s="10"/>
      <c r="CK203" s="10"/>
    </row>
    <row r="204" spans="56:89" x14ac:dyDescent="0.25">
      <c r="BD204" s="23">
        <v>39089</v>
      </c>
      <c r="BE204" s="10">
        <v>53.7</v>
      </c>
      <c r="BH204" s="23" t="s">
        <v>459</v>
      </c>
      <c r="BI204" s="10">
        <v>64.88</v>
      </c>
      <c r="BL204" s="23">
        <v>39088</v>
      </c>
      <c r="BM204" s="10">
        <v>35.229999999999997</v>
      </c>
      <c r="BP204" s="23">
        <v>39088</v>
      </c>
      <c r="BQ204" s="10">
        <v>37.729999999999997</v>
      </c>
      <c r="BT204" s="23">
        <v>39089</v>
      </c>
      <c r="BU204" s="10">
        <v>30.47</v>
      </c>
      <c r="BX204" s="23" t="s">
        <v>449</v>
      </c>
      <c r="BY204" s="10">
        <v>21457.79</v>
      </c>
      <c r="BZ204" s="32">
        <v>18.122366071428569</v>
      </c>
      <c r="CD204" s="10" t="s">
        <v>34</v>
      </c>
      <c r="CE204" s="25" t="s">
        <v>202</v>
      </c>
      <c r="CF204" s="10"/>
      <c r="CG204" s="10"/>
      <c r="CH204" s="10"/>
      <c r="CI204" s="10"/>
      <c r="CJ204" s="10"/>
      <c r="CK204" s="10"/>
    </row>
    <row r="205" spans="56:89" x14ac:dyDescent="0.25">
      <c r="BD205" s="23" t="s">
        <v>458</v>
      </c>
      <c r="BE205" s="10">
        <v>53.7</v>
      </c>
      <c r="BH205" s="23" t="s">
        <v>460</v>
      </c>
      <c r="BI205" s="10">
        <v>64.88</v>
      </c>
      <c r="BL205" s="23">
        <v>39361</v>
      </c>
      <c r="BM205" s="10">
        <v>35.229999999999997</v>
      </c>
      <c r="BP205" s="23">
        <v>39361</v>
      </c>
      <c r="BQ205" s="10">
        <v>37.729999999999997</v>
      </c>
      <c r="BT205" s="23" t="s">
        <v>458</v>
      </c>
      <c r="BU205" s="10">
        <v>32.57</v>
      </c>
      <c r="BX205" s="23">
        <v>38728</v>
      </c>
      <c r="BY205" s="10">
        <v>21378.75</v>
      </c>
      <c r="BZ205" s="32">
        <v>19.158741071428572</v>
      </c>
      <c r="CD205" s="10"/>
      <c r="CE205" s="10" t="s">
        <v>387</v>
      </c>
      <c r="CF205" s="10"/>
      <c r="CG205" s="10"/>
      <c r="CH205" s="10"/>
      <c r="CI205" s="10"/>
      <c r="CJ205" s="10"/>
      <c r="CK205" s="10"/>
    </row>
    <row r="206" spans="56:89" x14ac:dyDescent="0.25">
      <c r="BD206" s="23">
        <v>39090</v>
      </c>
      <c r="BE206" s="10">
        <v>53.7</v>
      </c>
      <c r="BH206" s="23">
        <v>39091</v>
      </c>
      <c r="BI206" s="10">
        <v>64.88</v>
      </c>
      <c r="BL206" s="23" t="s">
        <v>457</v>
      </c>
      <c r="BM206" s="10">
        <v>35.229999999999997</v>
      </c>
      <c r="BP206" s="23" t="s">
        <v>457</v>
      </c>
      <c r="BQ206" s="10">
        <v>37.729999999999997</v>
      </c>
      <c r="BT206" s="23">
        <v>39090</v>
      </c>
      <c r="BU206" s="10">
        <v>30.57</v>
      </c>
      <c r="BX206" s="23" t="s">
        <v>450</v>
      </c>
      <c r="BY206" s="10">
        <v>21755.37</v>
      </c>
      <c r="BZ206" s="32">
        <v>19.088169642857142</v>
      </c>
      <c r="CD206" s="10"/>
      <c r="CE206" s="10" t="s">
        <v>388</v>
      </c>
      <c r="CF206" s="10"/>
      <c r="CG206" s="10"/>
      <c r="CH206" s="10"/>
      <c r="CI206" s="10"/>
      <c r="CJ206" s="10"/>
      <c r="CK206" s="10"/>
    </row>
    <row r="207" spans="56:89" x14ac:dyDescent="0.25">
      <c r="BD207" s="23" t="s">
        <v>459</v>
      </c>
      <c r="BE207" s="10">
        <v>53.7</v>
      </c>
      <c r="BH207" s="23" t="s">
        <v>461</v>
      </c>
      <c r="BI207" s="10">
        <v>64.88</v>
      </c>
      <c r="BL207" s="23">
        <v>39089</v>
      </c>
      <c r="BM207" s="10">
        <v>35.229999999999997</v>
      </c>
      <c r="BP207" s="23">
        <v>39089</v>
      </c>
      <c r="BQ207" s="10">
        <v>37.729999999999997</v>
      </c>
      <c r="BT207" s="23" t="s">
        <v>459</v>
      </c>
      <c r="BU207" s="10">
        <v>32.57</v>
      </c>
      <c r="BX207" s="23">
        <v>38729</v>
      </c>
      <c r="BY207" s="10">
        <v>21087.27</v>
      </c>
      <c r="BZ207" s="32">
        <v>19.4244375</v>
      </c>
      <c r="CD207" s="10"/>
      <c r="CE207" s="10" t="s">
        <v>389</v>
      </c>
      <c r="CF207" s="10"/>
      <c r="CG207" s="10"/>
      <c r="CH207" s="10"/>
      <c r="CI207" s="10"/>
      <c r="CJ207" s="10"/>
      <c r="CK207" s="10"/>
    </row>
    <row r="208" spans="56:89" x14ac:dyDescent="0.25">
      <c r="BD208" s="23" t="s">
        <v>460</v>
      </c>
      <c r="BE208" s="10">
        <v>53.7</v>
      </c>
      <c r="BH208" s="23">
        <v>39092</v>
      </c>
      <c r="BI208" s="10">
        <v>64.88</v>
      </c>
      <c r="BL208" s="23" t="s">
        <v>458</v>
      </c>
      <c r="BM208" s="10">
        <v>35.229999999999997</v>
      </c>
      <c r="BP208" s="23" t="s">
        <v>458</v>
      </c>
      <c r="BQ208" s="10">
        <v>37.729999999999997</v>
      </c>
      <c r="BT208" s="23" t="s">
        <v>460</v>
      </c>
      <c r="BU208" s="10">
        <v>32.57</v>
      </c>
      <c r="BX208" s="29" t="s">
        <v>451</v>
      </c>
      <c r="BY208" s="10">
        <v>21087.27</v>
      </c>
      <c r="BZ208" s="32">
        <v>18.827919642857143</v>
      </c>
      <c r="CD208" s="10"/>
      <c r="CE208" s="10" t="s">
        <v>241</v>
      </c>
      <c r="CF208" s="10"/>
      <c r="CG208" s="10"/>
      <c r="CH208" s="10"/>
      <c r="CI208" s="10"/>
      <c r="CJ208" s="10"/>
      <c r="CK208" s="10"/>
    </row>
    <row r="209" spans="56:89" x14ac:dyDescent="0.25">
      <c r="BD209" s="23">
        <v>39091</v>
      </c>
      <c r="BE209" s="10">
        <v>53.7</v>
      </c>
      <c r="BH209" s="23" t="s">
        <v>462</v>
      </c>
      <c r="BI209" s="10">
        <v>64.88</v>
      </c>
      <c r="BL209" s="23">
        <v>39090</v>
      </c>
      <c r="BM209" s="10">
        <v>35.229999999999997</v>
      </c>
      <c r="BP209" s="23">
        <v>39090</v>
      </c>
      <c r="BQ209" s="10">
        <v>37.729999999999997</v>
      </c>
      <c r="BT209" s="23">
        <v>39091</v>
      </c>
      <c r="BU209" s="10">
        <v>32.57</v>
      </c>
      <c r="BX209" s="23">
        <v>39083</v>
      </c>
      <c r="BY209" s="10">
        <v>21177.25</v>
      </c>
      <c r="BZ209" s="32">
        <v>18.827919642857143</v>
      </c>
      <c r="CD209" s="10"/>
      <c r="CE209" s="10" t="s">
        <v>108</v>
      </c>
      <c r="CF209" s="10"/>
      <c r="CG209" s="10"/>
      <c r="CH209" s="10"/>
      <c r="CI209" s="10"/>
      <c r="CJ209" s="10"/>
      <c r="CK209" s="10"/>
    </row>
    <row r="210" spans="56:89" x14ac:dyDescent="0.25">
      <c r="BD210" s="23" t="s">
        <v>461</v>
      </c>
      <c r="BE210" s="10">
        <v>53.7</v>
      </c>
      <c r="BH210" s="23">
        <v>39093</v>
      </c>
      <c r="BI210" s="10">
        <v>64.88</v>
      </c>
      <c r="BL210" s="23" t="s">
        <v>459</v>
      </c>
      <c r="BM210" s="10">
        <v>35.229999999999997</v>
      </c>
      <c r="BP210" s="23" t="s">
        <v>459</v>
      </c>
      <c r="BQ210" s="10">
        <v>37.729999999999997</v>
      </c>
      <c r="BT210" s="23" t="s">
        <v>461</v>
      </c>
      <c r="BU210" s="10">
        <v>32.57</v>
      </c>
      <c r="BX210" s="23" t="s">
        <v>452</v>
      </c>
      <c r="BY210" s="10">
        <v>20529.8</v>
      </c>
      <c r="BZ210" s="32">
        <v>18.908258928571428</v>
      </c>
      <c r="CD210" s="10" t="s">
        <v>125</v>
      </c>
      <c r="CE210" s="25" t="s">
        <v>202</v>
      </c>
      <c r="CF210" s="10"/>
      <c r="CG210" s="10"/>
      <c r="CH210" s="10"/>
      <c r="CI210" s="10"/>
      <c r="CJ210" s="10"/>
      <c r="CK210" s="10"/>
    </row>
    <row r="211" spans="56:89" x14ac:dyDescent="0.25">
      <c r="BD211" s="23">
        <v>39092</v>
      </c>
      <c r="BE211" s="10">
        <v>53.7</v>
      </c>
      <c r="BH211" s="23" t="s">
        <v>463</v>
      </c>
      <c r="BI211" s="10">
        <v>64.88</v>
      </c>
      <c r="BL211" s="23" t="s">
        <v>460</v>
      </c>
      <c r="BM211" s="10">
        <v>35.229999999999997</v>
      </c>
      <c r="BP211" s="23" t="s">
        <v>460</v>
      </c>
      <c r="BQ211" s="10">
        <v>37.729999999999997</v>
      </c>
      <c r="BT211" s="23">
        <v>39092</v>
      </c>
      <c r="BU211" s="10">
        <v>32.57</v>
      </c>
      <c r="BX211" s="23">
        <v>39084</v>
      </c>
      <c r="BY211" s="10">
        <v>20462.080000000002</v>
      </c>
      <c r="BZ211" s="32">
        <v>18.330178571428572</v>
      </c>
      <c r="CD211" s="10"/>
      <c r="CE211" s="10" t="s">
        <v>387</v>
      </c>
      <c r="CF211" s="10"/>
      <c r="CG211" s="10"/>
      <c r="CH211" s="10"/>
      <c r="CI211" s="10"/>
      <c r="CJ211" s="10"/>
      <c r="CK211" s="10"/>
    </row>
    <row r="212" spans="56:89" x14ac:dyDescent="0.25">
      <c r="BD212" s="23" t="s">
        <v>462</v>
      </c>
      <c r="BE212" s="10">
        <v>53.7</v>
      </c>
      <c r="BH212" s="23">
        <v>39125</v>
      </c>
      <c r="BI212" s="10">
        <v>64.88</v>
      </c>
      <c r="BL212" s="23">
        <v>39091</v>
      </c>
      <c r="BM212" s="10">
        <v>35.229999999999997</v>
      </c>
      <c r="BP212" s="23">
        <v>39091</v>
      </c>
      <c r="BQ212" s="10">
        <v>37.729999999999997</v>
      </c>
      <c r="BT212" s="23" t="s">
        <v>462</v>
      </c>
      <c r="BU212" s="10">
        <v>32.57</v>
      </c>
      <c r="BX212" s="23" t="s">
        <v>453</v>
      </c>
      <c r="BY212" s="10">
        <v>22789.84</v>
      </c>
      <c r="BZ212" s="32">
        <v>18.269714285714286</v>
      </c>
      <c r="CD212" s="10"/>
      <c r="CE212" s="10" t="s">
        <v>388</v>
      </c>
      <c r="CF212" s="10"/>
      <c r="CG212" s="10"/>
      <c r="CH212" s="10"/>
      <c r="CI212" s="10"/>
      <c r="CJ212" s="10"/>
      <c r="CK212" s="10"/>
    </row>
    <row r="213" spans="56:89" x14ac:dyDescent="0.25">
      <c r="BD213" s="23">
        <v>39093</v>
      </c>
      <c r="BE213" s="10">
        <v>53.7</v>
      </c>
      <c r="BH213" s="29" t="s">
        <v>464</v>
      </c>
      <c r="BI213" s="10">
        <v>64.88</v>
      </c>
      <c r="BL213" s="23" t="s">
        <v>461</v>
      </c>
      <c r="BM213" s="10">
        <v>35.229999999999997</v>
      </c>
      <c r="BP213" s="23" t="s">
        <v>461</v>
      </c>
      <c r="BQ213" s="10">
        <v>37.729999999999997</v>
      </c>
      <c r="BT213" s="23">
        <v>39093</v>
      </c>
      <c r="BU213" s="10">
        <v>32.57</v>
      </c>
      <c r="BX213" s="23">
        <v>39085</v>
      </c>
      <c r="BY213" s="10">
        <v>21851.83</v>
      </c>
      <c r="BZ213" s="32">
        <v>20.34807142857143</v>
      </c>
      <c r="CD213" s="10"/>
      <c r="CE213" s="10" t="s">
        <v>389</v>
      </c>
      <c r="CF213" s="10"/>
      <c r="CG213" s="10"/>
      <c r="CH213" s="10"/>
      <c r="CI213" s="10"/>
      <c r="CJ213" s="10"/>
      <c r="CK213" s="10"/>
    </row>
    <row r="214" spans="56:89" x14ac:dyDescent="0.25">
      <c r="BD214" s="23" t="s">
        <v>463</v>
      </c>
      <c r="BE214" s="10">
        <v>53.7</v>
      </c>
      <c r="BH214" s="23">
        <v>39448</v>
      </c>
      <c r="BI214">
        <v>64.88</v>
      </c>
      <c r="BL214" s="23">
        <v>39092</v>
      </c>
      <c r="BM214" s="10">
        <v>35.229999999999997</v>
      </c>
      <c r="BP214" s="23">
        <v>39092</v>
      </c>
      <c r="BQ214" s="10">
        <v>37.729999999999997</v>
      </c>
      <c r="BT214" s="23" t="s">
        <v>463</v>
      </c>
      <c r="BU214" s="10">
        <v>32.57</v>
      </c>
      <c r="BX214" s="23" t="s">
        <v>454</v>
      </c>
      <c r="BY214" s="10">
        <v>22531.31</v>
      </c>
      <c r="BZ214" s="32">
        <v>19.510562500000002</v>
      </c>
      <c r="CD214" s="10"/>
      <c r="CE214" s="10" t="s">
        <v>241</v>
      </c>
      <c r="CF214" s="10"/>
      <c r="CG214" s="10"/>
      <c r="CH214" s="10"/>
      <c r="CI214" s="10"/>
      <c r="CJ214" s="10"/>
      <c r="CK214" s="10"/>
    </row>
    <row r="215" spans="56:89" x14ac:dyDescent="0.25">
      <c r="BD215" s="23">
        <v>39125</v>
      </c>
      <c r="BE215" s="10">
        <v>53.7</v>
      </c>
      <c r="BH215" s="23">
        <v>39450</v>
      </c>
      <c r="BI215">
        <v>69.88</v>
      </c>
      <c r="BL215" s="23" t="s">
        <v>462</v>
      </c>
      <c r="BM215" s="10">
        <v>35.229999999999997</v>
      </c>
      <c r="BP215" s="23" t="s">
        <v>462</v>
      </c>
      <c r="BQ215" s="10">
        <v>37.729999999999997</v>
      </c>
      <c r="BT215" s="23">
        <v>39125</v>
      </c>
      <c r="BU215" s="10">
        <v>32.57</v>
      </c>
      <c r="BX215" s="23">
        <v>39086</v>
      </c>
      <c r="BY215" s="10">
        <v>23022.07</v>
      </c>
      <c r="BZ215" s="32">
        <v>20.117241071428573</v>
      </c>
      <c r="CD215" s="10"/>
      <c r="CE215" s="10" t="s">
        <v>108</v>
      </c>
      <c r="CF215" s="10"/>
      <c r="CG215" s="10"/>
      <c r="CH215" s="10"/>
      <c r="CI215" s="10"/>
      <c r="CJ215" s="10"/>
      <c r="CK215" s="10"/>
    </row>
    <row r="216" spans="56:89" x14ac:dyDescent="0.25">
      <c r="BD216" s="29" t="s">
        <v>464</v>
      </c>
      <c r="BE216" s="10">
        <v>53.7</v>
      </c>
      <c r="BH216" s="23" t="s">
        <v>394</v>
      </c>
      <c r="BI216">
        <v>74.77</v>
      </c>
      <c r="BL216" s="23">
        <v>39093</v>
      </c>
      <c r="BM216" s="10">
        <v>35.229999999999997</v>
      </c>
      <c r="BP216" s="23">
        <v>39093</v>
      </c>
      <c r="BQ216" s="10">
        <v>37.729999999999997</v>
      </c>
      <c r="BT216" s="29" t="s">
        <v>464</v>
      </c>
      <c r="BU216" s="10">
        <v>32.57</v>
      </c>
      <c r="BX216" s="23" t="s">
        <v>455</v>
      </c>
      <c r="BY216" s="10">
        <v>25337.02</v>
      </c>
      <c r="BZ216" s="32">
        <v>20.555419642857142</v>
      </c>
      <c r="CD216" s="10" t="s">
        <v>126</v>
      </c>
      <c r="CE216" s="25" t="s">
        <v>202</v>
      </c>
      <c r="CF216" s="10">
        <v>0</v>
      </c>
      <c r="CG216" s="10">
        <v>0</v>
      </c>
      <c r="CH216" s="10">
        <v>120916</v>
      </c>
      <c r="CI216" s="10">
        <v>0</v>
      </c>
      <c r="CJ216" s="10">
        <v>4952</v>
      </c>
      <c r="CK216" s="10">
        <v>45</v>
      </c>
    </row>
    <row r="217" spans="56:89" x14ac:dyDescent="0.25">
      <c r="BD217" s="23">
        <v>39448</v>
      </c>
      <c r="BE217">
        <v>53.7</v>
      </c>
      <c r="BF217" s="10">
        <f>AVERAGE(BE217:BE227)</f>
        <v>68.61999999999999</v>
      </c>
      <c r="BH217" s="23">
        <v>39452</v>
      </c>
      <c r="BI217">
        <v>80.77</v>
      </c>
      <c r="BL217" s="23" t="s">
        <v>463</v>
      </c>
      <c r="BM217" s="10">
        <v>35.229999999999997</v>
      </c>
      <c r="BP217" s="23" t="s">
        <v>463</v>
      </c>
      <c r="BQ217" s="10">
        <v>37.729999999999997</v>
      </c>
      <c r="BT217" s="24">
        <v>39448</v>
      </c>
      <c r="BU217">
        <v>32.57</v>
      </c>
      <c r="BX217" s="23">
        <v>39087</v>
      </c>
      <c r="BY217" s="10">
        <v>25885.5</v>
      </c>
      <c r="BZ217" s="32">
        <v>22.622339285714286</v>
      </c>
      <c r="CD217" s="10"/>
      <c r="CE217" s="10" t="s">
        <v>387</v>
      </c>
      <c r="CF217" s="10">
        <v>7581</v>
      </c>
      <c r="CG217" s="10">
        <v>36</v>
      </c>
      <c r="CH217" s="10">
        <v>86862</v>
      </c>
      <c r="CI217" s="10">
        <v>435289</v>
      </c>
      <c r="CJ217" s="10">
        <v>0</v>
      </c>
      <c r="CK217" s="10">
        <v>536471</v>
      </c>
    </row>
    <row r="218" spans="56:89" x14ac:dyDescent="0.25">
      <c r="BD218" s="23">
        <v>39450</v>
      </c>
      <c r="BE218">
        <v>58.7</v>
      </c>
      <c r="BH218" s="23">
        <v>39454</v>
      </c>
      <c r="BI218">
        <v>88.85</v>
      </c>
      <c r="BL218" s="23">
        <v>39125</v>
      </c>
      <c r="BM218" s="10">
        <v>35.229999999999997</v>
      </c>
      <c r="BP218" s="23">
        <v>39125</v>
      </c>
      <c r="BQ218" s="10">
        <v>37.729999999999997</v>
      </c>
      <c r="BT218" s="24">
        <v>39450</v>
      </c>
      <c r="BU218">
        <v>36.07</v>
      </c>
      <c r="BX218" s="23" t="s">
        <v>456</v>
      </c>
      <c r="BY218" s="10">
        <v>25876.22</v>
      </c>
      <c r="BZ218" s="32">
        <v>23.112053571428572</v>
      </c>
      <c r="CD218" s="10"/>
      <c r="CE218" s="10" t="s">
        <v>388</v>
      </c>
      <c r="CF218" s="10">
        <v>1424795</v>
      </c>
      <c r="CG218" s="10">
        <v>0</v>
      </c>
      <c r="CH218" s="10">
        <v>0</v>
      </c>
      <c r="CI218" s="10">
        <v>0</v>
      </c>
      <c r="CJ218" s="10">
        <v>108867</v>
      </c>
      <c r="CK218" s="10">
        <v>484</v>
      </c>
    </row>
    <row r="219" spans="56:89" x14ac:dyDescent="0.25">
      <c r="BD219" s="23" t="s">
        <v>394</v>
      </c>
      <c r="BE219">
        <v>62.81</v>
      </c>
      <c r="BH219" s="23" t="s">
        <v>395</v>
      </c>
      <c r="BI219">
        <v>96.08</v>
      </c>
      <c r="BL219" s="29" t="s">
        <v>464</v>
      </c>
      <c r="BM219" s="10">
        <v>35.229999999999997</v>
      </c>
      <c r="BP219" s="29" t="s">
        <v>464</v>
      </c>
      <c r="BQ219" s="10">
        <v>37.729999999999997</v>
      </c>
      <c r="BT219" s="24" t="s">
        <v>394</v>
      </c>
      <c r="BU219">
        <v>38.590000000000003</v>
      </c>
      <c r="BX219" s="23">
        <v>39088</v>
      </c>
      <c r="BY219" s="10">
        <v>25758.33</v>
      </c>
      <c r="BZ219" s="32">
        <v>23.103767857142859</v>
      </c>
      <c r="CD219" s="10"/>
      <c r="CE219" s="10" t="s">
        <v>389</v>
      </c>
      <c r="CF219" s="10">
        <v>0</v>
      </c>
      <c r="CG219" s="10">
        <v>7840</v>
      </c>
      <c r="CH219" s="10">
        <v>482</v>
      </c>
      <c r="CI219" s="10">
        <v>7521606</v>
      </c>
      <c r="CJ219" s="10">
        <v>134</v>
      </c>
      <c r="CK219" s="10">
        <v>6081</v>
      </c>
    </row>
    <row r="220" spans="56:89" x14ac:dyDescent="0.25">
      <c r="BD220" s="23" t="s">
        <v>400</v>
      </c>
      <c r="BE220">
        <v>65.81</v>
      </c>
      <c r="BH220" s="10" t="s">
        <v>396</v>
      </c>
      <c r="BI220">
        <v>81.08</v>
      </c>
      <c r="BL220" s="23">
        <v>39448</v>
      </c>
      <c r="BM220" s="10">
        <v>35.229999999999997</v>
      </c>
      <c r="BP220" s="23">
        <v>39448</v>
      </c>
      <c r="BQ220">
        <v>37.729999999999997</v>
      </c>
      <c r="BT220" s="24">
        <v>39452</v>
      </c>
      <c r="BU220">
        <v>41.59</v>
      </c>
      <c r="BX220" s="23" t="s">
        <v>457</v>
      </c>
      <c r="BY220" s="10">
        <v>25647.69</v>
      </c>
      <c r="BZ220" s="32">
        <v>22.998508928571429</v>
      </c>
      <c r="CD220" s="10"/>
      <c r="CE220" s="10" t="s">
        <v>241</v>
      </c>
      <c r="CF220" s="10">
        <v>215</v>
      </c>
      <c r="CG220" s="10">
        <v>0</v>
      </c>
      <c r="CH220" s="10">
        <v>0</v>
      </c>
      <c r="CI220" s="10">
        <v>159976</v>
      </c>
      <c r="CJ220" s="10">
        <v>35</v>
      </c>
      <c r="CK220" s="10">
        <v>6923707</v>
      </c>
    </row>
    <row r="221" spans="56:89" x14ac:dyDescent="0.25">
      <c r="BD221" s="23">
        <v>39452</v>
      </c>
      <c r="BE221">
        <v>68.81</v>
      </c>
      <c r="BH221" s="23">
        <v>39459</v>
      </c>
      <c r="BI221">
        <v>72.08</v>
      </c>
      <c r="BL221" s="23">
        <v>39450</v>
      </c>
      <c r="BM221" s="10">
        <v>38.729999999999997</v>
      </c>
      <c r="BP221" s="23">
        <v>39449</v>
      </c>
      <c r="BQ221">
        <v>37.51</v>
      </c>
      <c r="BT221" s="24">
        <v>39454</v>
      </c>
      <c r="BU221">
        <v>44.59</v>
      </c>
      <c r="BX221" s="23">
        <v>39089</v>
      </c>
      <c r="BY221" s="10">
        <v>27062.06</v>
      </c>
      <c r="BZ221" s="32">
        <v>22.899723214285714</v>
      </c>
      <c r="CD221" s="10"/>
      <c r="CE221" s="10" t="s">
        <v>108</v>
      </c>
      <c r="CF221" s="10">
        <v>1449864</v>
      </c>
      <c r="CG221" s="10">
        <v>9706</v>
      </c>
      <c r="CH221" s="10">
        <v>228610</v>
      </c>
      <c r="CI221" s="10">
        <v>8225663</v>
      </c>
      <c r="CJ221" s="10">
        <v>115197</v>
      </c>
      <c r="CK221" s="10">
        <v>7475886</v>
      </c>
    </row>
    <row r="222" spans="56:89" x14ac:dyDescent="0.25">
      <c r="BD222" s="23">
        <v>39454</v>
      </c>
      <c r="BE222">
        <v>75.69</v>
      </c>
      <c r="BH222" s="10" t="s">
        <v>397</v>
      </c>
      <c r="BI222">
        <v>72.28</v>
      </c>
      <c r="BL222" s="23" t="s">
        <v>394</v>
      </c>
      <c r="BM222" s="10">
        <v>41.44</v>
      </c>
      <c r="BP222" s="23" t="s">
        <v>402</v>
      </c>
      <c r="BQ222">
        <v>37.729999999999997</v>
      </c>
      <c r="BT222" s="24" t="s">
        <v>395</v>
      </c>
      <c r="BU222">
        <v>49.05</v>
      </c>
      <c r="BX222" s="23" t="s">
        <v>458</v>
      </c>
      <c r="BY222" s="10">
        <v>27966.29</v>
      </c>
      <c r="BZ222" s="32">
        <v>24.162553571428571</v>
      </c>
      <c r="CD222" s="10" t="s">
        <v>419</v>
      </c>
      <c r="CE222" s="25" t="s">
        <v>202</v>
      </c>
      <c r="CF222" s="10"/>
      <c r="CG222" s="10"/>
      <c r="CH222" s="10"/>
      <c r="CI222" s="10"/>
      <c r="CJ222" s="10"/>
      <c r="CK222" s="10"/>
    </row>
    <row r="223" spans="56:89" x14ac:dyDescent="0.25">
      <c r="BD223" s="23" t="s">
        <v>395</v>
      </c>
      <c r="BE223">
        <v>86.66</v>
      </c>
      <c r="BH223" s="23">
        <v>40032</v>
      </c>
      <c r="BI223">
        <v>62.54</v>
      </c>
      <c r="BL223" s="23">
        <v>39454</v>
      </c>
      <c r="BM223" s="10">
        <v>49.73</v>
      </c>
      <c r="BP223" s="23">
        <v>39450</v>
      </c>
      <c r="BQ223">
        <v>41.23</v>
      </c>
      <c r="BT223" s="11" t="s">
        <v>396</v>
      </c>
      <c r="BU223">
        <v>56.5</v>
      </c>
      <c r="BX223" s="23">
        <v>39090</v>
      </c>
      <c r="BY223" s="10">
        <v>29040.27</v>
      </c>
      <c r="BZ223" s="32">
        <v>24.969901785714285</v>
      </c>
      <c r="CD223" s="10"/>
      <c r="CE223" s="10" t="s">
        <v>387</v>
      </c>
      <c r="CF223" s="10"/>
      <c r="CG223" s="10"/>
      <c r="CH223" s="10"/>
      <c r="CI223" s="10"/>
      <c r="CJ223" s="10"/>
      <c r="CK223" s="10"/>
    </row>
    <row r="224" spans="56:89" x14ac:dyDescent="0.25">
      <c r="BD224" s="23">
        <v>39457</v>
      </c>
      <c r="BE224">
        <v>81.66</v>
      </c>
      <c r="BH224" s="23">
        <v>40063</v>
      </c>
      <c r="BI224">
        <v>78.78</v>
      </c>
      <c r="BL224" s="23" t="s">
        <v>395</v>
      </c>
      <c r="BM224" s="10">
        <v>58.37</v>
      </c>
      <c r="BP224" s="23" t="s">
        <v>394</v>
      </c>
      <c r="BQ224">
        <v>44.13</v>
      </c>
      <c r="BT224" s="24">
        <v>39459</v>
      </c>
      <c r="BU224">
        <v>60</v>
      </c>
      <c r="BX224" s="23" t="s">
        <v>459</v>
      </c>
      <c r="BY224" s="10">
        <v>28839.63</v>
      </c>
      <c r="BZ224" s="32">
        <v>25.928812499999999</v>
      </c>
      <c r="CD224" s="10"/>
      <c r="CE224" s="10" t="s">
        <v>388</v>
      </c>
      <c r="CF224" s="10"/>
      <c r="CG224" s="10"/>
      <c r="CH224" s="10"/>
      <c r="CI224" s="10"/>
      <c r="CJ224" s="10"/>
      <c r="CK224" s="10"/>
    </row>
    <row r="225" spans="56:89" x14ac:dyDescent="0.25">
      <c r="BD225" s="23">
        <v>39458</v>
      </c>
      <c r="BE225">
        <v>76.66</v>
      </c>
      <c r="BH225" s="23">
        <v>39821</v>
      </c>
      <c r="BI225">
        <v>77.010000000000005</v>
      </c>
      <c r="BL225" s="23">
        <v>39457</v>
      </c>
      <c r="BM225" s="10">
        <v>61.87</v>
      </c>
      <c r="BP225" s="23" t="s">
        <v>400</v>
      </c>
      <c r="BQ225">
        <v>47.13</v>
      </c>
      <c r="BT225" s="11" t="s">
        <v>397</v>
      </c>
      <c r="BU225">
        <v>53</v>
      </c>
      <c r="BX225" s="23">
        <v>39091</v>
      </c>
      <c r="BY225" s="10">
        <v>27546.34</v>
      </c>
      <c r="BZ225" s="32">
        <v>25.749669642857143</v>
      </c>
      <c r="CD225" s="10"/>
      <c r="CE225" s="10" t="s">
        <v>389</v>
      </c>
      <c r="CF225" s="10"/>
      <c r="CG225" s="10"/>
      <c r="CH225" s="10"/>
      <c r="CI225" s="10"/>
      <c r="CJ225" s="10"/>
      <c r="CK225" s="10"/>
    </row>
    <row r="226" spans="56:89" x14ac:dyDescent="0.25">
      <c r="BD226" s="10" t="s">
        <v>396</v>
      </c>
      <c r="BE226">
        <v>66.66</v>
      </c>
      <c r="BH226" s="23">
        <v>39822</v>
      </c>
      <c r="BI226">
        <v>80.39</v>
      </c>
      <c r="BL226" s="23">
        <v>39820</v>
      </c>
      <c r="BM226" s="10">
        <v>59.35</v>
      </c>
      <c r="BP226" s="23">
        <v>39452</v>
      </c>
      <c r="BQ226">
        <v>50.13</v>
      </c>
      <c r="BT226" s="24">
        <v>40032</v>
      </c>
      <c r="BU226">
        <v>48</v>
      </c>
      <c r="BX226" s="23" t="s">
        <v>461</v>
      </c>
      <c r="BY226" s="10">
        <v>28804.05</v>
      </c>
      <c r="BZ226" s="32">
        <v>24.594946428571429</v>
      </c>
      <c r="CD226" s="10"/>
      <c r="CE226" s="10" t="s">
        <v>241</v>
      </c>
      <c r="CF226" s="10"/>
      <c r="CG226" s="10"/>
      <c r="CH226" s="10"/>
      <c r="CI226" s="10"/>
      <c r="CJ226" s="10"/>
      <c r="CK226" s="10"/>
    </row>
    <row r="227" spans="56:89" x14ac:dyDescent="0.25">
      <c r="BD227" s="23">
        <v>39459</v>
      </c>
      <c r="BE227">
        <v>57.66</v>
      </c>
      <c r="BH227" s="23">
        <v>39823</v>
      </c>
      <c r="BI227">
        <v>75.59</v>
      </c>
      <c r="BL227" s="23">
        <v>40032</v>
      </c>
      <c r="BM227" s="10">
        <v>52.39</v>
      </c>
      <c r="BP227" s="23">
        <v>39454</v>
      </c>
      <c r="BQ227">
        <v>55.14</v>
      </c>
      <c r="BT227" s="24">
        <v>40063</v>
      </c>
      <c r="BU227">
        <v>54.94</v>
      </c>
      <c r="BX227" s="23">
        <v>39092</v>
      </c>
      <c r="BY227" s="10">
        <v>30008.79</v>
      </c>
      <c r="BZ227" s="32">
        <v>25.717901785714286</v>
      </c>
      <c r="CD227" s="10"/>
      <c r="CE227" s="10" t="s">
        <v>108</v>
      </c>
      <c r="CF227" s="10"/>
      <c r="CG227" s="10"/>
      <c r="CH227" s="10"/>
      <c r="CI227" s="10"/>
      <c r="CJ227" s="10"/>
      <c r="CK227" s="10"/>
    </row>
    <row r="228" spans="56:89" x14ac:dyDescent="0.25">
      <c r="BD228" s="10" t="s">
        <v>397</v>
      </c>
      <c r="BE228">
        <v>56.21</v>
      </c>
      <c r="BF228" s="10">
        <f>AVERAGE(BE228:BE235)</f>
        <v>60.543749999999996</v>
      </c>
      <c r="BH228" s="23">
        <v>39825</v>
      </c>
      <c r="BI228">
        <v>80.52</v>
      </c>
      <c r="BL228" s="23">
        <v>40063</v>
      </c>
      <c r="BM228" s="10">
        <v>59.35</v>
      </c>
      <c r="BP228" s="23" t="s">
        <v>395</v>
      </c>
      <c r="BQ228">
        <v>64.64</v>
      </c>
      <c r="BT228" s="24">
        <v>39821</v>
      </c>
      <c r="BU228">
        <v>51.46</v>
      </c>
      <c r="BX228" s="23" t="s">
        <v>462</v>
      </c>
      <c r="BY228" s="10">
        <v>30187.07</v>
      </c>
      <c r="BZ228" s="32">
        <v>26.7935625</v>
      </c>
      <c r="CD228" s="10" t="s">
        <v>39</v>
      </c>
      <c r="CE228" s="25" t="s">
        <v>202</v>
      </c>
      <c r="CF228" s="10"/>
      <c r="CG228" s="10"/>
      <c r="CH228" s="10"/>
      <c r="CI228" s="10"/>
      <c r="CJ228" s="10"/>
      <c r="CK228" s="10"/>
    </row>
    <row r="229" spans="56:89" x14ac:dyDescent="0.25">
      <c r="BD229" s="23">
        <v>39820</v>
      </c>
      <c r="BE229">
        <v>62.13</v>
      </c>
      <c r="BH229" s="23">
        <v>40179</v>
      </c>
      <c r="BI229">
        <v>79.430000000000007</v>
      </c>
      <c r="BL229" s="23">
        <v>39821</v>
      </c>
      <c r="BM229" s="10">
        <v>57.91</v>
      </c>
      <c r="BP229" s="23">
        <v>39457</v>
      </c>
      <c r="BQ229">
        <v>68.14</v>
      </c>
      <c r="BT229" s="24">
        <v>39822</v>
      </c>
      <c r="BU229">
        <v>54.94</v>
      </c>
      <c r="BX229" s="23">
        <v>39124</v>
      </c>
      <c r="BY229" s="10">
        <v>34556.68</v>
      </c>
      <c r="BZ229" s="32">
        <v>26.952741071428573</v>
      </c>
      <c r="CD229" s="10"/>
      <c r="CE229" s="10" t="s">
        <v>387</v>
      </c>
      <c r="CF229" s="10"/>
      <c r="CG229" s="10"/>
      <c r="CH229" s="10"/>
      <c r="CI229" s="10"/>
      <c r="CJ229" s="10"/>
      <c r="CK229" s="10"/>
    </row>
    <row r="230" spans="56:89" x14ac:dyDescent="0.25">
      <c r="BD230" s="23">
        <v>40032</v>
      </c>
      <c r="BE230">
        <v>50.53</v>
      </c>
      <c r="BH230" s="23">
        <v>40180</v>
      </c>
      <c r="BI230">
        <v>86.84</v>
      </c>
      <c r="BL230" s="23">
        <v>39822</v>
      </c>
      <c r="BM230" s="10">
        <v>60.6</v>
      </c>
      <c r="BP230" s="23">
        <v>39458</v>
      </c>
      <c r="BQ230">
        <v>64.14</v>
      </c>
      <c r="BT230" s="24">
        <v>39823</v>
      </c>
      <c r="BU230">
        <v>53.27</v>
      </c>
      <c r="BX230" s="23" t="s">
        <v>463</v>
      </c>
      <c r="BY230" s="10">
        <v>40448.97</v>
      </c>
      <c r="BZ230" s="32">
        <v>30.854178571428573</v>
      </c>
      <c r="CD230" s="10"/>
      <c r="CE230" s="10" t="s">
        <v>388</v>
      </c>
      <c r="CF230" s="10"/>
      <c r="CG230" s="10"/>
      <c r="CH230" s="10"/>
      <c r="CI230" s="10"/>
      <c r="CJ230" s="10"/>
      <c r="CK230" s="10"/>
    </row>
    <row r="231" spans="56:89" x14ac:dyDescent="0.25">
      <c r="BD231" s="23">
        <v>40063</v>
      </c>
      <c r="BE231">
        <v>62.13</v>
      </c>
      <c r="BH231" s="23">
        <v>40181</v>
      </c>
      <c r="BI231">
        <v>86.06</v>
      </c>
      <c r="BL231" s="23">
        <v>39823</v>
      </c>
      <c r="BM231" s="10">
        <v>57.87</v>
      </c>
      <c r="BP231" s="10" t="s">
        <v>396</v>
      </c>
      <c r="BQ231">
        <v>61.14</v>
      </c>
      <c r="BT231" s="24">
        <v>39825</v>
      </c>
      <c r="BU231">
        <v>56.96</v>
      </c>
      <c r="BX231" s="23">
        <v>39094</v>
      </c>
      <c r="BY231" s="10">
        <v>36971.35</v>
      </c>
      <c r="BZ231" s="32">
        <v>36.115151785714289</v>
      </c>
      <c r="CD231" s="10"/>
      <c r="CE231" s="10" t="s">
        <v>389</v>
      </c>
      <c r="CF231" s="10"/>
      <c r="CG231" s="10"/>
      <c r="CH231" s="10"/>
      <c r="CI231" s="10"/>
      <c r="CJ231" s="10"/>
      <c r="CK231" s="10"/>
    </row>
    <row r="232" spans="56:89" x14ac:dyDescent="0.25">
      <c r="BD232" s="23">
        <v>39821</v>
      </c>
      <c r="BE232">
        <v>60.46</v>
      </c>
      <c r="BH232" s="23">
        <v>40182</v>
      </c>
      <c r="BI232">
        <v>87.56</v>
      </c>
      <c r="BL232" s="23">
        <v>39825</v>
      </c>
      <c r="BM232" s="10">
        <v>62.63</v>
      </c>
      <c r="BP232" s="23">
        <v>39459</v>
      </c>
      <c r="BQ232">
        <v>57.14</v>
      </c>
      <c r="BT232" s="24">
        <v>40179</v>
      </c>
      <c r="BU232">
        <v>54.97</v>
      </c>
      <c r="BX232" s="29" t="s">
        <v>453</v>
      </c>
      <c r="BY232" s="10">
        <v>35121</v>
      </c>
      <c r="BZ232" s="32">
        <v>33.010133928571427</v>
      </c>
      <c r="CD232" s="10"/>
      <c r="CE232" s="10" t="s">
        <v>241</v>
      </c>
      <c r="CF232" s="10"/>
      <c r="CG232" s="10"/>
      <c r="CH232" s="10"/>
      <c r="CI232" s="10"/>
      <c r="CJ232" s="10"/>
      <c r="CK232" s="10"/>
    </row>
    <row r="233" spans="56:89" x14ac:dyDescent="0.25">
      <c r="BD233" s="23">
        <v>39822</v>
      </c>
      <c r="BE233">
        <v>65.260000000000005</v>
      </c>
      <c r="BH233" s="23">
        <v>40183</v>
      </c>
      <c r="BI233">
        <v>89.19</v>
      </c>
      <c r="BL233" s="23">
        <v>40179</v>
      </c>
      <c r="BM233" s="10">
        <v>60.75</v>
      </c>
      <c r="BP233" s="23">
        <v>39816</v>
      </c>
      <c r="BQ233">
        <v>54.14</v>
      </c>
      <c r="BT233" s="24">
        <v>40180</v>
      </c>
      <c r="BU233">
        <v>60.22</v>
      </c>
      <c r="BX233" s="23">
        <v>39448</v>
      </c>
      <c r="BY233" s="10">
        <v>35748.9</v>
      </c>
      <c r="BZ233" s="32">
        <v>31.358035714285716</v>
      </c>
      <c r="CD233" s="10"/>
      <c r="CE233" s="10" t="s">
        <v>108</v>
      </c>
      <c r="CF233" s="10"/>
      <c r="CG233" s="10"/>
      <c r="CH233" s="10"/>
      <c r="CI233" s="10"/>
      <c r="CJ233" s="10"/>
      <c r="CK233" s="10"/>
    </row>
    <row r="234" spans="56:89" x14ac:dyDescent="0.25">
      <c r="BD234" s="23">
        <v>39823</v>
      </c>
      <c r="BE234">
        <v>61.63</v>
      </c>
      <c r="BH234" s="23">
        <v>40184</v>
      </c>
      <c r="BI234">
        <v>82.04</v>
      </c>
      <c r="BL234" s="23">
        <v>40180</v>
      </c>
      <c r="BM234" s="10">
        <v>64.06</v>
      </c>
      <c r="BP234" s="23">
        <v>39817</v>
      </c>
      <c r="BQ234">
        <v>57.14</v>
      </c>
      <c r="BT234" s="24">
        <v>40181</v>
      </c>
      <c r="BU234">
        <v>58.1</v>
      </c>
      <c r="BX234" s="10" t="s">
        <v>468</v>
      </c>
      <c r="BY234" s="10">
        <v>37737.25</v>
      </c>
      <c r="BZ234" s="32">
        <v>31.918660714285714</v>
      </c>
      <c r="CD234" s="10" t="s">
        <v>101</v>
      </c>
      <c r="CE234" s="25" t="s">
        <v>202</v>
      </c>
      <c r="CF234" s="10"/>
      <c r="CG234" s="10"/>
      <c r="CH234" s="10"/>
      <c r="CI234" s="10"/>
      <c r="CJ234" s="10"/>
      <c r="CK234" s="10"/>
    </row>
    <row r="235" spans="56:89" x14ac:dyDescent="0.25">
      <c r="BD235" s="23">
        <v>39825</v>
      </c>
      <c r="BE235">
        <v>66</v>
      </c>
      <c r="BH235" s="23">
        <v>40185</v>
      </c>
      <c r="BI235">
        <v>80.61</v>
      </c>
      <c r="BL235" s="23">
        <v>40181</v>
      </c>
      <c r="BM235" s="10">
        <v>61.5</v>
      </c>
      <c r="BP235" s="10" t="s">
        <v>397</v>
      </c>
      <c r="BQ235">
        <v>55.71</v>
      </c>
      <c r="BT235" s="24">
        <v>40182</v>
      </c>
      <c r="BU235">
        <v>61.07</v>
      </c>
      <c r="BX235" s="23">
        <v>39449</v>
      </c>
      <c r="BY235" s="10">
        <v>35223.35</v>
      </c>
      <c r="BZ235" s="32">
        <v>33.693973214285712</v>
      </c>
      <c r="CD235" s="10"/>
      <c r="CE235" s="10" t="s">
        <v>387</v>
      </c>
      <c r="CF235" s="10"/>
      <c r="CG235" s="10"/>
      <c r="CH235" s="10"/>
      <c r="CI235" s="10"/>
      <c r="CJ235" s="10"/>
      <c r="CK235" s="10"/>
    </row>
    <row r="236" spans="56:89" x14ac:dyDescent="0.25">
      <c r="BD236" s="23">
        <v>40179</v>
      </c>
      <c r="BE236">
        <v>65.11</v>
      </c>
      <c r="BF236" s="10">
        <f>AVERAGE(BE236:BE246)</f>
        <v>69.731818181818184</v>
      </c>
      <c r="BH236" s="23">
        <v>40186</v>
      </c>
      <c r="BI236">
        <v>80.34</v>
      </c>
      <c r="BL236" s="23">
        <v>40182</v>
      </c>
      <c r="BM236" s="10">
        <v>64.81</v>
      </c>
      <c r="BP236" s="23">
        <v>39820</v>
      </c>
      <c r="BQ236">
        <v>62.65</v>
      </c>
      <c r="BT236" s="24">
        <v>40183</v>
      </c>
      <c r="BU236">
        <v>59.47</v>
      </c>
      <c r="BX236" s="10" t="s">
        <v>469</v>
      </c>
      <c r="BY236" s="10">
        <v>35581.1</v>
      </c>
      <c r="BZ236" s="32">
        <v>31.449419642857141</v>
      </c>
      <c r="CD236" s="10"/>
      <c r="CE236" s="10" t="s">
        <v>388</v>
      </c>
      <c r="CF236" s="10"/>
      <c r="CG236" s="10"/>
      <c r="CH236" s="10"/>
      <c r="CI236" s="10"/>
      <c r="CJ236" s="10"/>
      <c r="CK236" s="10"/>
    </row>
    <row r="237" spans="56:89" x14ac:dyDescent="0.25">
      <c r="BD237" s="23">
        <v>40180</v>
      </c>
      <c r="BE237">
        <v>71.209999999999994</v>
      </c>
      <c r="BH237" s="23">
        <v>40187</v>
      </c>
      <c r="BI237">
        <v>79.98</v>
      </c>
      <c r="BL237" s="23">
        <v>40183</v>
      </c>
      <c r="BM237" s="10">
        <v>68.83</v>
      </c>
      <c r="BP237" s="23">
        <v>40032</v>
      </c>
      <c r="BQ237">
        <v>53.37</v>
      </c>
      <c r="BT237" s="24">
        <v>40184</v>
      </c>
      <c r="BU237">
        <v>62.2</v>
      </c>
      <c r="BX237" s="23">
        <v>39450</v>
      </c>
      <c r="BY237" s="10">
        <v>36650.5</v>
      </c>
      <c r="BZ237" s="32">
        <v>31.768839285714286</v>
      </c>
      <c r="CD237" s="10"/>
      <c r="CE237" s="10" t="s">
        <v>389</v>
      </c>
      <c r="CF237" s="10"/>
      <c r="CG237" s="10"/>
      <c r="CH237" s="10"/>
      <c r="CI237" s="10"/>
      <c r="CJ237" s="10"/>
      <c r="CK237" s="10"/>
    </row>
    <row r="238" spans="56:89" x14ac:dyDescent="0.25">
      <c r="BD238" s="23">
        <v>40181</v>
      </c>
      <c r="BE238">
        <v>70.569999999999993</v>
      </c>
      <c r="BH238" s="23">
        <v>40188</v>
      </c>
      <c r="BI238">
        <v>79.56</v>
      </c>
      <c r="BL238" s="23">
        <v>40184</v>
      </c>
      <c r="BM238" s="10">
        <v>65.489999999999995</v>
      </c>
      <c r="BP238" s="23">
        <v>40063</v>
      </c>
      <c r="BQ238">
        <v>62.65</v>
      </c>
      <c r="BT238" s="24">
        <v>40185</v>
      </c>
      <c r="BU238">
        <v>65.760000000000005</v>
      </c>
      <c r="BX238" s="10" t="s">
        <v>394</v>
      </c>
      <c r="BY238" s="10">
        <v>38703.25</v>
      </c>
      <c r="BZ238" s="32">
        <v>32.723660714285714</v>
      </c>
      <c r="CD238" s="10"/>
      <c r="CE238" s="10" t="s">
        <v>241</v>
      </c>
      <c r="CF238" s="10"/>
      <c r="CG238" s="10"/>
      <c r="CH238" s="10"/>
      <c r="CI238" s="10"/>
      <c r="CJ238" s="10"/>
      <c r="CK238" s="10"/>
    </row>
    <row r="239" spans="56:89" x14ac:dyDescent="0.25">
      <c r="BD239" s="23">
        <v>40182</v>
      </c>
      <c r="BE239">
        <v>73.14</v>
      </c>
      <c r="BH239" s="23">
        <v>40189</v>
      </c>
      <c r="BI239">
        <v>86.67</v>
      </c>
      <c r="BL239" s="23">
        <v>40185</v>
      </c>
      <c r="BM239" s="10">
        <v>65.38</v>
      </c>
      <c r="BP239" s="23">
        <v>39821</v>
      </c>
      <c r="BQ239">
        <v>61.41</v>
      </c>
      <c r="BT239" s="24">
        <v>40186</v>
      </c>
      <c r="BU239">
        <v>62.61</v>
      </c>
      <c r="BX239" s="23">
        <v>39451</v>
      </c>
      <c r="BY239" s="10">
        <v>38771.1</v>
      </c>
      <c r="BZ239" s="32">
        <v>34.556473214285717</v>
      </c>
      <c r="CD239" s="10"/>
      <c r="CE239" s="10" t="s">
        <v>108</v>
      </c>
      <c r="CF239" s="10"/>
      <c r="CG239" s="10"/>
      <c r="CH239" s="10"/>
      <c r="CI239" s="10"/>
      <c r="CJ239" s="10"/>
      <c r="CK239" s="10"/>
    </row>
    <row r="240" spans="56:89" x14ac:dyDescent="0.25">
      <c r="BD240" s="23">
        <v>40183</v>
      </c>
      <c r="BE240">
        <v>75.08</v>
      </c>
      <c r="BH240" s="23">
        <v>40544</v>
      </c>
      <c r="BI240">
        <v>94.36</v>
      </c>
      <c r="BL240" s="23">
        <v>40186</v>
      </c>
      <c r="BM240" s="10">
        <v>64.849999999999994</v>
      </c>
      <c r="BP240" s="23">
        <v>39822</v>
      </c>
      <c r="BQ240">
        <v>66</v>
      </c>
      <c r="BT240" s="24">
        <v>40187</v>
      </c>
      <c r="BU240">
        <v>61.66</v>
      </c>
      <c r="BX240" s="10" t="s">
        <v>468</v>
      </c>
      <c r="BY240" s="10">
        <v>40319</v>
      </c>
      <c r="BZ240" s="32">
        <v>34.617053571428571</v>
      </c>
      <c r="CD240" s="10" t="s">
        <v>403</v>
      </c>
      <c r="CE240" s="25" t="s">
        <v>202</v>
      </c>
      <c r="CF240" s="10">
        <v>0</v>
      </c>
      <c r="CG240" s="10">
        <v>0</v>
      </c>
      <c r="CH240" s="10">
        <v>79420</v>
      </c>
      <c r="CI240" s="10">
        <v>0</v>
      </c>
      <c r="CJ240" s="10">
        <v>0</v>
      </c>
      <c r="CK240" s="10">
        <v>28</v>
      </c>
    </row>
    <row r="241" spans="56:89" x14ac:dyDescent="0.25">
      <c r="BD241" s="23">
        <v>40184</v>
      </c>
      <c r="BE241">
        <v>69.040000000000006</v>
      </c>
      <c r="BH241" s="23">
        <v>40725</v>
      </c>
      <c r="BI241">
        <v>86.67</v>
      </c>
      <c r="BL241" s="23">
        <v>40187</v>
      </c>
      <c r="BM241" s="10">
        <v>65.569999999999993</v>
      </c>
      <c r="BP241" s="23">
        <v>39823</v>
      </c>
      <c r="BQ241">
        <v>64.790000000000006</v>
      </c>
      <c r="BT241" s="24">
        <v>40188</v>
      </c>
      <c r="BU241">
        <v>61.35</v>
      </c>
      <c r="BX241" s="23">
        <v>39452</v>
      </c>
      <c r="BY241" s="10">
        <v>40101.35</v>
      </c>
      <c r="BZ241" s="32">
        <v>35.999107142857142</v>
      </c>
      <c r="CD241" s="10"/>
      <c r="CE241" s="10" t="s">
        <v>387</v>
      </c>
      <c r="CF241" s="10">
        <v>35749</v>
      </c>
      <c r="CG241" s="10">
        <v>572</v>
      </c>
      <c r="CH241" s="10">
        <v>48555</v>
      </c>
      <c r="CI241" s="10">
        <v>452812</v>
      </c>
      <c r="CJ241" s="10">
        <v>3454</v>
      </c>
      <c r="CK241" s="10">
        <v>877983</v>
      </c>
    </row>
    <row r="242" spans="56:89" x14ac:dyDescent="0.25">
      <c r="BD242" s="23">
        <v>40185</v>
      </c>
      <c r="BE242">
        <v>67.95</v>
      </c>
      <c r="BH242" s="23">
        <v>40546</v>
      </c>
      <c r="BI242">
        <v>95.25</v>
      </c>
      <c r="BL242" s="23">
        <v>40188</v>
      </c>
      <c r="BM242" s="10">
        <v>65.8</v>
      </c>
      <c r="BP242" s="23">
        <v>39825</v>
      </c>
      <c r="BQ242">
        <v>70.52</v>
      </c>
      <c r="BT242" s="24">
        <v>40189</v>
      </c>
      <c r="BU242">
        <v>62.67</v>
      </c>
      <c r="BX242" s="10" t="s">
        <v>470</v>
      </c>
      <c r="BY242" s="10">
        <v>48723.199999999997</v>
      </c>
      <c r="BZ242" s="32">
        <v>35.804776785714282</v>
      </c>
      <c r="CD242" s="10"/>
      <c r="CE242" s="10" t="s">
        <v>388</v>
      </c>
      <c r="CF242" s="10">
        <v>0</v>
      </c>
      <c r="CG242" s="10">
        <v>0</v>
      </c>
      <c r="CH242" s="10">
        <v>0</v>
      </c>
      <c r="CI242" s="10">
        <v>0</v>
      </c>
      <c r="CJ242" s="10">
        <v>23297</v>
      </c>
      <c r="CK242" s="10">
        <v>0</v>
      </c>
    </row>
    <row r="243" spans="56:89" x14ac:dyDescent="0.25">
      <c r="BD243" s="23">
        <v>40186</v>
      </c>
      <c r="BE243">
        <v>67.739999999999995</v>
      </c>
      <c r="BH243" s="23">
        <v>40666</v>
      </c>
      <c r="BI243">
        <v>90.96</v>
      </c>
      <c r="BL243" s="23">
        <v>40189</v>
      </c>
      <c r="BM243" s="10">
        <v>70.95</v>
      </c>
      <c r="BP243" s="23">
        <v>40179</v>
      </c>
      <c r="BQ243">
        <v>69.22</v>
      </c>
      <c r="BT243" s="24">
        <v>40544</v>
      </c>
      <c r="BU243">
        <v>62.34</v>
      </c>
      <c r="BX243" s="23">
        <v>39453</v>
      </c>
      <c r="BY243" s="10">
        <v>50764.45</v>
      </c>
      <c r="BZ243" s="32">
        <v>43.502857142857138</v>
      </c>
      <c r="CD243" s="10"/>
      <c r="CE243" s="10" t="s">
        <v>389</v>
      </c>
      <c r="CF243" s="10">
        <v>2708705</v>
      </c>
      <c r="CG243" s="10">
        <v>8166</v>
      </c>
      <c r="CH243" s="10">
        <v>343</v>
      </c>
      <c r="CI243" s="10">
        <v>6056698</v>
      </c>
      <c r="CJ243" s="10">
        <v>595</v>
      </c>
      <c r="CK243" s="10">
        <v>2198</v>
      </c>
    </row>
    <row r="244" spans="56:89" x14ac:dyDescent="0.25">
      <c r="BD244" s="23">
        <v>40187</v>
      </c>
      <c r="BE244">
        <v>67.260000000000005</v>
      </c>
      <c r="BH244" s="23">
        <v>40547</v>
      </c>
      <c r="BI244">
        <v>98.12</v>
      </c>
      <c r="BL244" s="23">
        <v>40544</v>
      </c>
      <c r="BM244" s="10">
        <v>74.989999999999995</v>
      </c>
      <c r="BP244" s="23">
        <v>40180</v>
      </c>
      <c r="BQ244">
        <v>71.86</v>
      </c>
      <c r="BT244" s="24">
        <v>40725</v>
      </c>
      <c r="BU244">
        <v>66.61</v>
      </c>
      <c r="BX244" s="10" t="s">
        <v>471</v>
      </c>
      <c r="BY244" s="10">
        <v>48984.25</v>
      </c>
      <c r="BZ244" s="32">
        <v>45.325401785714284</v>
      </c>
      <c r="CD244" s="10"/>
      <c r="CE244" s="10" t="s">
        <v>241</v>
      </c>
      <c r="CF244" s="10">
        <v>0</v>
      </c>
      <c r="CG244" s="10">
        <v>0</v>
      </c>
      <c r="CH244" s="10">
        <v>2</v>
      </c>
      <c r="CI244" s="10">
        <v>193163</v>
      </c>
      <c r="CJ244" s="10">
        <v>0</v>
      </c>
      <c r="CK244" s="10">
        <v>7401498</v>
      </c>
    </row>
    <row r="245" spans="56:89" x14ac:dyDescent="0.25">
      <c r="BD245" s="23">
        <v>40188</v>
      </c>
      <c r="BE245">
        <v>66.989999999999995</v>
      </c>
      <c r="BH245" s="23">
        <v>40548</v>
      </c>
      <c r="BI245">
        <v>99.92</v>
      </c>
      <c r="BL245" s="23">
        <v>40725</v>
      </c>
      <c r="BM245" s="10">
        <v>70.95</v>
      </c>
      <c r="BP245" s="23">
        <v>40181</v>
      </c>
      <c r="BQ245">
        <v>69.89</v>
      </c>
      <c r="BT245" s="24">
        <v>40546</v>
      </c>
      <c r="BU245">
        <v>70.97</v>
      </c>
      <c r="BX245" s="23">
        <v>39454</v>
      </c>
      <c r="BY245" s="10">
        <v>55362.16</v>
      </c>
      <c r="BZ245" s="32">
        <v>43.735937499999999</v>
      </c>
      <c r="CD245" s="10"/>
      <c r="CE245" s="10" t="s">
        <v>108</v>
      </c>
      <c r="CF245" s="10">
        <v>2752760</v>
      </c>
      <c r="CG245" s="10">
        <v>12083</v>
      </c>
      <c r="CH245" s="10">
        <v>151957</v>
      </c>
      <c r="CI245" s="10">
        <v>6800778</v>
      </c>
      <c r="CJ245" s="10">
        <v>27793</v>
      </c>
      <c r="CK245" s="10">
        <v>8284272</v>
      </c>
    </row>
    <row r="246" spans="56:89" x14ac:dyDescent="0.25">
      <c r="BD246" s="23">
        <v>40189</v>
      </c>
      <c r="BE246">
        <v>72.959999999999994</v>
      </c>
      <c r="BH246" s="23">
        <v>40549</v>
      </c>
      <c r="BI246">
        <v>100.25</v>
      </c>
      <c r="BL246" s="23">
        <v>40546</v>
      </c>
      <c r="BM246" s="10">
        <v>77.95</v>
      </c>
      <c r="BP246" s="23">
        <v>40182</v>
      </c>
      <c r="BQ246">
        <v>73.45</v>
      </c>
      <c r="BT246" s="24">
        <v>40666</v>
      </c>
      <c r="BU246">
        <v>66.61</v>
      </c>
      <c r="BX246" s="10" t="s">
        <v>472</v>
      </c>
      <c r="BY246" s="10">
        <v>61028.76</v>
      </c>
      <c r="BZ246" s="32">
        <v>49.430500000000002</v>
      </c>
    </row>
    <row r="247" spans="56:89" x14ac:dyDescent="0.25">
      <c r="BD247" s="23">
        <v>40544</v>
      </c>
      <c r="BE247">
        <v>79.67</v>
      </c>
      <c r="BF247" s="10">
        <f>AVERAGE(BE247:BE258)</f>
        <v>83.452500000000001</v>
      </c>
      <c r="BH247" s="23">
        <v>40550</v>
      </c>
      <c r="BI247">
        <v>102.46</v>
      </c>
      <c r="BL247" s="23">
        <v>40666</v>
      </c>
      <c r="BM247" s="10">
        <v>74.45</v>
      </c>
      <c r="BP247" s="23">
        <v>40183</v>
      </c>
      <c r="BQ247">
        <v>76.8</v>
      </c>
      <c r="BT247" s="24">
        <v>40547</v>
      </c>
      <c r="BU247">
        <v>73.209999999999994</v>
      </c>
      <c r="BX247" s="23">
        <v>39455</v>
      </c>
      <c r="BY247" s="10">
        <v>65058.6</v>
      </c>
      <c r="BZ247" s="32">
        <v>54.489964285714287</v>
      </c>
    </row>
    <row r="248" spans="56:89" x14ac:dyDescent="0.25">
      <c r="BD248" s="23">
        <v>40725</v>
      </c>
      <c r="BE248">
        <v>72.959999999999994</v>
      </c>
      <c r="BH248" s="23">
        <v>40551</v>
      </c>
      <c r="BI248">
        <v>107.06</v>
      </c>
      <c r="BL248" s="23">
        <v>40547</v>
      </c>
      <c r="BM248" s="10">
        <v>84.1</v>
      </c>
      <c r="BP248" s="23">
        <v>40184</v>
      </c>
      <c r="BQ248">
        <v>75.72</v>
      </c>
      <c r="BT248" s="24">
        <v>40548</v>
      </c>
      <c r="BU248">
        <v>69.91</v>
      </c>
      <c r="BX248" s="10" t="s">
        <v>473</v>
      </c>
      <c r="BY248" s="10">
        <v>62756</v>
      </c>
      <c r="BZ248" s="32">
        <v>58.088035714285716</v>
      </c>
    </row>
    <row r="249" spans="56:89" x14ac:dyDescent="0.25">
      <c r="BD249" s="23">
        <v>40546</v>
      </c>
      <c r="BE249">
        <v>80.19</v>
      </c>
      <c r="BH249" s="23" t="s">
        <v>399</v>
      </c>
      <c r="BI249">
        <v>109.93</v>
      </c>
      <c r="BL249" s="23">
        <v>40548</v>
      </c>
      <c r="BM249" s="10">
        <v>89.7</v>
      </c>
      <c r="BP249" s="23">
        <v>40185</v>
      </c>
      <c r="BQ249">
        <v>71.58</v>
      </c>
      <c r="BT249" s="24">
        <v>40549</v>
      </c>
      <c r="BU249">
        <v>78.98</v>
      </c>
      <c r="BX249" s="23">
        <v>39456</v>
      </c>
      <c r="BY249" s="10">
        <v>64119.56</v>
      </c>
      <c r="BZ249" s="32">
        <v>56.032142857142858</v>
      </c>
    </row>
    <row r="250" spans="56:89" x14ac:dyDescent="0.25">
      <c r="BD250" s="23">
        <v>40666</v>
      </c>
      <c r="BE250">
        <v>76.58</v>
      </c>
      <c r="BH250" s="23">
        <v>40553</v>
      </c>
      <c r="BI250">
        <v>112.65</v>
      </c>
      <c r="BL250" s="23">
        <v>40549</v>
      </c>
      <c r="BM250" s="10">
        <v>84.65</v>
      </c>
      <c r="BP250" s="23">
        <v>40186</v>
      </c>
      <c r="BQ250">
        <v>73.03</v>
      </c>
      <c r="BT250" s="24">
        <v>40550</v>
      </c>
      <c r="BU250">
        <v>88.3</v>
      </c>
      <c r="BX250" s="10" t="s">
        <v>474</v>
      </c>
      <c r="BY250" s="10">
        <v>58199.519999999997</v>
      </c>
      <c r="BZ250" s="32">
        <v>57.249607142857144</v>
      </c>
    </row>
    <row r="251" spans="56:89" x14ac:dyDescent="0.25">
      <c r="BD251" s="23">
        <v>40547</v>
      </c>
      <c r="BE251">
        <v>83.56</v>
      </c>
      <c r="BH251" s="23">
        <v>40554</v>
      </c>
      <c r="BI251">
        <v>106.72</v>
      </c>
      <c r="BL251" s="23">
        <v>40551</v>
      </c>
      <c r="BM251" s="10">
        <v>86.62</v>
      </c>
      <c r="BP251" s="23">
        <v>40187</v>
      </c>
      <c r="BQ251">
        <v>74.599999999999994</v>
      </c>
      <c r="BT251" s="24">
        <v>40551</v>
      </c>
      <c r="BU251">
        <v>82.52</v>
      </c>
      <c r="BX251" s="23">
        <v>39457</v>
      </c>
      <c r="BY251" s="10">
        <v>54612.38</v>
      </c>
      <c r="BZ251" s="32">
        <v>51.963857142857137</v>
      </c>
    </row>
    <row r="252" spans="56:89" x14ac:dyDescent="0.25">
      <c r="BD252" s="23">
        <v>40548</v>
      </c>
      <c r="BE252">
        <v>88.41</v>
      </c>
      <c r="BH252" s="23">
        <v>40909</v>
      </c>
      <c r="BI252">
        <v>111.91</v>
      </c>
      <c r="BL252" s="23">
        <v>40554</v>
      </c>
      <c r="BM252" s="10">
        <v>85.76</v>
      </c>
      <c r="BP252" s="23">
        <v>40188</v>
      </c>
      <c r="BQ252">
        <v>73.819999999999993</v>
      </c>
      <c r="BT252" s="24" t="s">
        <v>399</v>
      </c>
      <c r="BU252">
        <v>81.39</v>
      </c>
      <c r="BX252" s="10" t="s">
        <v>475</v>
      </c>
      <c r="BY252" s="10">
        <v>50592.26</v>
      </c>
      <c r="BZ252" s="32">
        <v>48.761053571428569</v>
      </c>
    </row>
    <row r="253" spans="56:89" x14ac:dyDescent="0.25">
      <c r="BD253" s="23">
        <v>40549</v>
      </c>
      <c r="BE253">
        <v>86.71</v>
      </c>
      <c r="BH253" s="23">
        <v>40910</v>
      </c>
      <c r="BI253">
        <v>118.2</v>
      </c>
      <c r="BL253" s="23">
        <v>40555</v>
      </c>
      <c r="BM253" s="10">
        <v>89.24</v>
      </c>
      <c r="BP253" s="23">
        <v>40189</v>
      </c>
      <c r="BQ253">
        <v>78.33</v>
      </c>
      <c r="BT253" s="24">
        <v>40553</v>
      </c>
      <c r="BU253">
        <v>83.52</v>
      </c>
      <c r="BX253" s="23">
        <v>39458</v>
      </c>
      <c r="BY253" s="10">
        <v>37317.199999999997</v>
      </c>
      <c r="BZ253" s="32">
        <v>45.171660714285714</v>
      </c>
    </row>
    <row r="254" spans="56:89" x14ac:dyDescent="0.25">
      <c r="BD254" s="23">
        <v>40550</v>
      </c>
      <c r="BE254">
        <v>83.71</v>
      </c>
      <c r="BH254" s="23">
        <v>40911</v>
      </c>
      <c r="BI254">
        <v>126.87</v>
      </c>
      <c r="BL254" s="23">
        <v>40910</v>
      </c>
      <c r="BM254" s="10">
        <v>92.02</v>
      </c>
      <c r="BP254" s="23">
        <v>40544</v>
      </c>
      <c r="BQ254">
        <v>82.58</v>
      </c>
      <c r="BT254" s="24">
        <v>40554</v>
      </c>
      <c r="BU254">
        <v>81.99</v>
      </c>
      <c r="BX254" s="10" t="s">
        <v>476</v>
      </c>
      <c r="BY254" s="10">
        <v>28930.400000000001</v>
      </c>
      <c r="BZ254" s="32">
        <v>33.318928571428572</v>
      </c>
    </row>
    <row r="255" spans="56:89" x14ac:dyDescent="0.25">
      <c r="BD255" s="23">
        <v>40551</v>
      </c>
      <c r="BE255">
        <v>84.8</v>
      </c>
      <c r="BH255" s="23">
        <v>40912</v>
      </c>
      <c r="BI255">
        <v>135.81</v>
      </c>
      <c r="BL255" s="23">
        <v>40911</v>
      </c>
      <c r="BM255" s="10">
        <v>96.4</v>
      </c>
      <c r="BP255" s="23">
        <v>40725</v>
      </c>
      <c r="BQ255">
        <v>78.33</v>
      </c>
      <c r="BT255" s="24">
        <v>40909</v>
      </c>
      <c r="BU255">
        <v>86.78</v>
      </c>
      <c r="BX255" s="23">
        <v>39459</v>
      </c>
      <c r="BY255" s="10">
        <v>24318.240000000002</v>
      </c>
      <c r="BZ255" s="32">
        <v>25.830714285714286</v>
      </c>
    </row>
    <row r="256" spans="56:89" x14ac:dyDescent="0.25">
      <c r="BD256" s="23">
        <v>40553</v>
      </c>
      <c r="BE256">
        <v>88.95</v>
      </c>
      <c r="BH256" s="23">
        <v>40914</v>
      </c>
      <c r="BI256">
        <v>125.07</v>
      </c>
      <c r="BL256" s="23">
        <v>40912</v>
      </c>
      <c r="BM256" s="10">
        <v>101.69</v>
      </c>
      <c r="BP256" s="23">
        <v>40546</v>
      </c>
      <c r="BQ256">
        <v>86.09</v>
      </c>
      <c r="BT256" s="24">
        <v>40910</v>
      </c>
      <c r="BU256">
        <v>90.21</v>
      </c>
      <c r="BX256" s="10" t="s">
        <v>477</v>
      </c>
      <c r="BY256" s="10">
        <v>23067.759999999998</v>
      </c>
      <c r="BZ256" s="32">
        <v>21.712714285714288</v>
      </c>
    </row>
    <row r="257" spans="56:78" x14ac:dyDescent="0.25">
      <c r="BD257" s="23">
        <v>40554</v>
      </c>
      <c r="BE257">
        <v>87.41</v>
      </c>
      <c r="BL257" s="23">
        <v>41003</v>
      </c>
      <c r="BM257" s="10">
        <v>99.95</v>
      </c>
      <c r="BP257" s="23">
        <v>40666</v>
      </c>
      <c r="BQ257">
        <v>82.22</v>
      </c>
      <c r="BT257" s="24">
        <v>40911</v>
      </c>
      <c r="BU257">
        <v>93.29</v>
      </c>
      <c r="BX257" s="23">
        <v>39448</v>
      </c>
      <c r="BY257" s="10">
        <v>23425.040000000001</v>
      </c>
      <c r="BZ257" s="32">
        <v>20.596214285714286</v>
      </c>
    </row>
    <row r="258" spans="56:78" x14ac:dyDescent="0.25">
      <c r="BD258" s="23">
        <v>40555</v>
      </c>
      <c r="BE258">
        <v>88.48</v>
      </c>
      <c r="BL258" s="23">
        <v>40914</v>
      </c>
      <c r="BM258" s="10">
        <v>94.05</v>
      </c>
      <c r="BP258" s="23">
        <v>40547</v>
      </c>
      <c r="BQ258">
        <v>92.89</v>
      </c>
      <c r="BT258" s="24">
        <v>40912</v>
      </c>
      <c r="BU258">
        <v>98.74</v>
      </c>
      <c r="BX258" s="10" t="s">
        <v>478</v>
      </c>
      <c r="BY258" s="10">
        <v>25767.08</v>
      </c>
      <c r="BZ258" s="32">
        <v>20.915214285714285</v>
      </c>
    </row>
    <row r="259" spans="56:78" x14ac:dyDescent="0.25">
      <c r="BD259" s="23">
        <v>40909</v>
      </c>
      <c r="BE259">
        <v>89.54</v>
      </c>
      <c r="BF259" s="10">
        <f>AVERAGE(BE259:BE265)</f>
        <v>97.232857142857142</v>
      </c>
      <c r="BL259" s="23" t="s">
        <v>401</v>
      </c>
      <c r="BP259" s="23">
        <v>40548</v>
      </c>
      <c r="BQ259">
        <v>97.31</v>
      </c>
      <c r="BT259" s="24">
        <v>40914</v>
      </c>
      <c r="BU259">
        <v>97.43</v>
      </c>
      <c r="BX259" s="23">
        <v>39815</v>
      </c>
      <c r="BY259" s="10">
        <v>28656.639999999999</v>
      </c>
      <c r="BZ259" s="32">
        <v>23.006321428571429</v>
      </c>
    </row>
    <row r="260" spans="56:78" x14ac:dyDescent="0.25">
      <c r="BD260" s="23">
        <v>40910</v>
      </c>
      <c r="BE260">
        <v>94.91</v>
      </c>
      <c r="BP260" s="23">
        <v>40549</v>
      </c>
      <c r="BQ260">
        <v>94.11</v>
      </c>
      <c r="BT260" s="23"/>
      <c r="BU260">
        <v>91.59</v>
      </c>
      <c r="BX260" s="10" t="s">
        <v>479</v>
      </c>
      <c r="BY260" s="10">
        <v>27432.36</v>
      </c>
      <c r="BZ260" s="32">
        <v>25.586285714285715</v>
      </c>
    </row>
    <row r="261" spans="56:78" x14ac:dyDescent="0.25">
      <c r="BD261" s="23">
        <v>40911</v>
      </c>
      <c r="BE261">
        <v>97.66</v>
      </c>
      <c r="BP261" s="23">
        <v>40550</v>
      </c>
      <c r="BQ261">
        <v>92.11</v>
      </c>
      <c r="BT261" s="23"/>
      <c r="BX261" s="23">
        <v>39816</v>
      </c>
      <c r="BY261" s="10">
        <v>26608.080000000002</v>
      </c>
      <c r="BZ261" s="32">
        <v>24.493178571428572</v>
      </c>
    </row>
    <row r="262" spans="56:78" x14ac:dyDescent="0.25">
      <c r="BD262" s="23">
        <v>40912</v>
      </c>
      <c r="BE262">
        <v>105.68</v>
      </c>
      <c r="BP262" s="10" t="s">
        <v>398</v>
      </c>
      <c r="BQ262">
        <v>92.64</v>
      </c>
      <c r="BT262" s="23"/>
      <c r="BX262" s="10" t="s">
        <v>480</v>
      </c>
      <c r="BY262" s="10">
        <v>24598.959999999999</v>
      </c>
      <c r="BZ262" s="32">
        <v>23.757214285714287</v>
      </c>
    </row>
    <row r="263" spans="56:78" x14ac:dyDescent="0.25">
      <c r="BD263" s="23">
        <v>41003</v>
      </c>
      <c r="BE263">
        <v>103.36</v>
      </c>
      <c r="BP263" s="23">
        <v>40553</v>
      </c>
      <c r="BQ263">
        <v>94.15</v>
      </c>
      <c r="BT263" s="23"/>
      <c r="BX263" s="23">
        <v>39817</v>
      </c>
      <c r="BY263" s="10">
        <v>25626.720000000001</v>
      </c>
      <c r="BZ263" s="32">
        <v>21.963357142857141</v>
      </c>
    </row>
    <row r="264" spans="56:78" x14ac:dyDescent="0.25">
      <c r="BD264" s="23">
        <v>40914</v>
      </c>
      <c r="BE264">
        <v>99.97</v>
      </c>
      <c r="BP264" s="23">
        <v>40555</v>
      </c>
      <c r="BQ264">
        <v>98.82</v>
      </c>
      <c r="BT264" s="23"/>
      <c r="BX264" s="10" t="s">
        <v>478</v>
      </c>
      <c r="BY264" s="10">
        <v>29495.32</v>
      </c>
      <c r="BZ264" s="32">
        <v>22.881</v>
      </c>
    </row>
    <row r="265" spans="56:78" x14ac:dyDescent="0.25">
      <c r="BD265" s="23" t="s">
        <v>401</v>
      </c>
      <c r="BE265">
        <v>89.51</v>
      </c>
      <c r="BP265" s="23">
        <v>40910</v>
      </c>
      <c r="BQ265">
        <v>103.46</v>
      </c>
      <c r="BT265" s="23"/>
      <c r="BX265" s="23">
        <v>39818</v>
      </c>
      <c r="BY265" s="10">
        <v>29917.455999999998</v>
      </c>
      <c r="BZ265" s="32">
        <v>26.335107142857144</v>
      </c>
    </row>
    <row r="266" spans="56:78" x14ac:dyDescent="0.25">
      <c r="BP266" s="23">
        <v>40912</v>
      </c>
      <c r="BQ266">
        <v>108.16</v>
      </c>
      <c r="BT266" s="23"/>
      <c r="BX266" s="10" t="s">
        <v>481</v>
      </c>
      <c r="BY266" s="10">
        <v>33318.32</v>
      </c>
      <c r="BZ266" s="32">
        <v>26.712014285714286</v>
      </c>
    </row>
    <row r="267" spans="56:78" x14ac:dyDescent="0.25">
      <c r="BP267" s="23">
        <v>41003</v>
      </c>
      <c r="BQ267">
        <v>107</v>
      </c>
      <c r="BX267" s="23">
        <v>39819</v>
      </c>
      <c r="BY267" s="10">
        <v>35892.720000000001</v>
      </c>
      <c r="BZ267" s="32">
        <v>29.7485</v>
      </c>
    </row>
    <row r="268" spans="56:78" x14ac:dyDescent="0.25">
      <c r="BP268" s="23">
        <v>40914</v>
      </c>
      <c r="BQ268">
        <v>105.77</v>
      </c>
      <c r="BX268" s="10" t="s">
        <v>482</v>
      </c>
      <c r="BY268" s="10">
        <v>39667.360000000001</v>
      </c>
      <c r="BZ268" s="32">
        <v>32.047071428571428</v>
      </c>
    </row>
    <row r="269" spans="56:78" x14ac:dyDescent="0.25">
      <c r="BP269" s="23" t="s">
        <v>401</v>
      </c>
      <c r="BX269" s="23">
        <v>39820</v>
      </c>
      <c r="BY269" s="10">
        <v>40792.559999999998</v>
      </c>
      <c r="BZ269" s="32">
        <v>35.417285714285718</v>
      </c>
    </row>
    <row r="270" spans="56:78" x14ac:dyDescent="0.25">
      <c r="BX270" s="10" t="s">
        <v>483</v>
      </c>
      <c r="BY270" s="10">
        <v>40111.64</v>
      </c>
      <c r="BZ270" s="32">
        <v>36.421928571428566</v>
      </c>
    </row>
    <row r="271" spans="56:78" x14ac:dyDescent="0.25">
      <c r="BX271" s="23">
        <v>39821</v>
      </c>
      <c r="BY271" s="10">
        <v>40110.32</v>
      </c>
      <c r="BZ271" s="32">
        <v>35.813964285714285</v>
      </c>
    </row>
    <row r="272" spans="56:78" x14ac:dyDescent="0.25">
      <c r="BX272" s="10" t="s">
        <v>484</v>
      </c>
      <c r="BY272" s="10">
        <v>44702.92</v>
      </c>
      <c r="BZ272" s="32">
        <v>35.812785714285717</v>
      </c>
    </row>
    <row r="273" spans="76:78" x14ac:dyDescent="0.25">
      <c r="BX273" s="23">
        <v>39822</v>
      </c>
      <c r="BY273" s="10">
        <v>45177.36</v>
      </c>
      <c r="BZ273" s="32">
        <v>39.913321428571429</v>
      </c>
    </row>
    <row r="274" spans="76:78" x14ac:dyDescent="0.25">
      <c r="BX274" s="10" t="s">
        <v>485</v>
      </c>
      <c r="BY274" s="10">
        <v>44937.24</v>
      </c>
      <c r="BZ274" s="32">
        <v>40.336928571428572</v>
      </c>
    </row>
    <row r="275" spans="76:78" x14ac:dyDescent="0.25">
      <c r="BX275" s="23">
        <v>39823</v>
      </c>
      <c r="BY275" s="10">
        <v>44937.24</v>
      </c>
      <c r="BZ275" s="32">
        <v>40.122535714285711</v>
      </c>
    </row>
    <row r="276" spans="76:78" x14ac:dyDescent="0.25">
      <c r="BX276" s="10" t="s">
        <v>486</v>
      </c>
      <c r="BY276" s="10">
        <v>44796.68</v>
      </c>
      <c r="BZ276" s="32">
        <v>40.122535714285711</v>
      </c>
    </row>
    <row r="277" spans="76:78" x14ac:dyDescent="0.25">
      <c r="BX277" s="23">
        <v>39824</v>
      </c>
      <c r="BY277" s="10">
        <v>47843.040000000001</v>
      </c>
      <c r="BZ277" s="32">
        <v>39.997035714285715</v>
      </c>
    </row>
    <row r="278" spans="76:78" x14ac:dyDescent="0.25">
      <c r="BX278" s="10" t="s">
        <v>487</v>
      </c>
      <c r="BY278" s="10">
        <v>49400.92</v>
      </c>
      <c r="BZ278" s="32">
        <v>42.716999999999999</v>
      </c>
    </row>
    <row r="279" spans="76:78" x14ac:dyDescent="0.25">
      <c r="BX279" s="23">
        <v>39825</v>
      </c>
      <c r="BY279" s="10">
        <v>49542.44</v>
      </c>
      <c r="BZ279" s="32">
        <v>44.107964285714282</v>
      </c>
    </row>
    <row r="280" spans="76:78" x14ac:dyDescent="0.25">
      <c r="BX280" s="10" t="s">
        <v>488</v>
      </c>
      <c r="BY280" s="10">
        <v>49716.44</v>
      </c>
      <c r="BZ280" s="32">
        <v>44.234321428571434</v>
      </c>
    </row>
    <row r="281" spans="76:78" x14ac:dyDescent="0.25">
      <c r="BX281" s="23">
        <v>40179</v>
      </c>
      <c r="BY281" s="10">
        <v>48627.199999999997</v>
      </c>
      <c r="BZ281" s="32">
        <v>44.389678571428576</v>
      </c>
    </row>
    <row r="282" spans="76:78" x14ac:dyDescent="0.25">
      <c r="BX282" s="10" t="s">
        <v>489</v>
      </c>
      <c r="BY282" s="10">
        <v>49520.4</v>
      </c>
      <c r="BZ282" s="32">
        <v>43.417142857142856</v>
      </c>
    </row>
    <row r="283" spans="76:78" x14ac:dyDescent="0.25">
      <c r="BX283" s="23">
        <v>40180</v>
      </c>
      <c r="BY283" s="10">
        <v>51125.84</v>
      </c>
      <c r="BZ283" s="32">
        <v>44.214642857142856</v>
      </c>
    </row>
    <row r="284" spans="76:78" x14ac:dyDescent="0.25">
      <c r="BX284" s="10" t="s">
        <v>490</v>
      </c>
      <c r="BY284" s="10">
        <v>48307.040000000001</v>
      </c>
      <c r="BZ284" s="32">
        <v>45.648071428571427</v>
      </c>
    </row>
    <row r="285" spans="76:78" x14ac:dyDescent="0.25">
      <c r="BX285" s="23">
        <v>40181</v>
      </c>
      <c r="BY285" s="10">
        <v>49885.64</v>
      </c>
      <c r="BZ285" s="32">
        <v>43.131285714285717</v>
      </c>
    </row>
    <row r="286" spans="76:78" x14ac:dyDescent="0.25">
      <c r="BX286" s="10" t="s">
        <v>491</v>
      </c>
      <c r="BY286" s="10">
        <v>49816.2</v>
      </c>
      <c r="BZ286" s="32">
        <v>44.540750000000003</v>
      </c>
    </row>
    <row r="287" spans="76:78" x14ac:dyDescent="0.25">
      <c r="BX287" s="23">
        <v>40182</v>
      </c>
      <c r="BY287" s="10">
        <v>48459</v>
      </c>
      <c r="BZ287" s="32">
        <v>44.478749999999998</v>
      </c>
    </row>
    <row r="288" spans="76:78" x14ac:dyDescent="0.25">
      <c r="BX288" s="10" t="s">
        <v>489</v>
      </c>
      <c r="BY288" s="10">
        <v>49504.160000000003</v>
      </c>
      <c r="BZ288" s="32">
        <v>43.266964285714288</v>
      </c>
    </row>
    <row r="289" spans="76:78" x14ac:dyDescent="0.25">
      <c r="BX289" s="23">
        <v>40183</v>
      </c>
      <c r="BY289" s="10">
        <v>51357.84</v>
      </c>
      <c r="BZ289" s="32">
        <v>44.200142857142858</v>
      </c>
    </row>
    <row r="290" spans="76:78" x14ac:dyDescent="0.25">
      <c r="BX290" s="10" t="s">
        <v>492</v>
      </c>
      <c r="BY290" s="10">
        <v>51388</v>
      </c>
      <c r="BZ290" s="32">
        <v>45.855214285714283</v>
      </c>
    </row>
    <row r="291" spans="76:78" x14ac:dyDescent="0.25">
      <c r="BX291" s="23">
        <v>40184</v>
      </c>
      <c r="BY291" s="10">
        <v>45704</v>
      </c>
      <c r="BZ291" s="32">
        <v>45.88214285714286</v>
      </c>
    </row>
    <row r="292" spans="76:78" x14ac:dyDescent="0.25">
      <c r="BX292" s="10" t="s">
        <v>493</v>
      </c>
      <c r="BY292" s="10">
        <v>44680</v>
      </c>
      <c r="BZ292" s="32">
        <v>40.807142857142857</v>
      </c>
    </row>
    <row r="293" spans="76:78" x14ac:dyDescent="0.25">
      <c r="BX293" s="23">
        <v>40185</v>
      </c>
      <c r="BY293" s="10">
        <v>47273.86</v>
      </c>
      <c r="BZ293" s="32">
        <v>39.892857142857146</v>
      </c>
    </row>
    <row r="294" spans="76:78" x14ac:dyDescent="0.25">
      <c r="BX294" s="10" t="s">
        <v>494</v>
      </c>
      <c r="BY294" s="10">
        <v>46315.6</v>
      </c>
      <c r="BZ294" s="32">
        <v>42.208803571428575</v>
      </c>
    </row>
    <row r="295" spans="76:78" x14ac:dyDescent="0.25">
      <c r="BX295" s="23">
        <v>40186</v>
      </c>
      <c r="BY295" s="10">
        <v>48033.18</v>
      </c>
      <c r="BZ295" s="32">
        <v>41.353214285714287</v>
      </c>
    </row>
    <row r="296" spans="76:78" x14ac:dyDescent="0.25">
      <c r="BX296" s="10" t="s">
        <v>495</v>
      </c>
      <c r="BY296" s="10">
        <v>49337.5</v>
      </c>
      <c r="BZ296" s="32">
        <v>42.886767857142857</v>
      </c>
    </row>
    <row r="297" spans="76:78" x14ac:dyDescent="0.25">
      <c r="BX297" s="23">
        <v>40187</v>
      </c>
      <c r="BY297" s="10">
        <v>47767.65</v>
      </c>
      <c r="BZ297" s="32">
        <v>44.051339285714285</v>
      </c>
    </row>
    <row r="298" spans="76:78" x14ac:dyDescent="0.25">
      <c r="BX298" s="10" t="s">
        <v>496</v>
      </c>
      <c r="BY298" s="10">
        <v>47073.7</v>
      </c>
      <c r="BZ298" s="32">
        <v>42.649687499999999</v>
      </c>
    </row>
    <row r="299" spans="76:78" x14ac:dyDescent="0.25">
      <c r="BX299" s="23">
        <v>40188</v>
      </c>
      <c r="BY299" s="10">
        <v>47856.5</v>
      </c>
      <c r="BZ299" s="32">
        <v>42.030089285714283</v>
      </c>
    </row>
    <row r="300" spans="76:78" x14ac:dyDescent="0.25">
      <c r="BX300" s="10" t="s">
        <v>497</v>
      </c>
      <c r="BY300" s="10">
        <v>49698.09</v>
      </c>
      <c r="BZ300" s="32">
        <v>42.729017857142857</v>
      </c>
    </row>
    <row r="301" spans="76:78" x14ac:dyDescent="0.25">
      <c r="BX301" s="23">
        <v>40189</v>
      </c>
      <c r="BY301" s="10">
        <v>50861.07</v>
      </c>
      <c r="BZ301" s="32">
        <v>44.37329464285714</v>
      </c>
    </row>
    <row r="302" spans="76:78" x14ac:dyDescent="0.25">
      <c r="BX302" s="10" t="s">
        <v>498</v>
      </c>
      <c r="BY302" s="10">
        <v>53144.09</v>
      </c>
      <c r="BZ302" s="32">
        <v>45.411669642857142</v>
      </c>
    </row>
    <row r="303" spans="76:78" x14ac:dyDescent="0.25">
      <c r="BX303" s="23">
        <v>40190</v>
      </c>
      <c r="BY303" s="10">
        <v>53469</v>
      </c>
      <c r="BZ303" s="32">
        <v>47.450080357142852</v>
      </c>
    </row>
    <row r="304" spans="76:78" x14ac:dyDescent="0.25">
      <c r="BX304" s="10" t="s">
        <v>499</v>
      </c>
      <c r="BY304" s="10">
        <v>53304</v>
      </c>
      <c r="BZ304" s="32">
        <v>47.740178571428572</v>
      </c>
    </row>
    <row r="305" spans="76:78" x14ac:dyDescent="0.25">
      <c r="BX305" s="23">
        <v>40544</v>
      </c>
      <c r="BY305" s="10">
        <v>54606.239999999998</v>
      </c>
      <c r="BZ305" s="32">
        <v>47.592857142857142</v>
      </c>
    </row>
    <row r="306" spans="76:78" x14ac:dyDescent="0.25">
      <c r="BX306" s="10" t="s">
        <v>500</v>
      </c>
      <c r="BY306" s="10">
        <v>55830.06</v>
      </c>
      <c r="BZ306" s="32">
        <v>48.755571428571429</v>
      </c>
    </row>
    <row r="307" spans="76:78" x14ac:dyDescent="0.25">
      <c r="BX307" s="23">
        <v>40545</v>
      </c>
      <c r="BY307" s="10">
        <v>57886.92</v>
      </c>
      <c r="BZ307" s="32">
        <v>49.848267857142858</v>
      </c>
    </row>
    <row r="308" spans="76:78" x14ac:dyDescent="0.25">
      <c r="BX308" s="10" t="s">
        <v>501</v>
      </c>
      <c r="BY308" s="10">
        <v>61179.3</v>
      </c>
      <c r="BZ308" s="32">
        <v>51.684750000000001</v>
      </c>
    </row>
    <row r="309" spans="76:78" x14ac:dyDescent="0.25">
      <c r="BX309" s="23">
        <v>40556</v>
      </c>
      <c r="BY309" s="10">
        <v>66244.23</v>
      </c>
      <c r="BZ309" s="32">
        <v>54.624375000000001</v>
      </c>
    </row>
    <row r="310" spans="76:78" x14ac:dyDescent="0.25">
      <c r="BX310" s="10" t="s">
        <v>502</v>
      </c>
      <c r="BY310" s="10">
        <v>68783.13</v>
      </c>
      <c r="BZ310" s="32">
        <v>59.146633928571426</v>
      </c>
    </row>
    <row r="311" spans="76:78" x14ac:dyDescent="0.25">
      <c r="BX311" s="23">
        <v>40547</v>
      </c>
      <c r="BY311" s="10">
        <v>68543.28</v>
      </c>
      <c r="BZ311" s="32">
        <v>61.413508928571432</v>
      </c>
    </row>
    <row r="312" spans="76:78" x14ac:dyDescent="0.25">
      <c r="BX312" s="10" t="s">
        <v>503</v>
      </c>
      <c r="BY312" s="10">
        <v>70368.479999999996</v>
      </c>
      <c r="BZ312" s="32">
        <v>61.199357142857139</v>
      </c>
    </row>
    <row r="313" spans="76:78" x14ac:dyDescent="0.25">
      <c r="BX313" s="23">
        <v>40548</v>
      </c>
      <c r="BY313" s="10">
        <v>72832.5</v>
      </c>
      <c r="BZ313" s="32">
        <v>62.828999999999994</v>
      </c>
    </row>
    <row r="314" spans="76:78" x14ac:dyDescent="0.25">
      <c r="BX314" s="10" t="s">
        <v>504</v>
      </c>
      <c r="BY314" s="10">
        <v>71929.2</v>
      </c>
      <c r="BZ314" s="32">
        <v>65.029017857142861</v>
      </c>
    </row>
    <row r="315" spans="76:78" x14ac:dyDescent="0.25">
      <c r="BX315" s="23">
        <v>40549</v>
      </c>
      <c r="BY315" s="10">
        <v>68741.009999999995</v>
      </c>
      <c r="BZ315" s="32">
        <v>64.222499999999997</v>
      </c>
    </row>
    <row r="316" spans="76:78" x14ac:dyDescent="0.25">
      <c r="BX316" s="10" t="s">
        <v>505</v>
      </c>
      <c r="BY316" s="10">
        <v>70930.080000000002</v>
      </c>
      <c r="BZ316" s="32">
        <v>61.375901785714284</v>
      </c>
    </row>
    <row r="317" spans="76:78" x14ac:dyDescent="0.25">
      <c r="BX317" s="23">
        <v>40550</v>
      </c>
      <c r="BY317" s="10">
        <v>70189.8</v>
      </c>
      <c r="BZ317" s="32">
        <v>63.33042857142857</v>
      </c>
    </row>
    <row r="318" spans="76:78" x14ac:dyDescent="0.25">
      <c r="BX318" s="10" t="s">
        <v>506</v>
      </c>
      <c r="BY318" s="10">
        <v>69119.759999999995</v>
      </c>
      <c r="BZ318" s="32">
        <v>62.669464285714291</v>
      </c>
    </row>
    <row r="319" spans="76:78" x14ac:dyDescent="0.25">
      <c r="BX319" s="23">
        <v>40551</v>
      </c>
      <c r="BY319" s="10">
        <v>72117.2</v>
      </c>
      <c r="BZ319" s="32">
        <v>61.714071428571422</v>
      </c>
    </row>
    <row r="320" spans="76:78" x14ac:dyDescent="0.25">
      <c r="BX320" s="10" t="s">
        <v>507</v>
      </c>
      <c r="BY320" s="10">
        <v>71273.88</v>
      </c>
      <c r="BZ320" s="32">
        <v>64.390357142857141</v>
      </c>
    </row>
    <row r="321" spans="76:78" x14ac:dyDescent="0.25">
      <c r="BX321" s="23">
        <v>40552</v>
      </c>
      <c r="BY321" s="10">
        <v>69297.240000000005</v>
      </c>
      <c r="BZ321" s="32">
        <v>63.637392857142864</v>
      </c>
    </row>
    <row r="322" spans="76:78" x14ac:dyDescent="0.25">
      <c r="BX322" s="10" t="s">
        <v>508</v>
      </c>
      <c r="BY322" s="10">
        <v>71931.600000000006</v>
      </c>
      <c r="BZ322" s="32">
        <v>61.872535714285718</v>
      </c>
    </row>
    <row r="323" spans="76:78" x14ac:dyDescent="0.25">
      <c r="BX323" s="23">
        <v>40553</v>
      </c>
      <c r="BY323" s="10">
        <v>70298.320000000007</v>
      </c>
      <c r="BZ323" s="32">
        <v>64.224642857142868</v>
      </c>
    </row>
    <row r="324" spans="76:78" x14ac:dyDescent="0.25">
      <c r="BX324" s="10" t="s">
        <v>509</v>
      </c>
      <c r="BY324" s="10">
        <v>69623.199999999997</v>
      </c>
      <c r="BZ324" s="32">
        <v>62.766357142857146</v>
      </c>
    </row>
    <row r="325" spans="76:78" x14ac:dyDescent="0.25">
      <c r="BX325" s="23">
        <v>40554</v>
      </c>
      <c r="BY325" s="10">
        <v>72192.600000000006</v>
      </c>
      <c r="BZ325" s="32">
        <v>62.163571428571423</v>
      </c>
    </row>
    <row r="326" spans="76:78" x14ac:dyDescent="0.25">
      <c r="BX326" s="10" t="s">
        <v>510</v>
      </c>
      <c r="BY326" s="10">
        <v>73586.92</v>
      </c>
      <c r="BZ326" s="32">
        <v>64.457678571428573</v>
      </c>
    </row>
    <row r="327" spans="76:78" x14ac:dyDescent="0.25">
      <c r="BX327" s="23">
        <v>40555</v>
      </c>
      <c r="BY327" s="10">
        <v>76232.800000000003</v>
      </c>
      <c r="BZ327" s="32">
        <v>65.702607142857147</v>
      </c>
    </row>
    <row r="328" spans="76:78" x14ac:dyDescent="0.25">
      <c r="BX328" s="23">
        <v>40675</v>
      </c>
      <c r="BY328" s="10">
        <v>76232.800000000003</v>
      </c>
      <c r="BZ328" s="32">
        <v>68.064999999999998</v>
      </c>
    </row>
    <row r="329" spans="76:78" x14ac:dyDescent="0.25">
      <c r="BX329" s="10" t="s">
        <v>511</v>
      </c>
      <c r="BY329" s="10">
        <v>77699.12</v>
      </c>
      <c r="BZ329" s="32">
        <v>68.064999999999998</v>
      </c>
    </row>
    <row r="330" spans="76:78" x14ac:dyDescent="0.25">
      <c r="BX330" s="23">
        <v>40909</v>
      </c>
      <c r="BY330" s="10">
        <v>74318.880000000005</v>
      </c>
      <c r="BZ330" s="32">
        <v>69.374214285714288</v>
      </c>
    </row>
    <row r="331" spans="76:78" x14ac:dyDescent="0.25">
      <c r="BX331" s="10" t="s">
        <v>512</v>
      </c>
      <c r="BY331" s="10">
        <v>78251.25</v>
      </c>
      <c r="BZ331" s="32">
        <v>66.356142857142856</v>
      </c>
    </row>
    <row r="332" spans="76:78" x14ac:dyDescent="0.25">
      <c r="BX332" s="23">
        <v>40910</v>
      </c>
      <c r="BY332" s="10">
        <v>82283.44</v>
      </c>
      <c r="BZ332" s="32">
        <v>69.8671875</v>
      </c>
    </row>
    <row r="333" spans="76:78" x14ac:dyDescent="0.25">
      <c r="BX333" s="10" t="s">
        <v>513</v>
      </c>
      <c r="BY333" s="10">
        <v>82376.86</v>
      </c>
      <c r="BZ333" s="32">
        <v>73.467357142857139</v>
      </c>
    </row>
    <row r="334" spans="76:78" x14ac:dyDescent="0.25">
      <c r="BX334" s="23">
        <v>40911</v>
      </c>
      <c r="BY334" s="10">
        <v>83256.679999999993</v>
      </c>
      <c r="BZ334" s="32">
        <v>73.550767857142858</v>
      </c>
    </row>
    <row r="335" spans="76:78" x14ac:dyDescent="0.25">
      <c r="BX335" s="10" t="s">
        <v>514</v>
      </c>
      <c r="BY335" s="10">
        <v>85498.9</v>
      </c>
      <c r="BZ335" s="32">
        <v>74.336321428571424</v>
      </c>
    </row>
    <row r="336" spans="76:78" x14ac:dyDescent="0.25">
      <c r="BX336" s="23">
        <v>40912</v>
      </c>
      <c r="BY336" s="10">
        <v>84961.88</v>
      </c>
      <c r="BZ336" s="32">
        <v>76.338303571428568</v>
      </c>
    </row>
    <row r="337" spans="63:88" x14ac:dyDescent="0.25">
      <c r="BX337" s="10" t="s">
        <v>515</v>
      </c>
      <c r="BY337" s="10">
        <v>85070.92</v>
      </c>
      <c r="BZ337" s="32">
        <v>75.858821428571432</v>
      </c>
    </row>
    <row r="338" spans="63:88" x14ac:dyDescent="0.25">
      <c r="BX338" s="23">
        <v>40913</v>
      </c>
      <c r="BY338" s="10">
        <v>82757.88</v>
      </c>
      <c r="BZ338" s="32">
        <v>75.956178571428566</v>
      </c>
    </row>
    <row r="339" spans="63:88" x14ac:dyDescent="0.25">
      <c r="BX339" s="10" t="s">
        <v>516</v>
      </c>
      <c r="BY339" s="10">
        <v>82114.080000000002</v>
      </c>
      <c r="BZ339" s="32">
        <v>73.89096428571429</v>
      </c>
    </row>
    <row r="340" spans="63:88" x14ac:dyDescent="0.25">
      <c r="BX340" s="23">
        <v>40914</v>
      </c>
      <c r="BY340" s="10">
        <v>79515.679999999993</v>
      </c>
      <c r="BZ340" s="32">
        <v>73.316142857142864</v>
      </c>
    </row>
    <row r="341" spans="63:88" x14ac:dyDescent="0.25">
      <c r="BX341" s="10" t="s">
        <v>517</v>
      </c>
      <c r="BY341" s="10">
        <v>75722.48</v>
      </c>
      <c r="BZ341" s="32">
        <v>70.996142857142857</v>
      </c>
    </row>
    <row r="342" spans="63:88" x14ac:dyDescent="0.25">
      <c r="BZ342" s="32">
        <v>67.609357142857135</v>
      </c>
    </row>
    <row r="350" spans="63:88" x14ac:dyDescent="0.25">
      <c r="BK350" s="10" t="s">
        <v>280</v>
      </c>
      <c r="BL350" s="10" t="s">
        <v>281</v>
      </c>
      <c r="BM350" s="10" t="s">
        <v>281</v>
      </c>
      <c r="BN350" s="10" t="s">
        <v>281</v>
      </c>
      <c r="BO350" s="10" t="s">
        <v>281</v>
      </c>
      <c r="BP350" s="10" t="s">
        <v>280</v>
      </c>
      <c r="BQ350" s="10" t="s">
        <v>282</v>
      </c>
      <c r="BR350" s="10" t="s">
        <v>282</v>
      </c>
      <c r="BS350" s="10" t="s">
        <v>282</v>
      </c>
      <c r="BT350" s="10" t="s">
        <v>280</v>
      </c>
      <c r="BU350" s="10" t="s">
        <v>288</v>
      </c>
      <c r="BV350" s="10" t="s">
        <v>288</v>
      </c>
      <c r="BW350" s="10" t="s">
        <v>288</v>
      </c>
      <c r="BX350" s="10" t="s">
        <v>280</v>
      </c>
      <c r="BY350" s="10" t="s">
        <v>283</v>
      </c>
      <c r="BZ350" s="10" t="s">
        <v>283</v>
      </c>
      <c r="CA350" s="10" t="s">
        <v>283</v>
      </c>
      <c r="CB350" s="10" t="s">
        <v>280</v>
      </c>
      <c r="CC350" s="10" t="s">
        <v>284</v>
      </c>
      <c r="CD350" s="10" t="s">
        <v>284</v>
      </c>
      <c r="CE350" s="10" t="s">
        <v>284</v>
      </c>
      <c r="CF350" s="10" t="s">
        <v>280</v>
      </c>
      <c r="CG350" s="10" t="s">
        <v>285</v>
      </c>
      <c r="CH350" s="10"/>
      <c r="CI350" s="10" t="s">
        <v>285</v>
      </c>
      <c r="CJ350" s="10" t="s">
        <v>285</v>
      </c>
    </row>
    <row r="351" spans="63:88" x14ac:dyDescent="0.25">
      <c r="BK351" s="10" t="s">
        <v>542</v>
      </c>
      <c r="BL351" s="10">
        <v>5.25</v>
      </c>
      <c r="BM351" s="10" t="s">
        <v>111</v>
      </c>
      <c r="BN351" s="10">
        <v>5.45</v>
      </c>
      <c r="BP351" s="10" t="s">
        <v>542</v>
      </c>
      <c r="BQ351">
        <v>7</v>
      </c>
      <c r="BR351" s="10">
        <v>7</v>
      </c>
      <c r="BT351" s="10" t="s">
        <v>542</v>
      </c>
      <c r="BU351">
        <v>2</v>
      </c>
      <c r="BV351" s="10">
        <v>2</v>
      </c>
      <c r="BX351" s="10" t="s">
        <v>542</v>
      </c>
      <c r="BY351" s="10">
        <v>3</v>
      </c>
      <c r="BZ351" s="10">
        <v>3</v>
      </c>
      <c r="CF351" s="10" t="s">
        <v>542</v>
      </c>
      <c r="CG351">
        <v>240</v>
      </c>
      <c r="CH351" s="10">
        <v>240</v>
      </c>
    </row>
    <row r="352" spans="63:88" x14ac:dyDescent="0.25">
      <c r="BK352" s="10" t="s">
        <v>550</v>
      </c>
      <c r="BL352" s="10">
        <v>6.25</v>
      </c>
      <c r="BM352" s="10" t="s">
        <v>540</v>
      </c>
      <c r="BN352" s="10">
        <v>7.125</v>
      </c>
      <c r="BP352" s="23">
        <v>26766</v>
      </c>
      <c r="BQ352">
        <v>10</v>
      </c>
      <c r="BR352" s="10">
        <v>9.25</v>
      </c>
      <c r="BT352" s="23">
        <v>26766</v>
      </c>
      <c r="BU352">
        <v>2.5</v>
      </c>
      <c r="BV352" s="10">
        <v>2.25</v>
      </c>
      <c r="BX352" s="23">
        <v>26766</v>
      </c>
      <c r="BY352" s="10">
        <v>3.95</v>
      </c>
      <c r="BZ352" s="10">
        <v>4</v>
      </c>
      <c r="CF352" s="23">
        <v>26766</v>
      </c>
      <c r="CG352">
        <v>457.51</v>
      </c>
      <c r="CH352">
        <v>370</v>
      </c>
    </row>
    <row r="353" spans="62:86" x14ac:dyDescent="0.25">
      <c r="BK353" s="23">
        <v>26766</v>
      </c>
      <c r="BL353" s="10">
        <v>7.5</v>
      </c>
      <c r="BM353" s="10" t="s">
        <v>2</v>
      </c>
      <c r="BN353" s="10">
        <v>11.25</v>
      </c>
      <c r="BP353" s="23">
        <v>27089</v>
      </c>
      <c r="BQ353">
        <v>11.5</v>
      </c>
      <c r="BR353" s="10">
        <v>11.875</v>
      </c>
      <c r="BT353" s="23">
        <v>27089</v>
      </c>
      <c r="BU353">
        <v>2.5</v>
      </c>
      <c r="BV353" s="10">
        <v>3</v>
      </c>
      <c r="BX353" s="23">
        <v>27089</v>
      </c>
      <c r="BY353" s="10">
        <v>5</v>
      </c>
      <c r="BZ353" s="10">
        <v>5.9</v>
      </c>
      <c r="CF353" s="23">
        <v>27089</v>
      </c>
      <c r="CG353">
        <v>500</v>
      </c>
      <c r="CH353" s="10">
        <v>500</v>
      </c>
    </row>
    <row r="354" spans="62:86" x14ac:dyDescent="0.25">
      <c r="BK354" s="23">
        <v>27089</v>
      </c>
      <c r="BL354" s="10">
        <v>9</v>
      </c>
      <c r="BM354" s="10" t="s">
        <v>112</v>
      </c>
      <c r="BN354" s="10">
        <v>12</v>
      </c>
      <c r="BP354" s="23">
        <v>27039</v>
      </c>
      <c r="BQ354">
        <v>12</v>
      </c>
      <c r="BR354" s="10">
        <v>13.875</v>
      </c>
      <c r="BT354" s="23">
        <v>27338</v>
      </c>
      <c r="BU354">
        <v>3</v>
      </c>
      <c r="BV354" s="10">
        <v>3.75</v>
      </c>
      <c r="BX354" s="23">
        <v>27338</v>
      </c>
      <c r="BY354" s="10">
        <v>5.5</v>
      </c>
      <c r="BZ354" s="10">
        <v>6</v>
      </c>
      <c r="CF354" s="23">
        <v>27766</v>
      </c>
      <c r="CG354">
        <v>600</v>
      </c>
      <c r="CH354" s="10">
        <v>500</v>
      </c>
    </row>
    <row r="355" spans="62:86" x14ac:dyDescent="0.25">
      <c r="BK355" s="23">
        <v>27039</v>
      </c>
      <c r="BL355" s="10">
        <v>12</v>
      </c>
      <c r="BM355" s="10" t="s">
        <v>113</v>
      </c>
      <c r="BN355" s="10">
        <v>12</v>
      </c>
      <c r="BP355" s="10" t="s">
        <v>543</v>
      </c>
      <c r="BQ355">
        <v>14.5</v>
      </c>
      <c r="BR355" s="10">
        <f>AVERAGE(BQ355:BQ356)</f>
        <v>14.95</v>
      </c>
      <c r="BT355" s="10" t="s">
        <v>543</v>
      </c>
      <c r="BU355">
        <v>4</v>
      </c>
      <c r="BV355" s="10">
        <v>4</v>
      </c>
      <c r="BX355" s="23">
        <v>27039</v>
      </c>
      <c r="BY355">
        <v>6</v>
      </c>
      <c r="BZ355" s="10">
        <f>AVERAGE(BY355:BY356)</f>
        <v>6.1749999999999998</v>
      </c>
      <c r="CF355" s="10" t="s">
        <v>545</v>
      </c>
      <c r="CG355">
        <v>590</v>
      </c>
      <c r="CH355" s="10">
        <v>600</v>
      </c>
    </row>
    <row r="356" spans="62:86" x14ac:dyDescent="0.25">
      <c r="BJ356" s="10" t="s">
        <v>544</v>
      </c>
      <c r="BK356" s="10" t="s">
        <v>545</v>
      </c>
      <c r="BL356" s="10">
        <v>3</v>
      </c>
      <c r="BM356" s="10" t="s">
        <v>55</v>
      </c>
      <c r="BN356" s="10">
        <v>12</v>
      </c>
      <c r="BP356" s="23">
        <v>27771</v>
      </c>
      <c r="BQ356">
        <v>15.4</v>
      </c>
      <c r="BR356" s="10">
        <v>15.4</v>
      </c>
      <c r="BS356" s="10" t="s">
        <v>544</v>
      </c>
      <c r="BT356" s="10" t="s">
        <v>545</v>
      </c>
      <c r="BU356">
        <v>0.88</v>
      </c>
      <c r="BV356" s="10">
        <v>4</v>
      </c>
      <c r="BX356" s="10" t="s">
        <v>546</v>
      </c>
      <c r="BY356">
        <v>6.35</v>
      </c>
      <c r="BZ356" s="10">
        <v>6.35</v>
      </c>
      <c r="CF356" s="23">
        <v>28745</v>
      </c>
      <c r="CG356">
        <v>799.8</v>
      </c>
      <c r="CH356" s="10">
        <v>600</v>
      </c>
    </row>
    <row r="357" spans="62:86" x14ac:dyDescent="0.25">
      <c r="BK357" s="10" t="s">
        <v>549</v>
      </c>
      <c r="BL357" s="10">
        <v>3.2</v>
      </c>
      <c r="BM357" s="10" t="s">
        <v>115</v>
      </c>
      <c r="BN357" s="11">
        <v>3.15</v>
      </c>
      <c r="BO357" s="10" t="s">
        <v>544</v>
      </c>
      <c r="BP357" s="10" t="s">
        <v>545</v>
      </c>
      <c r="BQ357">
        <v>3.6</v>
      </c>
      <c r="BR357" s="11">
        <v>3.9</v>
      </c>
      <c r="BT357" s="23">
        <v>28856</v>
      </c>
      <c r="BU357">
        <v>1</v>
      </c>
      <c r="BV357" s="11">
        <v>0.92</v>
      </c>
      <c r="BW357" s="10" t="s">
        <v>544</v>
      </c>
      <c r="BX357" s="10" t="s">
        <v>545</v>
      </c>
      <c r="BY357">
        <v>1.4</v>
      </c>
      <c r="BZ357" s="11">
        <v>1.51</v>
      </c>
      <c r="CF357" s="23">
        <v>28856</v>
      </c>
      <c r="CG357">
        <v>800</v>
      </c>
      <c r="CH357">
        <v>750</v>
      </c>
    </row>
    <row r="358" spans="62:86" x14ac:dyDescent="0.25">
      <c r="BK358" s="10" t="s">
        <v>286</v>
      </c>
      <c r="BL358" s="10">
        <v>4.45</v>
      </c>
      <c r="BM358" s="10" t="s">
        <v>538</v>
      </c>
      <c r="BP358" s="10" t="s">
        <v>549</v>
      </c>
      <c r="BQ358">
        <v>3.8</v>
      </c>
      <c r="BT358" s="10" t="s">
        <v>547</v>
      </c>
      <c r="BU358">
        <v>0.88</v>
      </c>
      <c r="BX358" s="10" t="s">
        <v>549</v>
      </c>
      <c r="BY358">
        <v>1.56</v>
      </c>
      <c r="CF358" s="10" t="s">
        <v>286</v>
      </c>
      <c r="CG358">
        <v>1250</v>
      </c>
    </row>
    <row r="359" spans="62:86" x14ac:dyDescent="0.25">
      <c r="BP359" s="10" t="s">
        <v>286</v>
      </c>
      <c r="BQ359">
        <v>6.3</v>
      </c>
      <c r="BT359" s="10" t="s">
        <v>548</v>
      </c>
      <c r="BU359">
        <v>1</v>
      </c>
      <c r="BX359" s="10" t="s">
        <v>286</v>
      </c>
      <c r="BY359">
        <v>2.8</v>
      </c>
    </row>
    <row r="360" spans="62:86" x14ac:dyDescent="0.25">
      <c r="BT360" s="10" t="s">
        <v>286</v>
      </c>
      <c r="BU360">
        <v>2.5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N125"/>
  <sheetViews>
    <sheetView topLeftCell="AJ24" workbookViewId="0">
      <selection activeCell="AO60" sqref="AO60"/>
    </sheetView>
  </sheetViews>
  <sheetFormatPr defaultRowHeight="15" x14ac:dyDescent="0.25"/>
  <cols>
    <col min="5" max="5" width="9.140625" style="10"/>
    <col min="7" max="7" width="9.140625" style="10"/>
    <col min="9" max="9" width="9.140625" style="10"/>
    <col min="12" max="12" width="12" style="10" bestFit="1" customWidth="1"/>
    <col min="13" max="13" width="9.140625" style="10"/>
    <col min="19" max="19" width="12" style="10" bestFit="1" customWidth="1"/>
    <col min="26" max="26" width="11" bestFit="1" customWidth="1"/>
    <col min="27" max="27" width="12" bestFit="1" customWidth="1"/>
    <col min="28" max="28" width="12" style="10" bestFit="1" customWidth="1"/>
    <col min="34" max="36" width="12" bestFit="1" customWidth="1"/>
    <col min="43" max="43" width="12" bestFit="1" customWidth="1"/>
    <col min="45" max="46" width="12" bestFit="1" customWidth="1"/>
    <col min="58" max="58" width="9.7109375" bestFit="1" customWidth="1"/>
    <col min="60" max="62" width="9.140625" style="10"/>
    <col min="63" max="63" width="11.28515625" style="10" customWidth="1"/>
    <col min="65" max="67" width="9.140625" style="10"/>
    <col min="69" max="75" width="9.140625" style="10"/>
    <col min="77" max="79" width="9.140625" style="10"/>
    <col min="81" max="83" width="9.140625" style="10"/>
    <col min="85" max="100" width="9.140625" style="10"/>
    <col min="102" max="105" width="9.140625" style="10"/>
    <col min="108" max="120" width="9.140625" style="10"/>
    <col min="122" max="122" width="9.140625" style="10"/>
    <col min="126" max="132" width="9.140625" style="10"/>
    <col min="134" max="139" width="9.140625" style="10"/>
    <col min="141" max="143" width="9.140625" style="10"/>
    <col min="145" max="147" width="9.140625" style="10"/>
    <col min="149" max="150" width="9.140625" style="10"/>
    <col min="154" max="154" width="9.140625" style="10"/>
    <col min="164" max="164" width="9.140625" style="10"/>
  </cols>
  <sheetData>
    <row r="1" spans="3:170" x14ac:dyDescent="0.25">
      <c r="EX1" s="10" t="s">
        <v>418</v>
      </c>
    </row>
    <row r="2" spans="3:170" x14ac:dyDescent="0.25">
      <c r="C2" s="10"/>
      <c r="D2" s="10"/>
      <c r="F2" s="10"/>
      <c r="H2" s="10"/>
      <c r="CF2" s="10" t="s">
        <v>234</v>
      </c>
      <c r="DU2" s="10" t="s">
        <v>241</v>
      </c>
      <c r="EW2" s="10"/>
      <c r="EY2" s="10"/>
    </row>
    <row r="3" spans="3:170" x14ac:dyDescent="0.25">
      <c r="C3" s="10"/>
      <c r="D3" s="10"/>
      <c r="F3" s="10" t="s">
        <v>110</v>
      </c>
      <c r="H3" s="10"/>
      <c r="R3" t="s">
        <v>153</v>
      </c>
      <c r="AA3" t="s">
        <v>154</v>
      </c>
      <c r="BG3" s="10" t="s">
        <v>205</v>
      </c>
      <c r="CF3" s="10" t="s">
        <v>236</v>
      </c>
      <c r="DB3" s="10" t="s">
        <v>239</v>
      </c>
      <c r="EC3" s="10" t="s">
        <v>242</v>
      </c>
      <c r="EX3"/>
      <c r="EZ3" s="10"/>
      <c r="FH3"/>
    </row>
    <row r="4" spans="3:170" x14ac:dyDescent="0.25">
      <c r="C4" s="10"/>
      <c r="D4" s="10"/>
      <c r="F4" s="10"/>
      <c r="H4" s="10" t="s">
        <v>164</v>
      </c>
      <c r="K4" s="1"/>
      <c r="L4" s="1"/>
      <c r="M4" s="1"/>
      <c r="BG4" s="10" t="s">
        <v>201</v>
      </c>
      <c r="BH4" s="10" t="s">
        <v>201</v>
      </c>
      <c r="BI4" s="10" t="s">
        <v>201</v>
      </c>
      <c r="BJ4" s="10" t="s">
        <v>404</v>
      </c>
      <c r="BL4" s="10" t="s">
        <v>129</v>
      </c>
      <c r="BM4" s="10" t="s">
        <v>129</v>
      </c>
      <c r="BN4" s="10" t="s">
        <v>129</v>
      </c>
      <c r="BP4" s="10" t="s">
        <v>202</v>
      </c>
      <c r="BQ4" s="10" t="s">
        <v>202</v>
      </c>
      <c r="BR4" s="10" t="s">
        <v>202</v>
      </c>
      <c r="BT4" s="10" t="s">
        <v>202</v>
      </c>
      <c r="BU4" s="10" t="s">
        <v>202</v>
      </c>
      <c r="BV4" s="10" t="s">
        <v>202</v>
      </c>
      <c r="BX4" s="10" t="s">
        <v>233</v>
      </c>
      <c r="BY4" s="10" t="s">
        <v>233</v>
      </c>
      <c r="BZ4" s="10" t="s">
        <v>233</v>
      </c>
      <c r="CB4" s="10" t="s">
        <v>235</v>
      </c>
      <c r="CC4" s="10" t="s">
        <v>235</v>
      </c>
      <c r="CD4" s="10" t="s">
        <v>235</v>
      </c>
      <c r="CF4" s="10" t="s">
        <v>238</v>
      </c>
      <c r="CG4" s="12" t="s">
        <v>264</v>
      </c>
      <c r="CH4" s="12" t="s">
        <v>264</v>
      </c>
      <c r="CI4" s="12" t="s">
        <v>264</v>
      </c>
      <c r="CJ4" s="12"/>
      <c r="CK4" s="10" t="s">
        <v>253</v>
      </c>
      <c r="CL4" s="10" t="s">
        <v>253</v>
      </c>
      <c r="CM4" s="10" t="s">
        <v>253</v>
      </c>
      <c r="CO4" s="10" t="s">
        <v>254</v>
      </c>
      <c r="CP4" s="10" t="s">
        <v>254</v>
      </c>
      <c r="CQ4" s="10" t="s">
        <v>254</v>
      </c>
      <c r="CS4" s="10" t="s">
        <v>255</v>
      </c>
      <c r="CT4" s="10" t="s">
        <v>255</v>
      </c>
      <c r="CU4" s="10" t="s">
        <v>255</v>
      </c>
      <c r="CW4" s="10" t="s">
        <v>237</v>
      </c>
      <c r="CX4" s="10" t="s">
        <v>259</v>
      </c>
      <c r="CY4" s="10" t="s">
        <v>259</v>
      </c>
      <c r="CZ4" s="10" t="s">
        <v>259</v>
      </c>
      <c r="DB4" s="10" t="s">
        <v>240</v>
      </c>
      <c r="DC4" s="10" t="s">
        <v>265</v>
      </c>
      <c r="DE4" s="10" t="s">
        <v>266</v>
      </c>
      <c r="DF4" s="10" t="s">
        <v>266</v>
      </c>
      <c r="DG4" s="10" t="s">
        <v>266</v>
      </c>
      <c r="DI4" s="10" t="s">
        <v>267</v>
      </c>
      <c r="DJ4" s="10" t="s">
        <v>267</v>
      </c>
      <c r="DK4" s="10" t="s">
        <v>267</v>
      </c>
      <c r="DL4" s="10" t="s">
        <v>256</v>
      </c>
      <c r="DM4" s="10" t="s">
        <v>256</v>
      </c>
      <c r="DN4" s="10" t="s">
        <v>256</v>
      </c>
      <c r="DO4" s="25" t="s">
        <v>416</v>
      </c>
      <c r="DP4" s="25"/>
      <c r="DQ4" s="10" t="s">
        <v>237</v>
      </c>
      <c r="DR4" s="10" t="s">
        <v>237</v>
      </c>
      <c r="DS4" s="10" t="s">
        <v>237</v>
      </c>
      <c r="DU4" s="10" t="s">
        <v>236</v>
      </c>
      <c r="DV4" s="10" t="s">
        <v>236</v>
      </c>
      <c r="DW4" s="10" t="s">
        <v>236</v>
      </c>
      <c r="DY4" s="10" t="s">
        <v>268</v>
      </c>
      <c r="DZ4" s="10" t="s">
        <v>268</v>
      </c>
      <c r="EA4" s="10" t="s">
        <v>268</v>
      </c>
      <c r="EC4" s="10" t="s">
        <v>243</v>
      </c>
      <c r="ED4" s="10" t="s">
        <v>243</v>
      </c>
      <c r="EE4" s="10" t="s">
        <v>243</v>
      </c>
      <c r="EF4" s="28" t="s">
        <v>415</v>
      </c>
      <c r="EG4" s="28" t="s">
        <v>415</v>
      </c>
      <c r="EH4" s="28" t="s">
        <v>415</v>
      </c>
      <c r="EI4" s="28"/>
      <c r="EJ4" s="10" t="s">
        <v>244</v>
      </c>
      <c r="EK4" s="10" t="s">
        <v>244</v>
      </c>
      <c r="EL4" s="10" t="s">
        <v>244</v>
      </c>
      <c r="EN4" s="10" t="s">
        <v>245</v>
      </c>
      <c r="EO4" s="10" t="s">
        <v>245</v>
      </c>
      <c r="EP4" s="10" t="s">
        <v>245</v>
      </c>
      <c r="ER4" s="10" t="s">
        <v>269</v>
      </c>
      <c r="ES4" s="10" t="s">
        <v>269</v>
      </c>
      <c r="ET4" s="10" t="s">
        <v>269</v>
      </c>
      <c r="EU4" s="28" t="s">
        <v>417</v>
      </c>
      <c r="EV4" s="10"/>
      <c r="EW4" s="10"/>
      <c r="EX4" s="10" t="s">
        <v>275</v>
      </c>
      <c r="EY4" s="10"/>
      <c r="EZ4" s="10" t="s">
        <v>108</v>
      </c>
      <c r="FA4" s="10" t="s">
        <v>241</v>
      </c>
      <c r="FB4" s="10"/>
      <c r="FC4" s="10"/>
      <c r="FD4" s="10"/>
      <c r="FE4" s="10"/>
      <c r="FF4" s="10"/>
      <c r="FG4" s="10"/>
      <c r="FI4" s="10"/>
      <c r="FJ4" s="10" t="s">
        <v>108</v>
      </c>
      <c r="FL4" s="10"/>
    </row>
    <row r="5" spans="3:170" x14ac:dyDescent="0.25">
      <c r="C5" s="10"/>
      <c r="D5" s="1" t="s">
        <v>103</v>
      </c>
      <c r="E5" s="1" t="s">
        <v>159</v>
      </c>
      <c r="F5" s="1" t="s">
        <v>43</v>
      </c>
      <c r="G5" s="1" t="s">
        <v>158</v>
      </c>
      <c r="H5" s="1" t="s">
        <v>108</v>
      </c>
      <c r="I5" s="1"/>
      <c r="J5" s="1" t="s">
        <v>162</v>
      </c>
      <c r="K5" s="10" t="s">
        <v>141</v>
      </c>
      <c r="L5" s="1" t="s">
        <v>161</v>
      </c>
      <c r="M5" s="1" t="s">
        <v>163</v>
      </c>
      <c r="N5" s="10"/>
      <c r="O5" s="11" t="s">
        <v>157</v>
      </c>
      <c r="P5" s="12" t="s">
        <v>144</v>
      </c>
      <c r="Q5" s="12" t="s">
        <v>145</v>
      </c>
      <c r="R5" s="12" t="s">
        <v>146</v>
      </c>
      <c r="S5" s="11" t="s">
        <v>129</v>
      </c>
      <c r="T5" s="11" t="s">
        <v>156</v>
      </c>
      <c r="U5" s="11" t="s">
        <v>149</v>
      </c>
      <c r="V5" s="12" t="s">
        <v>150</v>
      </c>
      <c r="X5" s="11" t="s">
        <v>157</v>
      </c>
      <c r="Y5" t="s">
        <v>144</v>
      </c>
      <c r="Z5" t="s">
        <v>145</v>
      </c>
      <c r="AA5" t="s">
        <v>146</v>
      </c>
      <c r="AB5" s="11" t="s">
        <v>129</v>
      </c>
      <c r="AC5" s="11" t="s">
        <v>156</v>
      </c>
      <c r="AD5" s="11" t="s">
        <v>149</v>
      </c>
      <c r="AE5" t="s">
        <v>150</v>
      </c>
      <c r="AH5" s="10" t="s">
        <v>165</v>
      </c>
      <c r="AI5" s="10" t="s">
        <v>166</v>
      </c>
      <c r="AJ5" s="10" t="s">
        <v>168</v>
      </c>
      <c r="AK5" s="10" t="s">
        <v>182</v>
      </c>
      <c r="AL5" s="10" t="s">
        <v>169</v>
      </c>
      <c r="AM5" s="10" t="s">
        <v>170</v>
      </c>
      <c r="AN5" s="10" t="s">
        <v>171</v>
      </c>
      <c r="AO5" s="10" t="s">
        <v>184</v>
      </c>
      <c r="AQ5" s="10" t="s">
        <v>173</v>
      </c>
      <c r="AR5" s="10" t="s">
        <v>174</v>
      </c>
      <c r="AS5" s="10" t="s">
        <v>175</v>
      </c>
      <c r="AT5" s="10" t="s">
        <v>176</v>
      </c>
      <c r="AU5" s="10" t="s">
        <v>190</v>
      </c>
      <c r="AV5" s="10" t="s">
        <v>191</v>
      </c>
      <c r="AW5" s="10" t="s">
        <v>585</v>
      </c>
      <c r="AY5" s="10" t="s">
        <v>177</v>
      </c>
      <c r="AZ5" s="10" t="s">
        <v>178</v>
      </c>
      <c r="BA5" s="10" t="s">
        <v>179</v>
      </c>
      <c r="BB5" s="10" t="s">
        <v>180</v>
      </c>
      <c r="BC5" s="10" t="s">
        <v>185</v>
      </c>
      <c r="BF5" s="23">
        <v>26976</v>
      </c>
      <c r="BG5" s="10" t="s">
        <v>206</v>
      </c>
      <c r="BH5" s="10" t="s">
        <v>540</v>
      </c>
      <c r="BI5" s="10">
        <f>(3.73+3.53)/2</f>
        <v>3.63</v>
      </c>
      <c r="BK5" s="23">
        <v>26976</v>
      </c>
      <c r="BL5">
        <v>6.88</v>
      </c>
      <c r="BM5" s="10" t="s">
        <v>540</v>
      </c>
      <c r="BN5" s="10">
        <v>6.88</v>
      </c>
      <c r="BO5" s="23">
        <v>26976</v>
      </c>
      <c r="BP5">
        <v>6.4</v>
      </c>
      <c r="BQ5" s="10">
        <v>6.4</v>
      </c>
      <c r="BR5" s="10">
        <v>6.4</v>
      </c>
      <c r="BS5" s="23">
        <v>26976</v>
      </c>
      <c r="BT5" s="10">
        <v>6.4</v>
      </c>
      <c r="BU5" s="10" t="s">
        <v>540</v>
      </c>
      <c r="BV5" s="10">
        <v>6.4</v>
      </c>
      <c r="EV5" s="10"/>
      <c r="EW5" s="10"/>
      <c r="EX5" s="10" t="s">
        <v>276</v>
      </c>
      <c r="EY5" s="10" t="s">
        <v>278</v>
      </c>
      <c r="EZ5" s="10"/>
      <c r="FA5" s="10" t="s">
        <v>236</v>
      </c>
      <c r="FB5" s="10" t="s">
        <v>277</v>
      </c>
      <c r="FC5" s="10" t="s">
        <v>527</v>
      </c>
      <c r="FD5" s="10" t="s">
        <v>244</v>
      </c>
      <c r="FE5" s="10" t="s">
        <v>245</v>
      </c>
      <c r="FF5" s="10" t="s">
        <v>528</v>
      </c>
      <c r="FG5" s="10" t="s">
        <v>269</v>
      </c>
      <c r="FH5" s="10" t="s">
        <v>243</v>
      </c>
      <c r="FI5" s="10" t="s">
        <v>420</v>
      </c>
      <c r="FL5" s="10"/>
    </row>
    <row r="6" spans="3:170" x14ac:dyDescent="0.25">
      <c r="C6" s="10" t="s">
        <v>3</v>
      </c>
      <c r="D6" s="1">
        <v>2261</v>
      </c>
      <c r="E6" s="1">
        <v>1945</v>
      </c>
      <c r="F6" s="1">
        <v>40793</v>
      </c>
      <c r="G6" s="1">
        <v>66515</v>
      </c>
      <c r="H6" s="1">
        <v>111514</v>
      </c>
      <c r="I6" s="1"/>
      <c r="J6">
        <f>K6*$L$6</f>
        <v>111513.99999999999</v>
      </c>
      <c r="K6" s="10">
        <v>826811917840.58801</v>
      </c>
      <c r="L6" s="10">
        <f>H6/K6</f>
        <v>1.3487226973124043E-7</v>
      </c>
      <c r="M6" s="1">
        <f>H6-J6</f>
        <v>0</v>
      </c>
      <c r="N6" s="10"/>
      <c r="O6">
        <v>766341093715.79199</v>
      </c>
      <c r="P6">
        <v>55262689708.074219</v>
      </c>
      <c r="Q6">
        <v>125926456875.7757</v>
      </c>
      <c r="R6">
        <v>17212968925.46574</v>
      </c>
      <c r="S6" s="10">
        <f>P6+Q6+R6</f>
        <v>198402115509.31564</v>
      </c>
      <c r="T6" s="10">
        <v>187530766714.285</v>
      </c>
      <c r="U6">
        <v>20836751857.142738</v>
      </c>
      <c r="V6">
        <v>356942618770.18427</v>
      </c>
      <c r="X6">
        <v>766341093715.79199</v>
      </c>
      <c r="Y6">
        <v>50435526988.275871</v>
      </c>
      <c r="Z6">
        <v>114926856579.84175</v>
      </c>
      <c r="AA6">
        <v>15709426438.971172</v>
      </c>
      <c r="AB6" s="10">
        <f>Y6+Z6+AA6</f>
        <v>181071810007.08878</v>
      </c>
      <c r="AC6" s="10">
        <v>171150066993.00174</v>
      </c>
      <c r="AD6">
        <v>19016674110.333523</v>
      </c>
      <c r="AE6">
        <v>325763895629.19165</v>
      </c>
      <c r="AH6">
        <f>D6/X6</f>
        <v>2.9503833456679051E-9</v>
      </c>
      <c r="AI6">
        <f>E6/AB6</f>
        <v>1.0741594729316812E-8</v>
      </c>
      <c r="AJ6">
        <f>G6/AC6</f>
        <v>3.8863554755558332E-7</v>
      </c>
      <c r="AK6">
        <f>F6/AD6</f>
        <v>2.1451174776052654E-6</v>
      </c>
      <c r="AL6">
        <f>X6/K6</f>
        <v>0.92686266027377828</v>
      </c>
      <c r="AM6">
        <f>AB6/K6</f>
        <v>0.219</v>
      </c>
      <c r="AN6">
        <f>AC6/K6</f>
        <v>0.20700000000000002</v>
      </c>
      <c r="AO6">
        <f>AD6/K6</f>
        <v>2.3E-2</v>
      </c>
      <c r="AP6">
        <v>1972</v>
      </c>
      <c r="AQ6">
        <f>($AH$6*AL6+$AI$6*AM6+$AJ$6*AN6+$AK$6*AO6)/($AH$6*$AL$6+$AI$6*$AM$6+$AJ$6*$AN$6+$AK$6*$AO$6)</f>
        <v>1</v>
      </c>
      <c r="AR6">
        <f>(AH6*$AL$6+AI6*$AM$6+AJ6*$AN$6+AK6*$AO$6)/($AH$6*$AL$6+$AI$6*$AM$6+$AJ$6*$AN$6+$AK$6*$AO$6)</f>
        <v>1</v>
      </c>
      <c r="AS6">
        <f>(AH6*AL6+AI6*AM6+AJ6*AN6+AK6*AO6)/(AH6*$AL$6+AI6*$AM$6+AJ6*$AN$6+AK6*$AO$6)</f>
        <v>1</v>
      </c>
      <c r="AT6">
        <f>(AH6*AL6+AI6*AM6+AJ6*AN6+AK6*AO6)/($AH$6*AL6+$AI$6*AM6+$AJ$6*AN6+$AK$6*AO6)</f>
        <v>1</v>
      </c>
      <c r="AU6">
        <f>(AQ6*AS6)^0.5</f>
        <v>1</v>
      </c>
      <c r="AV6">
        <f>(AR6*AT6)^0.5</f>
        <v>1</v>
      </c>
      <c r="AW6">
        <f>AU6*AV6</f>
        <v>1</v>
      </c>
      <c r="AY6" t="e">
        <f>LN(AU6)/LN(AW6)</f>
        <v>#DIV/0!</v>
      </c>
      <c r="AZ6" t="e">
        <f>LN(AV6)/LN(AW6)</f>
        <v>#DIV/0!</v>
      </c>
      <c r="BA6" t="e">
        <f>M6*AY6</f>
        <v>#DIV/0!</v>
      </c>
      <c r="BB6" t="e">
        <f>M6*AZ6</f>
        <v>#DIV/0!</v>
      </c>
      <c r="BC6" t="e">
        <f>BA6+BB6</f>
        <v>#DIV/0!</v>
      </c>
      <c r="BF6" s="23">
        <v>27247</v>
      </c>
      <c r="BG6" s="10" t="s">
        <v>207</v>
      </c>
      <c r="BH6" s="10" t="s">
        <v>2</v>
      </c>
      <c r="BI6" s="10">
        <v>6.2</v>
      </c>
      <c r="BK6" s="23">
        <v>27247</v>
      </c>
      <c r="BL6">
        <v>10</v>
      </c>
      <c r="BM6" s="10" t="s">
        <v>2</v>
      </c>
      <c r="BN6" s="10">
        <v>11</v>
      </c>
      <c r="BO6" s="23">
        <v>27247</v>
      </c>
      <c r="BP6">
        <v>6.4</v>
      </c>
      <c r="BQ6" s="10">
        <v>6.4</v>
      </c>
      <c r="BR6" s="10">
        <v>6.4</v>
      </c>
      <c r="BS6" s="23">
        <v>27247</v>
      </c>
      <c r="BT6" s="10">
        <v>6.4</v>
      </c>
      <c r="BU6" s="10" t="s">
        <v>2</v>
      </c>
      <c r="BV6" s="10">
        <v>7.4</v>
      </c>
      <c r="EV6" s="10"/>
      <c r="EW6" s="10" t="s">
        <v>270</v>
      </c>
      <c r="EX6" s="10">
        <v>38350</v>
      </c>
      <c r="EY6" s="10">
        <v>81278</v>
      </c>
      <c r="EZ6" s="10"/>
      <c r="FA6" s="10">
        <v>23325</v>
      </c>
      <c r="FB6" s="10">
        <v>75524</v>
      </c>
      <c r="FC6" s="31">
        <v>0</v>
      </c>
      <c r="FD6" s="10">
        <v>28918</v>
      </c>
      <c r="FE6" s="10">
        <v>31505</v>
      </c>
      <c r="FF6" s="31">
        <v>0</v>
      </c>
      <c r="FG6" s="31">
        <v>0</v>
      </c>
      <c r="FH6" s="10">
        <v>27537</v>
      </c>
      <c r="FI6" s="31">
        <v>0</v>
      </c>
      <c r="FL6" s="10"/>
      <c r="FN6" s="10"/>
    </row>
    <row r="7" spans="3:170" x14ac:dyDescent="0.25">
      <c r="C7" s="10" t="s">
        <v>0</v>
      </c>
      <c r="D7" s="1">
        <v>2983</v>
      </c>
      <c r="E7" s="1">
        <v>2305</v>
      </c>
      <c r="F7" s="1">
        <v>43330</v>
      </c>
      <c r="G7" s="1">
        <v>78694</v>
      </c>
      <c r="H7" s="1">
        <v>127312</v>
      </c>
      <c r="I7" s="1"/>
      <c r="J7" s="10">
        <f t="shared" ref="J7:J46" si="0">K7*$L$6</f>
        <v>119098.08395282881</v>
      </c>
      <c r="K7" s="10">
        <v>883043521030.34375</v>
      </c>
      <c r="M7" s="1">
        <f t="shared" ref="M7:M46" si="1">H7-J7</f>
        <v>8213.9160471711948</v>
      </c>
      <c r="N7" s="10"/>
      <c r="O7">
        <v>780610129094.93616</v>
      </c>
      <c r="P7">
        <v>64016312571.49202</v>
      </c>
      <c r="Q7">
        <v>133852289922.2106</v>
      </c>
      <c r="R7">
        <v>22308714987.035095</v>
      </c>
      <c r="S7" s="10">
        <f t="shared" ref="S7:S43" si="2">P7+Q7+R7</f>
        <v>220177317480.73773</v>
      </c>
      <c r="T7" s="10">
        <v>205628155532.67133</v>
      </c>
      <c r="U7">
        <v>24248603246.777283</v>
      </c>
      <c r="V7">
        <v>391857428467.92084</v>
      </c>
      <c r="X7">
        <v>780610129094.93616</v>
      </c>
      <c r="Y7">
        <v>58280872388.002693</v>
      </c>
      <c r="Z7">
        <v>121860005902.18745</v>
      </c>
      <c r="AA7">
        <v>20310000983.697906</v>
      </c>
      <c r="AB7" s="10">
        <f t="shared" ref="AB7:AB46" si="3">Y7+Z7+AA7</f>
        <v>200450879273.88806</v>
      </c>
      <c r="AC7" s="10">
        <v>187205226458.43286</v>
      </c>
      <c r="AD7">
        <v>22076088025.758595</v>
      </c>
      <c r="AE7">
        <v>356749582496.25885</v>
      </c>
      <c r="AH7" s="10">
        <f t="shared" ref="AH7:AH46" si="4">D7/X7</f>
        <v>3.8213698347196493E-9</v>
      </c>
      <c r="AI7" s="10">
        <f t="shared" ref="AI7:AI46" si="5">E7/AB7</f>
        <v>1.1499076523633206E-8</v>
      </c>
      <c r="AJ7" s="10">
        <f t="shared" ref="AJ7:AJ46" si="6">G7/AC7</f>
        <v>4.2036219548321881E-7</v>
      </c>
      <c r="AK7" s="10">
        <f t="shared" ref="AK7:AK46" si="7">F7/AD7</f>
        <v>1.9627571673677934E-6</v>
      </c>
      <c r="AL7" s="10">
        <f t="shared" ref="AL7:AL46" si="8">X7/K7</f>
        <v>0.88399961100910707</v>
      </c>
      <c r="AM7" s="10">
        <f t="shared" ref="AM7:AM46" si="9">AB7/K7</f>
        <v>0.22700000000000004</v>
      </c>
      <c r="AN7" s="10">
        <f t="shared" ref="AN7:AN46" si="10">AC7/K7</f>
        <v>0.21199999999999999</v>
      </c>
      <c r="AO7" s="10">
        <f t="shared" ref="AO7:AO46" si="11">AD7/K7</f>
        <v>2.5000000000000001E-2</v>
      </c>
      <c r="AP7">
        <v>1973</v>
      </c>
      <c r="AQ7" s="10">
        <f t="shared" ref="AQ7:AQ44" si="12">($AH$6*AL7+$AI$6*AM7+$AJ$6*AN7+$AK$6*AO7)/($AH$6*$AL$6+$AI$6*$AM$6+$AJ$6*$AN$6+$AK$6*$AO$6)</f>
        <v>1.0459166516324554</v>
      </c>
      <c r="AR7" s="10">
        <f t="shared" ref="AR7:AR46" si="13">(AH7*$AL$6+AI7*$AM$6+AJ7*$AN$6+AK7*$AO$6)/($AH$6*$AL$6+$AI$6*$AM$6+$AJ$6*$AN$6+$AK$6*$AO$6)</f>
        <v>1.0248108996718683</v>
      </c>
      <c r="AS7" s="10">
        <f t="shared" ref="AS7:AS46" si="14">(AH7*AL7+AI7*AM7+AJ7*AN7+AK7*AO7)/(AH7*$AL$6+AI7*$AM$6+AJ7*$AN$6+AK7*$AO$6)</f>
        <v>1.043087714415359</v>
      </c>
      <c r="AT7" s="10">
        <f t="shared" ref="AT7:AT46" si="15">(AH7*AL7+AI7*AM7+AJ7*AN7+AK7*AO7)/($AH$6*AL7+$AI$6*AM7+$AJ$6*AN7+$AK$6*AO7)</f>
        <v>1.0220390481194115</v>
      </c>
      <c r="AU7" s="10">
        <f t="shared" ref="AU7:AU46" si="16">(AQ7*AS7)^0.5</f>
        <v>1.0445012252842325</v>
      </c>
      <c r="AV7" s="10">
        <f t="shared" ref="AV7:AV46" si="17">(AR7*AT7)^0.5</f>
        <v>1.0234240354823771</v>
      </c>
      <c r="AW7" s="10">
        <f t="shared" ref="AW7:AW46" si="18">AU7*AV7</f>
        <v>1.0689676590466768</v>
      </c>
      <c r="AY7" s="10">
        <f t="shared" ref="AY7:AY46" si="19">LN(AU7)/LN(AW7)</f>
        <v>0.65283055563475589</v>
      </c>
      <c r="AZ7" s="10">
        <f t="shared" ref="AZ7:AZ46" si="20">LN(AV7)/LN(AW7)</f>
        <v>0.347169444365244</v>
      </c>
      <c r="BA7" s="10">
        <f t="shared" ref="BA7:BA46" si="21">M7*AY7</f>
        <v>5362.2953770120093</v>
      </c>
      <c r="BB7" s="10">
        <f t="shared" ref="BB7:BB46" si="22">M7*AZ7</f>
        <v>2851.620670159185</v>
      </c>
      <c r="BC7" s="10">
        <f t="shared" ref="BC7:BC46" si="23">BA7+BB7</f>
        <v>8213.9160471711948</v>
      </c>
      <c r="BF7" s="23">
        <v>27036</v>
      </c>
      <c r="BG7" s="10" t="s">
        <v>208</v>
      </c>
      <c r="BH7" s="10" t="s">
        <v>112</v>
      </c>
      <c r="BI7" s="10">
        <v>7.26</v>
      </c>
      <c r="BK7" s="23">
        <v>27036</v>
      </c>
      <c r="BL7">
        <v>10.32</v>
      </c>
      <c r="BM7" s="10" t="s">
        <v>112</v>
      </c>
      <c r="BN7" s="10">
        <v>13.76</v>
      </c>
      <c r="BO7" s="23">
        <v>27036</v>
      </c>
      <c r="BP7">
        <v>6.4</v>
      </c>
      <c r="BQ7" s="10">
        <v>6.4</v>
      </c>
      <c r="BR7" s="10">
        <v>6.4</v>
      </c>
      <c r="BS7" s="23">
        <v>27036</v>
      </c>
      <c r="BT7" s="10">
        <v>6.4</v>
      </c>
      <c r="BU7" s="10" t="s">
        <v>112</v>
      </c>
      <c r="BV7" s="10">
        <v>9.6</v>
      </c>
      <c r="EV7" s="10"/>
      <c r="EW7" s="10" t="s">
        <v>77</v>
      </c>
      <c r="EX7" s="10">
        <v>37000</v>
      </c>
      <c r="EY7" s="10">
        <v>107514</v>
      </c>
      <c r="EZ7" s="10"/>
      <c r="FA7" s="10">
        <v>28217</v>
      </c>
      <c r="FB7" s="10">
        <v>66471</v>
      </c>
      <c r="FC7" s="31">
        <v>0</v>
      </c>
      <c r="FD7" s="10">
        <v>34037</v>
      </c>
      <c r="FE7" s="10">
        <v>33867</v>
      </c>
      <c r="FF7" s="31">
        <v>0</v>
      </c>
      <c r="FG7" s="31">
        <v>0</v>
      </c>
      <c r="FH7" s="10">
        <v>34914</v>
      </c>
      <c r="FI7" s="31">
        <v>0</v>
      </c>
      <c r="FL7" s="10"/>
      <c r="FN7" s="10"/>
    </row>
    <row r="8" spans="3:170" x14ac:dyDescent="0.25">
      <c r="C8" s="10" t="s">
        <v>1</v>
      </c>
      <c r="D8" s="1">
        <v>3917</v>
      </c>
      <c r="E8" s="1">
        <v>2988</v>
      </c>
      <c r="F8" s="1">
        <v>48549</v>
      </c>
      <c r="G8" s="1">
        <v>79045</v>
      </c>
      <c r="H8" s="1">
        <v>116499</v>
      </c>
      <c r="I8" s="1"/>
      <c r="J8" s="10">
        <f t="shared" si="0"/>
        <v>127973.92583967757</v>
      </c>
      <c r="K8" s="10">
        <v>948852763393.77124</v>
      </c>
      <c r="M8" s="1">
        <f t="shared" si="1"/>
        <v>-11474.925839677569</v>
      </c>
      <c r="N8" s="10"/>
      <c r="O8">
        <v>902685516366.98608</v>
      </c>
      <c r="P8">
        <v>64274048739.278214</v>
      </c>
      <c r="Q8">
        <v>146625173686.47842</v>
      </c>
      <c r="R8">
        <v>23098486265.678108</v>
      </c>
      <c r="S8" s="10">
        <f t="shared" si="2"/>
        <v>233997708691.43475</v>
      </c>
      <c r="T8" s="10">
        <v>211903504437.30786</v>
      </c>
      <c r="U8">
        <v>28119896323.434216</v>
      </c>
      <c r="V8">
        <v>414768470770.65466</v>
      </c>
      <c r="X8">
        <v>902685516366.98608</v>
      </c>
      <c r="Y8">
        <v>60726576857.201363</v>
      </c>
      <c r="Z8">
        <v>138532503455.4906</v>
      </c>
      <c r="AA8">
        <v>21823613558.05674</v>
      </c>
      <c r="AB8" s="10">
        <f t="shared" si="3"/>
        <v>221082693870.74869</v>
      </c>
      <c r="AC8" s="10">
        <v>200207933076.08572</v>
      </c>
      <c r="AD8">
        <v>26567877375.025593</v>
      </c>
      <c r="AE8">
        <v>391876191281.6275</v>
      </c>
      <c r="AH8" s="10">
        <f t="shared" si="4"/>
        <v>4.3392742311460183E-9</v>
      </c>
      <c r="AI8" s="10">
        <f t="shared" si="5"/>
        <v>1.351530482863969E-8</v>
      </c>
      <c r="AJ8" s="10">
        <f t="shared" si="6"/>
        <v>3.948145250066602E-7</v>
      </c>
      <c r="AK8" s="10">
        <f t="shared" si="7"/>
        <v>1.8273571243458524E-6</v>
      </c>
      <c r="AL8" s="10">
        <f t="shared" si="8"/>
        <v>0.95134414019973101</v>
      </c>
      <c r="AM8" s="10">
        <f t="shared" si="9"/>
        <v>0.23299999999999998</v>
      </c>
      <c r="AN8" s="10">
        <f t="shared" si="10"/>
        <v>0.21099999999999999</v>
      </c>
      <c r="AO8" s="10">
        <f t="shared" si="11"/>
        <v>2.7999999999999997E-2</v>
      </c>
      <c r="AP8" s="10">
        <v>1974</v>
      </c>
      <c r="AQ8" s="10">
        <f t="shared" si="12"/>
        <v>1.0927006098438476</v>
      </c>
      <c r="AR8" s="10">
        <f t="shared" si="13"/>
        <v>0.96934368949127325</v>
      </c>
      <c r="AS8" s="10">
        <f t="shared" si="14"/>
        <v>1.0842258939260223</v>
      </c>
      <c r="AT8" s="10">
        <f t="shared" si="15"/>
        <v>0.9618256993655524</v>
      </c>
      <c r="AU8" s="10">
        <f t="shared" si="16"/>
        <v>1.0884550038938015</v>
      </c>
      <c r="AV8" s="10">
        <f t="shared" si="17"/>
        <v>0.96557737756770623</v>
      </c>
      <c r="AW8" s="10">
        <f t="shared" si="18"/>
        <v>1.0509875282602243</v>
      </c>
      <c r="AY8" s="10">
        <f t="shared" si="19"/>
        <v>1.7043812418960707</v>
      </c>
      <c r="AZ8" s="10">
        <f t="shared" si="20"/>
        <v>-0.70438124189607187</v>
      </c>
      <c r="BA8" s="10">
        <f t="shared" si="21"/>
        <v>-19557.648353294968</v>
      </c>
      <c r="BB8" s="10">
        <f t="shared" si="22"/>
        <v>8082.722513617412</v>
      </c>
      <c r="BC8" s="10">
        <f t="shared" si="23"/>
        <v>-11474.925839677555</v>
      </c>
      <c r="BF8" s="23">
        <v>27396</v>
      </c>
      <c r="BG8" s="10" t="s">
        <v>209</v>
      </c>
      <c r="BH8" s="10" t="s">
        <v>113</v>
      </c>
      <c r="BI8" s="10">
        <v>9.07</v>
      </c>
      <c r="BK8" s="23">
        <v>27396</v>
      </c>
      <c r="BL8">
        <v>13.76</v>
      </c>
      <c r="BM8" s="10" t="s">
        <v>113</v>
      </c>
      <c r="BN8" s="11">
        <v>17.2</v>
      </c>
      <c r="BO8" s="23">
        <v>27396</v>
      </c>
      <c r="BP8">
        <v>9.6</v>
      </c>
      <c r="BQ8" s="10">
        <v>9.6</v>
      </c>
      <c r="BR8" s="10">
        <v>9.6</v>
      </c>
      <c r="BS8" s="23">
        <v>27396</v>
      </c>
      <c r="BT8" s="10">
        <v>9.6</v>
      </c>
      <c r="BU8" s="10" t="s">
        <v>113</v>
      </c>
      <c r="BV8" s="10">
        <v>10.8</v>
      </c>
      <c r="EV8" s="10"/>
      <c r="EW8" s="10" t="s">
        <v>121</v>
      </c>
      <c r="EX8" s="10">
        <v>36670</v>
      </c>
      <c r="EY8" s="10">
        <v>105027</v>
      </c>
      <c r="EZ8" s="10"/>
      <c r="FA8" s="10">
        <v>24512</v>
      </c>
      <c r="FB8" s="10">
        <v>56689</v>
      </c>
      <c r="FC8" s="31">
        <v>0</v>
      </c>
      <c r="FD8" s="10">
        <v>33735</v>
      </c>
      <c r="FE8" s="10">
        <v>33719</v>
      </c>
      <c r="FF8" s="31">
        <v>0</v>
      </c>
      <c r="FG8" s="31">
        <v>0</v>
      </c>
      <c r="FH8" s="10">
        <v>32452</v>
      </c>
      <c r="FI8" s="31">
        <v>0</v>
      </c>
      <c r="FL8" s="10"/>
      <c r="FN8" s="10"/>
    </row>
    <row r="9" spans="3:170" x14ac:dyDescent="0.25">
      <c r="C9" s="10" t="s">
        <v>2</v>
      </c>
      <c r="D9" s="1">
        <v>5065</v>
      </c>
      <c r="E9" s="1">
        <v>3520</v>
      </c>
      <c r="F9" s="1">
        <v>51801</v>
      </c>
      <c r="G9" s="1">
        <v>96360</v>
      </c>
      <c r="H9" s="1">
        <v>156746</v>
      </c>
      <c r="I9" s="1"/>
      <c r="J9" s="10">
        <f t="shared" si="0"/>
        <v>132937.87192118232</v>
      </c>
      <c r="K9" s="10">
        <v>985657557228.68164</v>
      </c>
      <c r="M9" s="1">
        <f t="shared" si="1"/>
        <v>23808.128078817681</v>
      </c>
      <c r="N9" s="10"/>
      <c r="O9">
        <v>883244509320.14441</v>
      </c>
      <c r="P9">
        <v>68027472577.748795</v>
      </c>
      <c r="Q9">
        <v>151753592673.43961</v>
      </c>
      <c r="R9">
        <v>26164412529.903381</v>
      </c>
      <c r="S9" s="10">
        <f t="shared" si="2"/>
        <v>245945477781.0918</v>
      </c>
      <c r="T9" s="10">
        <v>220827641752.38452</v>
      </c>
      <c r="U9">
        <v>25117836028.707245</v>
      </c>
      <c r="V9">
        <v>458400507523.90717</v>
      </c>
      <c r="X9">
        <v>883244509320.14441</v>
      </c>
      <c r="Y9">
        <v>64067741219.864311</v>
      </c>
      <c r="Z9">
        <v>142920345798.15881</v>
      </c>
      <c r="AA9">
        <v>24641438930.717041</v>
      </c>
      <c r="AB9" s="10">
        <f t="shared" si="3"/>
        <v>231629525948.74017</v>
      </c>
      <c r="AC9" s="10">
        <v>207973744575.2518</v>
      </c>
      <c r="AD9">
        <v>23655781373.488361</v>
      </c>
      <c r="AE9">
        <v>431718010066.16248</v>
      </c>
      <c r="AH9" s="10">
        <f t="shared" si="4"/>
        <v>5.7345389035009774E-9</v>
      </c>
      <c r="AI9" s="10">
        <f t="shared" si="5"/>
        <v>1.5196680930819585E-8</v>
      </c>
      <c r="AJ9" s="10">
        <f t="shared" si="6"/>
        <v>4.6332771570179504E-7</v>
      </c>
      <c r="AK9" s="10">
        <f t="shared" si="7"/>
        <v>2.1897818204413532E-6</v>
      </c>
      <c r="AL9" s="10">
        <f t="shared" si="8"/>
        <v>0.89609672532062123</v>
      </c>
      <c r="AM9" s="10">
        <f t="shared" si="9"/>
        <v>0.23499999999999999</v>
      </c>
      <c r="AN9" s="10">
        <f t="shared" si="10"/>
        <v>0.21099999999999997</v>
      </c>
      <c r="AO9" s="10">
        <f t="shared" si="11"/>
        <v>2.4E-2</v>
      </c>
      <c r="AP9" s="10">
        <v>1975</v>
      </c>
      <c r="AQ9" s="10">
        <f t="shared" si="12"/>
        <v>1.0280321068884717</v>
      </c>
      <c r="AR9" s="10">
        <f t="shared" si="13"/>
        <v>1.1486202644659071</v>
      </c>
      <c r="AS9" s="10">
        <f t="shared" si="14"/>
        <v>1.0265291126230103</v>
      </c>
      <c r="AT9" s="10">
        <f t="shared" si="15"/>
        <v>1.1469409689856227</v>
      </c>
      <c r="AU9" s="10">
        <f t="shared" si="16"/>
        <v>1.0272803348804973</v>
      </c>
      <c r="AV9" s="10">
        <f t="shared" si="17"/>
        <v>1.1477803096076573</v>
      </c>
      <c r="AW9" s="10">
        <f t="shared" si="18"/>
        <v>1.1790921408229951</v>
      </c>
      <c r="AY9" s="10">
        <f t="shared" si="19"/>
        <v>0.16337306792679968</v>
      </c>
      <c r="AZ9" s="10">
        <f t="shared" si="20"/>
        <v>0.83662693207320038</v>
      </c>
      <c r="BA9" s="10">
        <f t="shared" si="21"/>
        <v>3889.6069258306275</v>
      </c>
      <c r="BB9" s="10">
        <f t="shared" si="22"/>
        <v>19918.521152987054</v>
      </c>
      <c r="BC9" s="10">
        <f t="shared" si="23"/>
        <v>23808.128078817681</v>
      </c>
      <c r="BF9" s="10" t="s">
        <v>203</v>
      </c>
      <c r="BG9" s="10" t="s">
        <v>210</v>
      </c>
      <c r="BH9" s="10" t="s">
        <v>55</v>
      </c>
      <c r="BI9" s="10">
        <v>9.07</v>
      </c>
      <c r="BK9" s="10" t="s">
        <v>203</v>
      </c>
      <c r="BL9">
        <v>17.2</v>
      </c>
      <c r="BM9" s="10" t="s">
        <v>55</v>
      </c>
      <c r="BN9" s="11">
        <v>17.2</v>
      </c>
      <c r="BO9" s="10" t="s">
        <v>203</v>
      </c>
      <c r="BP9" s="10" t="s">
        <v>212</v>
      </c>
      <c r="BQ9" s="10">
        <v>12</v>
      </c>
      <c r="BR9" s="10">
        <v>9.6</v>
      </c>
      <c r="BS9" s="10" t="s">
        <v>203</v>
      </c>
      <c r="BT9" s="10">
        <v>10.8</v>
      </c>
      <c r="BU9" s="10" t="s">
        <v>55</v>
      </c>
      <c r="BV9" s="10">
        <v>10.8</v>
      </c>
      <c r="EV9" s="10"/>
      <c r="EW9" s="10" t="s">
        <v>24</v>
      </c>
      <c r="EX9" s="10">
        <v>37082</v>
      </c>
      <c r="EY9" s="10">
        <v>113292</v>
      </c>
      <c r="EZ9" s="10"/>
      <c r="FA9" s="10">
        <v>32335</v>
      </c>
      <c r="FB9" s="10">
        <v>65910</v>
      </c>
      <c r="FC9" s="31">
        <v>0</v>
      </c>
      <c r="FD9" s="10">
        <v>33549</v>
      </c>
      <c r="FE9" s="10">
        <v>19676</v>
      </c>
      <c r="FF9" s="31">
        <v>0</v>
      </c>
      <c r="FG9" s="31">
        <v>0</v>
      </c>
      <c r="FH9" s="10">
        <v>35037</v>
      </c>
      <c r="FI9" s="31">
        <v>0</v>
      </c>
      <c r="FL9" s="10"/>
      <c r="FN9" s="10"/>
    </row>
    <row r="10" spans="3:170" x14ac:dyDescent="0.25">
      <c r="C10" s="10" t="s">
        <v>4</v>
      </c>
      <c r="D10" s="1">
        <v>6206</v>
      </c>
      <c r="E10" s="1">
        <v>4214</v>
      </c>
      <c r="F10" s="1">
        <v>49515</v>
      </c>
      <c r="G10" s="1">
        <v>96980</v>
      </c>
      <c r="H10" s="1">
        <v>156915</v>
      </c>
      <c r="I10" s="1"/>
      <c r="J10" s="10">
        <f t="shared" si="0"/>
        <v>137262.59758172865</v>
      </c>
      <c r="K10" s="10">
        <v>1017722900750.8468</v>
      </c>
      <c r="M10" s="1">
        <f t="shared" si="1"/>
        <v>19652.402418271347</v>
      </c>
      <c r="N10" s="10"/>
      <c r="O10" s="10">
        <v>925816777758.95178</v>
      </c>
      <c r="P10" s="10">
        <v>69334018095.783173</v>
      </c>
      <c r="Q10" s="10">
        <v>157377215677.7301</v>
      </c>
      <c r="R10" s="10">
        <v>27513499244.358406</v>
      </c>
      <c r="S10" s="10">
        <f t="shared" si="2"/>
        <v>254224733017.87167</v>
      </c>
      <c r="T10" s="10">
        <v>236616093501.48227</v>
      </c>
      <c r="U10" s="10">
        <v>26412959274.584068</v>
      </c>
      <c r="V10" s="10">
        <v>473232187002.96454</v>
      </c>
      <c r="W10" s="10"/>
      <c r="X10" s="10">
        <v>925816777758.95178</v>
      </c>
      <c r="Y10" s="10">
        <v>64116542747.303352</v>
      </c>
      <c r="Z10" s="10">
        <v>145534374807.37109</v>
      </c>
      <c r="AA10" s="10">
        <v>25443072518.771172</v>
      </c>
      <c r="AB10" s="10">
        <f t="shared" si="3"/>
        <v>235093990073.44562</v>
      </c>
      <c r="AC10" s="10">
        <v>218810423661.43204</v>
      </c>
      <c r="AD10" s="10">
        <v>24425349618.020325</v>
      </c>
      <c r="AE10" s="10">
        <v>437620847322.86414</v>
      </c>
      <c r="AF10" s="10"/>
      <c r="AG10" s="10"/>
      <c r="AH10" s="10">
        <f t="shared" si="4"/>
        <v>6.7032701816253017E-9</v>
      </c>
      <c r="AI10" s="10">
        <f t="shared" si="5"/>
        <v>1.7924745752469069E-8</v>
      </c>
      <c r="AJ10" s="10">
        <f t="shared" si="6"/>
        <v>4.4321471700113473E-7</v>
      </c>
      <c r="AK10" s="10">
        <f t="shared" si="7"/>
        <v>2.0271971854793534E-6</v>
      </c>
      <c r="AL10" s="10">
        <f t="shared" si="8"/>
        <v>0.90969435499182605</v>
      </c>
      <c r="AM10" s="10">
        <f t="shared" si="9"/>
        <v>0.23100000000000001</v>
      </c>
      <c r="AN10" s="10">
        <f t="shared" si="10"/>
        <v>0.21499999999999997</v>
      </c>
      <c r="AO10" s="10">
        <f t="shared" si="11"/>
        <v>2.4E-2</v>
      </c>
      <c r="AP10" s="10">
        <v>1976</v>
      </c>
      <c r="AQ10" s="10">
        <f t="shared" si="12"/>
        <v>1.0395370221280509</v>
      </c>
      <c r="AR10" s="10">
        <f t="shared" si="13"/>
        <v>1.1011122755927538</v>
      </c>
      <c r="AS10" s="10">
        <f t="shared" si="14"/>
        <v>1.0381990891454542</v>
      </c>
      <c r="AT10" s="10">
        <f t="shared" si="15"/>
        <v>1.0996950923662807</v>
      </c>
      <c r="AU10" s="10">
        <f t="shared" si="16"/>
        <v>1.0388678402502987</v>
      </c>
      <c r="AV10" s="10">
        <f t="shared" si="17"/>
        <v>1.1004034558350038</v>
      </c>
      <c r="AW10" s="10">
        <f t="shared" si="18"/>
        <v>1.1431737615672752</v>
      </c>
      <c r="AY10" s="10">
        <f t="shared" si="19"/>
        <v>0.28497094564811576</v>
      </c>
      <c r="AZ10" s="10">
        <f t="shared" si="20"/>
        <v>0.71502905435188446</v>
      </c>
      <c r="BA10" s="10">
        <f t="shared" si="21"/>
        <v>5600.3637013921025</v>
      </c>
      <c r="BB10" s="10">
        <f t="shared" si="22"/>
        <v>14052.038716879249</v>
      </c>
      <c r="BC10" s="10">
        <f t="shared" si="23"/>
        <v>19652.402418271351</v>
      </c>
      <c r="BF10" s="10" t="s">
        <v>204</v>
      </c>
      <c r="BG10" s="10" t="s">
        <v>211</v>
      </c>
      <c r="BH10" s="10" t="s">
        <v>115</v>
      </c>
      <c r="BI10" s="10">
        <v>9.07</v>
      </c>
      <c r="BK10" s="10" t="s">
        <v>204</v>
      </c>
      <c r="BL10">
        <v>18.850000000000001</v>
      </c>
      <c r="BM10" s="10" t="s">
        <v>115</v>
      </c>
      <c r="BN10" s="11">
        <v>17.2</v>
      </c>
      <c r="BO10" s="10" t="s">
        <v>204</v>
      </c>
      <c r="BP10" s="10" t="s">
        <v>213</v>
      </c>
      <c r="BQ10" s="10">
        <v>12</v>
      </c>
      <c r="BR10" s="10">
        <v>9.6300000000000008</v>
      </c>
      <c r="BS10" s="10" t="s">
        <v>204</v>
      </c>
      <c r="BT10" s="10">
        <v>10.815000000000001</v>
      </c>
      <c r="BU10" s="10" t="s">
        <v>115</v>
      </c>
      <c r="BV10" s="10">
        <v>10.8</v>
      </c>
      <c r="EV10" s="10"/>
      <c r="EW10" s="10" t="s">
        <v>25</v>
      </c>
      <c r="EX10" s="10">
        <v>37988</v>
      </c>
      <c r="EY10" s="10">
        <v>112495</v>
      </c>
      <c r="EZ10" s="10"/>
      <c r="FA10" s="10">
        <v>37829</v>
      </c>
      <c r="FB10" s="10">
        <v>62542</v>
      </c>
      <c r="FC10" s="31">
        <v>0</v>
      </c>
      <c r="FD10" s="10">
        <v>35793</v>
      </c>
      <c r="FE10" s="10">
        <v>23066</v>
      </c>
      <c r="FF10" s="31">
        <v>0</v>
      </c>
      <c r="FG10" s="31">
        <v>0</v>
      </c>
      <c r="FH10" s="10">
        <v>34754</v>
      </c>
      <c r="FI10" s="31">
        <v>0</v>
      </c>
      <c r="FL10" s="10"/>
      <c r="FN10" s="10"/>
    </row>
    <row r="11" spans="3:170" x14ac:dyDescent="0.25">
      <c r="C11" s="10" t="s">
        <v>5</v>
      </c>
      <c r="D11" s="1">
        <v>7498</v>
      </c>
      <c r="E11" s="1">
        <v>4684</v>
      </c>
      <c r="F11" s="1">
        <v>60837</v>
      </c>
      <c r="G11" s="1">
        <v>96006</v>
      </c>
      <c r="H11" s="1">
        <v>169025</v>
      </c>
      <c r="I11" s="1"/>
      <c r="J11" s="10">
        <f t="shared" si="0"/>
        <v>141164.50556799522</v>
      </c>
      <c r="K11" s="10">
        <v>1046653295368.2274</v>
      </c>
      <c r="M11" s="1">
        <f t="shared" si="1"/>
        <v>27860.49443200478</v>
      </c>
      <c r="N11" s="10"/>
      <c r="O11">
        <v>994243362238.30652</v>
      </c>
      <c r="P11">
        <v>72071115942.282776</v>
      </c>
      <c r="Q11">
        <v>159014049459.95724</v>
      </c>
      <c r="R11">
        <v>30887621118.121193</v>
      </c>
      <c r="S11" s="10">
        <f t="shared" si="2"/>
        <v>261972786520.36121</v>
      </c>
      <c r="T11" s="10">
        <v>242525025075.61819</v>
      </c>
      <c r="U11">
        <v>30887621118.121193</v>
      </c>
      <c r="V11">
        <v>493057951922.6012</v>
      </c>
      <c r="X11">
        <v>994243362238.30652</v>
      </c>
      <c r="Y11">
        <v>65939157608.198326</v>
      </c>
      <c r="Z11">
        <v>145484808056.18362</v>
      </c>
      <c r="AA11">
        <v>28259638974.942142</v>
      </c>
      <c r="AB11" s="10">
        <f t="shared" si="3"/>
        <v>239683604639.3241</v>
      </c>
      <c r="AC11" s="10">
        <v>221890498618.06421</v>
      </c>
      <c r="AD11">
        <v>28259638974.942142</v>
      </c>
      <c r="AE11">
        <v>451107570303.70599</v>
      </c>
      <c r="AH11" s="10">
        <f t="shared" si="4"/>
        <v>7.5414131839110349E-9</v>
      </c>
      <c r="AI11" s="10">
        <f t="shared" si="5"/>
        <v>1.9542429725422745E-8</v>
      </c>
      <c r="AJ11" s="10">
        <f t="shared" si="6"/>
        <v>4.3267287512501044E-7</v>
      </c>
      <c r="AK11" s="10">
        <f t="shared" si="7"/>
        <v>2.1527875870581449E-6</v>
      </c>
      <c r="AL11" s="10">
        <f t="shared" si="8"/>
        <v>0.94992617578155869</v>
      </c>
      <c r="AM11" s="10">
        <f t="shared" si="9"/>
        <v>0.22900000000000001</v>
      </c>
      <c r="AN11" s="10">
        <f t="shared" si="10"/>
        <v>0.21199999999999999</v>
      </c>
      <c r="AO11" s="10">
        <f t="shared" si="11"/>
        <v>2.7000000000000003E-2</v>
      </c>
      <c r="AP11" s="10">
        <v>1977</v>
      </c>
      <c r="AQ11" s="10">
        <f t="shared" si="12"/>
        <v>1.0793277211754417</v>
      </c>
      <c r="AR11" s="10">
        <f t="shared" si="13"/>
        <v>1.1147365307082151</v>
      </c>
      <c r="AS11" s="10">
        <f t="shared" si="14"/>
        <v>1.0741209808498777</v>
      </c>
      <c r="AT11" s="10">
        <f t="shared" si="15"/>
        <v>1.1093589762055873</v>
      </c>
      <c r="AU11" s="10">
        <f t="shared" si="16"/>
        <v>1.0767212037140481</v>
      </c>
      <c r="AV11" s="10">
        <f t="shared" si="17"/>
        <v>1.1120445029068908</v>
      </c>
      <c r="AW11" s="10">
        <f t="shared" si="18"/>
        <v>1.1973618957534977</v>
      </c>
      <c r="AY11" s="10">
        <f t="shared" si="19"/>
        <v>0.41039421959942934</v>
      </c>
      <c r="AZ11" s="10">
        <f t="shared" si="20"/>
        <v>0.58960578040057088</v>
      </c>
      <c r="BA11" s="10">
        <f t="shared" si="21"/>
        <v>11433.785870076848</v>
      </c>
      <c r="BB11" s="10">
        <f t="shared" si="22"/>
        <v>16426.708561927939</v>
      </c>
      <c r="BC11" s="10">
        <f t="shared" si="23"/>
        <v>27860.494432004787</v>
      </c>
      <c r="BF11" s="23">
        <v>29221</v>
      </c>
      <c r="BG11" s="10" t="s">
        <v>211</v>
      </c>
      <c r="BH11" s="10" t="s">
        <v>538</v>
      </c>
      <c r="BI11" s="10">
        <v>10.72</v>
      </c>
      <c r="BK11" s="23">
        <v>29221</v>
      </c>
      <c r="BL11" s="10">
        <v>18.850000000000001</v>
      </c>
      <c r="BM11" s="10" t="s">
        <v>538</v>
      </c>
      <c r="BN11" s="10">
        <v>18.850000000000001</v>
      </c>
      <c r="BO11" s="23">
        <v>29221</v>
      </c>
      <c r="BP11" s="10" t="s">
        <v>213</v>
      </c>
      <c r="BQ11" s="10">
        <v>12</v>
      </c>
      <c r="BR11" s="10">
        <v>9.6300000000000008</v>
      </c>
      <c r="BS11" s="23">
        <v>29221</v>
      </c>
      <c r="BT11" s="10">
        <v>10.815000000000001</v>
      </c>
      <c r="BU11" s="10" t="s">
        <v>538</v>
      </c>
      <c r="BV11" s="10">
        <v>10.815000000000001</v>
      </c>
      <c r="EV11" s="10"/>
      <c r="EW11" s="10" t="s">
        <v>271</v>
      </c>
      <c r="EX11" s="10">
        <v>33757</v>
      </c>
      <c r="EY11" s="10">
        <v>113997</v>
      </c>
      <c r="EZ11" s="10"/>
      <c r="FA11" s="10">
        <v>38133</v>
      </c>
      <c r="FB11" s="10">
        <v>47785</v>
      </c>
      <c r="FC11" s="31">
        <v>0</v>
      </c>
      <c r="FD11" s="10">
        <v>35816</v>
      </c>
      <c r="FE11" s="10">
        <v>22492</v>
      </c>
      <c r="FF11" s="31">
        <v>0</v>
      </c>
      <c r="FG11" s="31">
        <v>0</v>
      </c>
      <c r="FH11" s="10">
        <v>34817</v>
      </c>
      <c r="FI11" s="31">
        <v>0</v>
      </c>
      <c r="FL11" s="10"/>
      <c r="FN11" s="10"/>
    </row>
    <row r="12" spans="3:170" x14ac:dyDescent="0.25">
      <c r="C12" s="10" t="s">
        <v>6</v>
      </c>
      <c r="D12" s="1">
        <v>9813</v>
      </c>
      <c r="E12" s="1">
        <v>5303</v>
      </c>
      <c r="F12" s="1">
        <v>60328</v>
      </c>
      <c r="G12" s="1">
        <v>104023</v>
      </c>
      <c r="H12" s="1">
        <v>179467</v>
      </c>
      <c r="I12" s="1"/>
      <c r="J12" s="10">
        <f t="shared" si="0"/>
        <v>152077.86254664877</v>
      </c>
      <c r="K12" s="10">
        <v>1127569535603.5298</v>
      </c>
      <c r="M12" s="1">
        <f t="shared" si="1"/>
        <v>27389.137453351228</v>
      </c>
      <c r="N12" s="10"/>
      <c r="O12">
        <v>1075692239885.2035</v>
      </c>
      <c r="P12">
        <v>81579964128.048538</v>
      </c>
      <c r="Q12">
        <v>174284468819.01276</v>
      </c>
      <c r="R12">
        <v>33373621688.747131</v>
      </c>
      <c r="S12" s="10">
        <f t="shared" si="2"/>
        <v>289238054635.80841</v>
      </c>
      <c r="T12" s="10">
        <v>266988973509.97699</v>
      </c>
      <c r="U12">
        <v>33373621688.747131</v>
      </c>
      <c r="V12">
        <v>546338547645.41595</v>
      </c>
      <c r="X12">
        <v>1075692239885.2035</v>
      </c>
      <c r="Y12">
        <v>74419589349.832962</v>
      </c>
      <c r="Z12">
        <v>158987304520.09769</v>
      </c>
      <c r="AA12">
        <v>30444377461.295307</v>
      </c>
      <c r="AB12" s="10">
        <f t="shared" si="3"/>
        <v>263851271331.22598</v>
      </c>
      <c r="AC12" s="10">
        <v>243555019690.36243</v>
      </c>
      <c r="AD12">
        <v>30444377461.295307</v>
      </c>
      <c r="AE12">
        <v>498385734736.76019</v>
      </c>
      <c r="AH12" s="10">
        <f t="shared" si="4"/>
        <v>9.1224977146318642E-9</v>
      </c>
      <c r="AI12" s="10">
        <f t="shared" si="5"/>
        <v>2.0098443995529865E-8</v>
      </c>
      <c r="AJ12" s="10">
        <f t="shared" si="6"/>
        <v>4.2710267327787796E-7</v>
      </c>
      <c r="AK12" s="10">
        <f t="shared" si="7"/>
        <v>1.9815810021635846E-6</v>
      </c>
      <c r="AL12" s="10">
        <f t="shared" si="8"/>
        <v>0.95399193213342803</v>
      </c>
      <c r="AM12" s="10">
        <f t="shared" si="9"/>
        <v>0.23400000000000001</v>
      </c>
      <c r="AN12" s="10">
        <f t="shared" si="10"/>
        <v>0.216</v>
      </c>
      <c r="AO12" s="10">
        <f t="shared" si="11"/>
        <v>2.7000000000000003E-2</v>
      </c>
      <c r="AP12" s="10">
        <v>1978</v>
      </c>
      <c r="AQ12" s="10">
        <f t="shared" si="12"/>
        <v>1.0913409074807192</v>
      </c>
      <c r="AR12" s="10">
        <f t="shared" si="13"/>
        <v>1.088759597847978</v>
      </c>
      <c r="AS12" s="10">
        <f t="shared" si="14"/>
        <v>1.0838934871575008</v>
      </c>
      <c r="AT12" s="10">
        <f t="shared" si="15"/>
        <v>1.0813297926418028</v>
      </c>
      <c r="AU12" s="10">
        <f t="shared" si="16"/>
        <v>1.0876108228069947</v>
      </c>
      <c r="AV12" s="10">
        <f t="shared" si="17"/>
        <v>1.0850383358101807</v>
      </c>
      <c r="AW12" s="10">
        <f t="shared" si="18"/>
        <v>1.180099437187643</v>
      </c>
      <c r="AY12" s="10">
        <f t="shared" si="19"/>
        <v>0.50715001341352484</v>
      </c>
      <c r="AZ12" s="10">
        <f t="shared" si="20"/>
        <v>0.49284998658647461</v>
      </c>
      <c r="BA12" s="10">
        <f t="shared" si="21"/>
        <v>13890.401426851951</v>
      </c>
      <c r="BB12" s="10">
        <f t="shared" si="22"/>
        <v>13498.736026499262</v>
      </c>
      <c r="BC12" s="10">
        <f t="shared" si="23"/>
        <v>27389.137453351213</v>
      </c>
      <c r="BF12" s="23">
        <v>29894</v>
      </c>
      <c r="BG12" s="10" t="s">
        <v>211</v>
      </c>
      <c r="BH12" s="10" t="s">
        <v>116</v>
      </c>
      <c r="BI12" s="10">
        <v>10.72</v>
      </c>
      <c r="BK12" s="23">
        <v>29894</v>
      </c>
      <c r="BL12" s="10">
        <v>18.850000000000001</v>
      </c>
      <c r="BM12" s="10" t="s">
        <v>116</v>
      </c>
      <c r="BN12" s="10">
        <v>18.850000000000001</v>
      </c>
      <c r="BO12" s="23">
        <v>29894</v>
      </c>
      <c r="BP12" s="10" t="s">
        <v>213</v>
      </c>
      <c r="BQ12" s="10">
        <v>12</v>
      </c>
      <c r="BR12" s="10">
        <v>9.6300000000000008</v>
      </c>
      <c r="BS12" s="23">
        <v>29894</v>
      </c>
      <c r="BT12" s="10">
        <v>10.815000000000001</v>
      </c>
      <c r="BU12" s="10" t="s">
        <v>116</v>
      </c>
      <c r="BV12" s="10">
        <v>10.815000000000001</v>
      </c>
      <c r="EV12" s="10"/>
      <c r="EW12" s="10" t="s">
        <v>122</v>
      </c>
      <c r="EX12" s="10">
        <v>41462</v>
      </c>
      <c r="EY12" s="10">
        <v>115347</v>
      </c>
      <c r="EZ12" s="10"/>
      <c r="FA12" s="10">
        <v>48528</v>
      </c>
      <c r="FB12" s="10">
        <v>45398</v>
      </c>
      <c r="FC12" s="31">
        <v>0</v>
      </c>
      <c r="FD12" s="10">
        <v>32028</v>
      </c>
      <c r="FE12" s="10">
        <v>24226</v>
      </c>
      <c r="FF12" s="31">
        <v>0</v>
      </c>
      <c r="FG12" s="31">
        <v>0</v>
      </c>
      <c r="FH12" s="10">
        <v>33513</v>
      </c>
      <c r="FI12" s="31">
        <v>0</v>
      </c>
      <c r="FL12" s="10"/>
      <c r="FN12" s="10"/>
    </row>
    <row r="13" spans="3:170" x14ac:dyDescent="0.25">
      <c r="C13" s="10" t="s">
        <v>7</v>
      </c>
      <c r="D13" s="1">
        <v>12110</v>
      </c>
      <c r="E13" s="1">
        <v>6063</v>
      </c>
      <c r="F13" s="1">
        <v>60758</v>
      </c>
      <c r="G13" s="1">
        <v>117637</v>
      </c>
      <c r="H13" s="1">
        <v>196568</v>
      </c>
      <c r="I13" s="1"/>
      <c r="J13" s="10">
        <f t="shared" si="0"/>
        <v>160484.27693685624</v>
      </c>
      <c r="K13" s="10">
        <v>1189898244143.5352</v>
      </c>
      <c r="M13" s="1">
        <f t="shared" si="1"/>
        <v>36083.723063143756</v>
      </c>
      <c r="N13" s="10"/>
      <c r="O13">
        <v>1192925490923.1042</v>
      </c>
      <c r="P13">
        <v>87211127680.916183</v>
      </c>
      <c r="Q13">
        <v>182117354863.08966</v>
      </c>
      <c r="R13">
        <v>35910464339.200775</v>
      </c>
      <c r="S13" s="10">
        <f t="shared" si="2"/>
        <v>305238946883.20667</v>
      </c>
      <c r="T13" s="10">
        <v>282153648379.43469</v>
      </c>
      <c r="U13">
        <v>35910464339.200775</v>
      </c>
      <c r="V13">
        <v>569437363093.04089</v>
      </c>
      <c r="X13">
        <v>1192925490923.1042</v>
      </c>
      <c r="Y13">
        <v>80913080601.760391</v>
      </c>
      <c r="Z13">
        <v>168965550668.38199</v>
      </c>
      <c r="AA13">
        <v>33317150836.018982</v>
      </c>
      <c r="AB13" s="10">
        <f t="shared" si="3"/>
        <v>283195782106.16138</v>
      </c>
      <c r="AC13" s="10">
        <v>261777613711.57776</v>
      </c>
      <c r="AD13">
        <v>33317150836.018982</v>
      </c>
      <c r="AE13">
        <v>528314820399.72961</v>
      </c>
      <c r="AH13" s="10">
        <f t="shared" si="4"/>
        <v>1.0151514149160392E-8</v>
      </c>
      <c r="AI13" s="10">
        <f t="shared" si="5"/>
        <v>2.1409217167391174E-8</v>
      </c>
      <c r="AJ13" s="10">
        <f t="shared" si="6"/>
        <v>4.4937761610742813E-7</v>
      </c>
      <c r="AK13" s="10">
        <f t="shared" si="7"/>
        <v>1.823625324357414E-6</v>
      </c>
      <c r="AL13" s="10">
        <f t="shared" si="8"/>
        <v>1.0025441224024565</v>
      </c>
      <c r="AM13" s="10">
        <f t="shared" si="9"/>
        <v>0.23800000000000002</v>
      </c>
      <c r="AN13" s="10">
        <f t="shared" si="10"/>
        <v>0.22000000000000003</v>
      </c>
      <c r="AO13" s="10">
        <f t="shared" si="11"/>
        <v>2.7999999999999997E-2</v>
      </c>
      <c r="AP13" s="10">
        <v>1979</v>
      </c>
      <c r="AQ13" s="10">
        <f t="shared" si="12"/>
        <v>1.1201524165333487</v>
      </c>
      <c r="AR13" s="10">
        <f t="shared" si="13"/>
        <v>1.1052103390952812</v>
      </c>
      <c r="AS13" s="10">
        <f t="shared" si="14"/>
        <v>1.108244003323968</v>
      </c>
      <c r="AT13" s="10">
        <f t="shared" si="15"/>
        <v>1.0934607760831707</v>
      </c>
      <c r="AU13" s="10">
        <f t="shared" si="16"/>
        <v>1.1141823003583997</v>
      </c>
      <c r="AV13" s="10">
        <f t="shared" si="17"/>
        <v>1.0993198602418999</v>
      </c>
      <c r="AW13" s="10">
        <f t="shared" si="18"/>
        <v>1.2248427307139944</v>
      </c>
      <c r="AY13" s="10">
        <f t="shared" si="19"/>
        <v>0.53310717139090669</v>
      </c>
      <c r="AZ13" s="10">
        <f t="shared" si="20"/>
        <v>0.46689282860909365</v>
      </c>
      <c r="BA13" s="10">
        <f t="shared" si="21"/>
        <v>19236.491535445391</v>
      </c>
      <c r="BB13" s="10">
        <f t="shared" si="22"/>
        <v>16847.231527698379</v>
      </c>
      <c r="BC13" s="10">
        <f t="shared" si="23"/>
        <v>36083.723063143771</v>
      </c>
      <c r="BF13" s="23">
        <v>29952</v>
      </c>
      <c r="BG13">
        <v>13</v>
      </c>
      <c r="BH13" s="10" t="s">
        <v>117</v>
      </c>
      <c r="BI13" s="10">
        <v>11.86</v>
      </c>
      <c r="BK13" s="23">
        <v>29952</v>
      </c>
      <c r="BL13">
        <v>22</v>
      </c>
      <c r="BM13" s="10" t="s">
        <v>117</v>
      </c>
      <c r="BN13" s="10">
        <f>AVERAGE(BL12:BL13)</f>
        <v>20.425000000000001</v>
      </c>
      <c r="BO13" s="23">
        <v>29952</v>
      </c>
      <c r="BP13" s="10" t="s">
        <v>214</v>
      </c>
      <c r="BQ13" s="10">
        <v>14</v>
      </c>
      <c r="BR13" s="10">
        <v>21</v>
      </c>
      <c r="BS13" s="23">
        <v>29952</v>
      </c>
      <c r="BT13" s="10">
        <v>17.5</v>
      </c>
      <c r="BU13" s="10" t="s">
        <v>117</v>
      </c>
      <c r="BV13" s="10">
        <f>AVERAGE(BT12:BT13)</f>
        <v>14.157500000000001</v>
      </c>
      <c r="EV13" s="10"/>
      <c r="EW13" s="10" t="s">
        <v>123</v>
      </c>
      <c r="EX13" s="10">
        <v>42287</v>
      </c>
      <c r="EY13" s="10">
        <v>116609</v>
      </c>
      <c r="EZ13" s="10"/>
      <c r="FA13" s="10">
        <v>62792</v>
      </c>
      <c r="FB13" s="10">
        <v>53596</v>
      </c>
      <c r="FC13" s="31">
        <v>0</v>
      </c>
      <c r="FD13" s="10">
        <v>37156</v>
      </c>
      <c r="FE13" s="10">
        <v>30002</v>
      </c>
      <c r="FF13" s="10">
        <v>6081</v>
      </c>
      <c r="FG13" s="10">
        <v>7870</v>
      </c>
      <c r="FH13" s="10">
        <v>23669</v>
      </c>
      <c r="FI13" s="10">
        <v>6198</v>
      </c>
    </row>
    <row r="14" spans="3:170" x14ac:dyDescent="0.25">
      <c r="C14" s="10" t="s">
        <v>8</v>
      </c>
      <c r="D14" s="1">
        <v>14283</v>
      </c>
      <c r="E14" s="1">
        <v>6543</v>
      </c>
      <c r="F14" s="1">
        <v>80431</v>
      </c>
      <c r="G14" s="1">
        <v>126724</v>
      </c>
      <c r="H14" s="1">
        <v>227981</v>
      </c>
      <c r="I14" s="1"/>
      <c r="J14" s="10">
        <f t="shared" si="0"/>
        <v>172243.26926406924</v>
      </c>
      <c r="K14" s="10">
        <v>1277084382188.406</v>
      </c>
      <c r="M14" s="1">
        <f t="shared" si="1"/>
        <v>55737.73073593076</v>
      </c>
      <c r="N14" s="10"/>
      <c r="O14">
        <v>1287010716262.8765</v>
      </c>
      <c r="P14">
        <v>96120358372.457779</v>
      </c>
      <c r="Q14">
        <v>202135459518.55093</v>
      </c>
      <c r="R14">
        <v>35338367048.697716</v>
      </c>
      <c r="S14" s="10">
        <f t="shared" si="2"/>
        <v>333594184939.70642</v>
      </c>
      <c r="T14" s="10">
        <v>319458838120.22729</v>
      </c>
      <c r="U14">
        <v>42406040458.437248</v>
      </c>
      <c r="V14">
        <v>619128190693.18384</v>
      </c>
      <c r="X14">
        <v>1287010716262.8765</v>
      </c>
      <c r="Y14">
        <v>86841737988.811615</v>
      </c>
      <c r="Z14">
        <v>182623066652.94208</v>
      </c>
      <c r="AA14">
        <v>31927109554.710152</v>
      </c>
      <c r="AB14" s="10">
        <f t="shared" si="3"/>
        <v>301391914196.46387</v>
      </c>
      <c r="AC14" s="10">
        <v>288621070374.57977</v>
      </c>
      <c r="AD14">
        <v>38312531465.652176</v>
      </c>
      <c r="AE14">
        <v>559362959398.52173</v>
      </c>
      <c r="AH14" s="10">
        <f t="shared" si="4"/>
        <v>1.1097809691494944E-8</v>
      </c>
      <c r="AI14" s="10">
        <f t="shared" si="5"/>
        <v>2.1709275172309075E-8</v>
      </c>
      <c r="AJ14" s="10">
        <f t="shared" si="6"/>
        <v>4.3906704328805366E-7</v>
      </c>
      <c r="AK14" s="10">
        <f t="shared" si="7"/>
        <v>2.099339222001233E-6</v>
      </c>
      <c r="AL14" s="10">
        <f t="shared" si="8"/>
        <v>1.0077726532505713</v>
      </c>
      <c r="AM14" s="10">
        <f t="shared" si="9"/>
        <v>0.23600000000000004</v>
      </c>
      <c r="AN14" s="10">
        <f t="shared" si="10"/>
        <v>0.22600000000000001</v>
      </c>
      <c r="AO14" s="10">
        <f t="shared" si="11"/>
        <v>2.9999999999999995E-2</v>
      </c>
      <c r="AP14" s="10">
        <v>1980</v>
      </c>
      <c r="AQ14" s="10">
        <f t="shared" si="12"/>
        <v>1.1692061711309814</v>
      </c>
      <c r="AR14" s="10">
        <f t="shared" si="13"/>
        <v>1.1433940946538557</v>
      </c>
      <c r="AS14" s="10">
        <f t="shared" si="14"/>
        <v>1.1576051478163987</v>
      </c>
      <c r="AT14" s="10">
        <f t="shared" si="15"/>
        <v>1.1320491822873697</v>
      </c>
      <c r="AU14" s="10">
        <f t="shared" si="16"/>
        <v>1.1633911992790409</v>
      </c>
      <c r="AV14" s="10">
        <f t="shared" si="17"/>
        <v>1.1377074975076436</v>
      </c>
      <c r="AW14" s="10">
        <f t="shared" si="18"/>
        <v>1.323598889954174</v>
      </c>
      <c r="AY14" s="10">
        <f t="shared" si="19"/>
        <v>0.53981373675643052</v>
      </c>
      <c r="AZ14" s="10">
        <f t="shared" si="20"/>
        <v>0.46018626324356915</v>
      </c>
      <c r="BA14" s="10">
        <f t="shared" si="21"/>
        <v>30087.992706886533</v>
      </c>
      <c r="BB14" s="10">
        <f t="shared" si="22"/>
        <v>25649.738029044209</v>
      </c>
      <c r="BC14" s="10">
        <f t="shared" si="23"/>
        <v>55737.730735930745</v>
      </c>
      <c r="BF14" s="23">
        <v>30560</v>
      </c>
      <c r="BG14">
        <v>16.34</v>
      </c>
      <c r="BH14" s="10" t="s">
        <v>393</v>
      </c>
      <c r="BI14" s="10">
        <f>AVERAGE(BG13:BG14)</f>
        <v>14.67</v>
      </c>
      <c r="BK14" s="23">
        <v>30560</v>
      </c>
      <c r="BL14">
        <v>25.34</v>
      </c>
      <c r="BM14" s="10" t="s">
        <v>393</v>
      </c>
      <c r="BN14" s="10">
        <f>AVERAGE(BL13:BL14)</f>
        <v>23.67</v>
      </c>
      <c r="BO14" s="23">
        <v>30560</v>
      </c>
      <c r="BP14" s="10" t="s">
        <v>214</v>
      </c>
      <c r="BQ14" s="10">
        <v>14</v>
      </c>
      <c r="BR14" s="10">
        <v>21</v>
      </c>
      <c r="BS14" s="23">
        <v>30560</v>
      </c>
      <c r="BT14" s="10">
        <v>17.5</v>
      </c>
      <c r="BU14" s="10" t="s">
        <v>393</v>
      </c>
      <c r="BV14" s="10">
        <v>17.5</v>
      </c>
      <c r="EV14" s="10"/>
      <c r="EW14" s="10" t="s">
        <v>272</v>
      </c>
      <c r="EX14" s="10">
        <v>40765</v>
      </c>
      <c r="EY14" s="10">
        <v>114836</v>
      </c>
      <c r="EZ14" s="10"/>
      <c r="FA14" s="10">
        <v>80806</v>
      </c>
      <c r="FB14" s="10">
        <v>61340</v>
      </c>
      <c r="FC14" s="31">
        <v>0</v>
      </c>
      <c r="FD14" s="10">
        <v>36677</v>
      </c>
      <c r="FE14" s="10">
        <v>32477</v>
      </c>
      <c r="FF14" s="10">
        <v>18901</v>
      </c>
      <c r="FG14" s="10">
        <v>11911</v>
      </c>
      <c r="FH14" s="10">
        <v>3740</v>
      </c>
      <c r="FI14" s="10">
        <v>35404</v>
      </c>
    </row>
    <row r="15" spans="3:170" x14ac:dyDescent="0.25">
      <c r="C15" s="10" t="s">
        <v>9</v>
      </c>
      <c r="D15" s="1">
        <v>17738</v>
      </c>
      <c r="E15" s="1">
        <v>7540</v>
      </c>
      <c r="F15" s="1">
        <v>84743</v>
      </c>
      <c r="G15" s="1">
        <v>154753</v>
      </c>
      <c r="H15" s="1">
        <v>264774</v>
      </c>
      <c r="I15" s="1"/>
      <c r="J15" s="10">
        <f t="shared" si="0"/>
        <v>183269.82152560086</v>
      </c>
      <c r="K15" s="10">
        <v>1358839900083.2571</v>
      </c>
      <c r="M15" s="1">
        <f t="shared" si="1"/>
        <v>81504.178474399145</v>
      </c>
      <c r="N15" s="10"/>
      <c r="O15">
        <v>1253088096938.252</v>
      </c>
      <c r="P15">
        <v>147973249945.32288</v>
      </c>
      <c r="Q15">
        <v>230350110739.62637</v>
      </c>
      <c r="R15">
        <v>33560943286.568085</v>
      </c>
      <c r="S15" s="10">
        <f t="shared" si="2"/>
        <v>411884303971.51733</v>
      </c>
      <c r="T15" s="10">
        <v>308150479267.57971</v>
      </c>
      <c r="U15">
        <v>36611938130.801544</v>
      </c>
      <c r="V15">
        <v>710881798706.39661</v>
      </c>
      <c r="X15">
        <v>1253088096938.252</v>
      </c>
      <c r="Y15">
        <v>131807470308.07593</v>
      </c>
      <c r="Z15">
        <v>205184824912.57181</v>
      </c>
      <c r="AA15">
        <v>29894477801.831657</v>
      </c>
      <c r="AB15" s="10">
        <f t="shared" si="3"/>
        <v>366886773022.47937</v>
      </c>
      <c r="AC15" s="10">
        <v>274485659816.81793</v>
      </c>
      <c r="AD15">
        <v>32612157601.998169</v>
      </c>
      <c r="AE15">
        <v>633219393438.79785</v>
      </c>
      <c r="AH15" s="10">
        <f t="shared" si="4"/>
        <v>1.4155429329622042E-8</v>
      </c>
      <c r="AI15" s="10">
        <f t="shared" si="5"/>
        <v>2.055129962272589E-8</v>
      </c>
      <c r="AJ15" s="10">
        <f t="shared" si="6"/>
        <v>5.6379265897998721E-7</v>
      </c>
      <c r="AK15" s="10">
        <f t="shared" si="7"/>
        <v>2.5985094587794994E-6</v>
      </c>
      <c r="AL15" s="10">
        <f t="shared" si="8"/>
        <v>0.92217493529699446</v>
      </c>
      <c r="AM15" s="10">
        <f t="shared" si="9"/>
        <v>0.26999999999999996</v>
      </c>
      <c r="AN15" s="10">
        <f t="shared" si="10"/>
        <v>0.20200000000000001</v>
      </c>
      <c r="AO15" s="10">
        <f t="shared" si="11"/>
        <v>2.4E-2</v>
      </c>
      <c r="AP15" s="10">
        <v>1981</v>
      </c>
      <c r="AQ15" s="10">
        <f t="shared" si="12"/>
        <v>1.0054564995961615</v>
      </c>
      <c r="AR15" s="10">
        <f t="shared" si="13"/>
        <v>1.4390776684540094</v>
      </c>
      <c r="AS15" s="10">
        <f t="shared" si="14"/>
        <v>1.0039224026423745</v>
      </c>
      <c r="AT15" s="10">
        <f t="shared" si="15"/>
        <v>1.4368819646435265</v>
      </c>
      <c r="AU15" s="10">
        <f t="shared" si="16"/>
        <v>1.0046891583106539</v>
      </c>
      <c r="AV15" s="10">
        <f t="shared" si="17"/>
        <v>1.4379793974611814</v>
      </c>
      <c r="AW15" s="10">
        <f t="shared" si="18"/>
        <v>1.4447223105033355</v>
      </c>
      <c r="AY15" s="10">
        <f t="shared" si="19"/>
        <v>1.2715359164171075E-2</v>
      </c>
      <c r="AZ15" s="10">
        <f t="shared" si="20"/>
        <v>0.9872846408358289</v>
      </c>
      <c r="BA15" s="10">
        <f t="shared" si="21"/>
        <v>1036.3549026826861</v>
      </c>
      <c r="BB15" s="10">
        <f t="shared" si="22"/>
        <v>80467.82357171645</v>
      </c>
      <c r="BC15" s="10">
        <f t="shared" si="23"/>
        <v>81504.17847439913</v>
      </c>
      <c r="BF15" s="23">
        <v>30626</v>
      </c>
      <c r="BG15">
        <v>20.63</v>
      </c>
      <c r="BH15" s="10" t="s">
        <v>62</v>
      </c>
      <c r="BI15" s="10">
        <v>20.63</v>
      </c>
      <c r="BK15" s="23">
        <v>30626</v>
      </c>
      <c r="BL15">
        <v>29.63</v>
      </c>
      <c r="BM15" s="10" t="s">
        <v>62</v>
      </c>
      <c r="BN15" s="10">
        <v>29.63</v>
      </c>
      <c r="BO15" s="23">
        <v>30626</v>
      </c>
      <c r="BP15" s="10" t="s">
        <v>216</v>
      </c>
      <c r="BQ15" s="10">
        <v>16</v>
      </c>
      <c r="BR15" s="10">
        <v>24</v>
      </c>
      <c r="BS15" s="23">
        <v>30626</v>
      </c>
      <c r="BT15" s="10">
        <v>20</v>
      </c>
      <c r="BU15" s="10" t="s">
        <v>62</v>
      </c>
      <c r="BV15" s="10">
        <v>20</v>
      </c>
      <c r="EV15" s="10"/>
      <c r="EW15" s="10" t="s">
        <v>273</v>
      </c>
      <c r="EX15" s="10">
        <v>40753</v>
      </c>
      <c r="EY15" s="10">
        <v>116803</v>
      </c>
      <c r="EZ15" s="10"/>
      <c r="FA15" s="10">
        <v>84118</v>
      </c>
      <c r="FB15" s="10">
        <v>79442</v>
      </c>
      <c r="FC15" s="10">
        <v>552</v>
      </c>
      <c r="FD15" s="10">
        <v>40985</v>
      </c>
      <c r="FE15" s="10">
        <v>32411</v>
      </c>
      <c r="FF15" s="10">
        <v>19455</v>
      </c>
      <c r="FG15" s="10">
        <v>10813</v>
      </c>
      <c r="FH15" s="31">
        <v>0</v>
      </c>
      <c r="FI15" s="10">
        <v>47075</v>
      </c>
    </row>
    <row r="16" spans="3:170" x14ac:dyDescent="0.25">
      <c r="C16" s="10" t="s">
        <v>10</v>
      </c>
      <c r="D16" s="1">
        <v>24037</v>
      </c>
      <c r="E16" s="1">
        <v>8337</v>
      </c>
      <c r="F16" s="1">
        <v>82087</v>
      </c>
      <c r="G16" s="1">
        <v>171063</v>
      </c>
      <c r="H16" s="1">
        <v>285524</v>
      </c>
      <c r="I16" s="1"/>
      <c r="J16" s="10">
        <f t="shared" si="0"/>
        <v>197127.96246849521</v>
      </c>
      <c r="K16" s="10">
        <v>1461590012990.1536</v>
      </c>
      <c r="M16" s="1">
        <f t="shared" si="1"/>
        <v>88396.037531504786</v>
      </c>
      <c r="N16" s="10"/>
      <c r="O16">
        <v>1297164480911.9648</v>
      </c>
      <c r="P16">
        <v>157646981630.86298</v>
      </c>
      <c r="Q16">
        <v>250284898671.67938</v>
      </c>
      <c r="R16">
        <v>39005438754.027954</v>
      </c>
      <c r="S16" s="10">
        <f t="shared" si="2"/>
        <v>446937319056.57031</v>
      </c>
      <c r="T16" s="10">
        <v>341297589097.74463</v>
      </c>
      <c r="U16">
        <v>37380212139.276787</v>
      </c>
      <c r="V16">
        <v>758980829088.79395</v>
      </c>
      <c r="X16">
        <v>1297164480911.9648</v>
      </c>
      <c r="Y16">
        <v>141774231260.04489</v>
      </c>
      <c r="Z16">
        <v>225084862000.48364</v>
      </c>
      <c r="AA16">
        <v>35078160311.763687</v>
      </c>
      <c r="AB16" s="10">
        <f t="shared" si="3"/>
        <v>401937253572.29224</v>
      </c>
      <c r="AC16" s="10">
        <v>306933902727.93225</v>
      </c>
      <c r="AD16">
        <v>33616570298.773533</v>
      </c>
      <c r="AE16">
        <v>682562536066.40173</v>
      </c>
      <c r="AH16" s="10">
        <f t="shared" si="4"/>
        <v>1.8530417964498158E-8</v>
      </c>
      <c r="AI16" s="10">
        <f t="shared" si="5"/>
        <v>2.0742043505306758E-8</v>
      </c>
      <c r="AJ16" s="10">
        <f t="shared" si="6"/>
        <v>5.5732846218565528E-7</v>
      </c>
      <c r="AK16" s="10">
        <f t="shared" si="7"/>
        <v>2.4418612389793633E-6</v>
      </c>
      <c r="AL16" s="10">
        <f t="shared" si="8"/>
        <v>0.88750228818148302</v>
      </c>
      <c r="AM16" s="10">
        <f t="shared" si="9"/>
        <v>0.27500000000000002</v>
      </c>
      <c r="AN16" s="10">
        <f t="shared" si="10"/>
        <v>0.21</v>
      </c>
      <c r="AO16" s="10">
        <f t="shared" si="11"/>
        <v>2.3E-2</v>
      </c>
      <c r="AP16" s="10">
        <v>1982</v>
      </c>
      <c r="AQ16" s="10">
        <f t="shared" si="12"/>
        <v>1.0122434935253823</v>
      </c>
      <c r="AR16" s="10">
        <f t="shared" si="13"/>
        <v>1.4328183293145549</v>
      </c>
      <c r="AS16" s="10">
        <f t="shared" si="14"/>
        <v>1.0108885036559221</v>
      </c>
      <c r="AT16" s="10">
        <f t="shared" si="15"/>
        <v>1.4309003576670052</v>
      </c>
      <c r="AU16" s="10">
        <f t="shared" si="16"/>
        <v>1.0115657717149769</v>
      </c>
      <c r="AV16" s="10">
        <f t="shared" si="17"/>
        <v>1.4318590223510264</v>
      </c>
      <c r="AW16" s="10">
        <f t="shared" si="18"/>
        <v>1.4484195769315682</v>
      </c>
      <c r="AY16" s="10">
        <f t="shared" si="19"/>
        <v>3.1039776134204642E-2</v>
      </c>
      <c r="AZ16" s="10">
        <f t="shared" si="20"/>
        <v>0.9689602238657955</v>
      </c>
      <c r="BA16" s="10">
        <f t="shared" si="21"/>
        <v>2743.7932161286599</v>
      </c>
      <c r="BB16" s="10">
        <f t="shared" si="22"/>
        <v>85652.244315376141</v>
      </c>
      <c r="BC16" s="10">
        <f t="shared" si="23"/>
        <v>88396.0375315048</v>
      </c>
      <c r="BF16" s="10" t="s">
        <v>215</v>
      </c>
      <c r="BG16">
        <v>24.94</v>
      </c>
      <c r="BH16" s="10" t="s">
        <v>118</v>
      </c>
      <c r="BI16" s="10">
        <v>24.94</v>
      </c>
      <c r="BK16" s="10" t="s">
        <v>215</v>
      </c>
      <c r="BL16">
        <v>33.94</v>
      </c>
      <c r="BM16" s="10" t="s">
        <v>118</v>
      </c>
      <c r="BN16" s="10">
        <v>33.94</v>
      </c>
      <c r="BO16" s="10" t="s">
        <v>215</v>
      </c>
      <c r="BP16" s="10" t="s">
        <v>217</v>
      </c>
      <c r="BQ16" s="10">
        <v>18</v>
      </c>
      <c r="BR16" s="10">
        <v>27</v>
      </c>
      <c r="BS16" s="10" t="s">
        <v>215</v>
      </c>
      <c r="BT16" s="10">
        <v>22.5</v>
      </c>
      <c r="BU16" s="10" t="s">
        <v>118</v>
      </c>
      <c r="BV16" s="10">
        <v>22.5</v>
      </c>
      <c r="EV16" s="10"/>
      <c r="EW16" s="10" t="s">
        <v>274</v>
      </c>
      <c r="EX16" s="10">
        <v>41315</v>
      </c>
      <c r="EY16" s="10">
        <v>118918</v>
      </c>
      <c r="EZ16" s="10"/>
      <c r="FA16" s="10">
        <v>90491</v>
      </c>
      <c r="FB16" s="10">
        <v>89366</v>
      </c>
      <c r="FC16" s="10">
        <v>1111</v>
      </c>
      <c r="FD16" s="10">
        <v>37775</v>
      </c>
      <c r="FE16" s="10">
        <v>36984</v>
      </c>
      <c r="FF16" s="10">
        <v>20276</v>
      </c>
      <c r="FG16" s="10">
        <v>10034</v>
      </c>
      <c r="FH16" s="31">
        <v>0</v>
      </c>
      <c r="FI16" s="10">
        <v>49600</v>
      </c>
    </row>
    <row r="17" spans="3:165" x14ac:dyDescent="0.25">
      <c r="C17" s="10" t="s">
        <v>11</v>
      </c>
      <c r="D17" s="1">
        <v>28357</v>
      </c>
      <c r="E17" s="1">
        <v>8905</v>
      </c>
      <c r="F17" s="1">
        <v>74205</v>
      </c>
      <c r="G17" s="1">
        <v>189052</v>
      </c>
      <c r="H17" s="1">
        <v>300519</v>
      </c>
      <c r="I17" s="1"/>
      <c r="J17" s="10">
        <f t="shared" si="0"/>
        <v>210509.85207336312</v>
      </c>
      <c r="K17" s="10">
        <v>1560808997230.0864</v>
      </c>
      <c r="M17" s="1">
        <f t="shared" si="1"/>
        <v>90009.147926636884</v>
      </c>
      <c r="N17" s="10"/>
      <c r="O17">
        <v>1362286573304.4016</v>
      </c>
      <c r="P17">
        <v>170068281107.3754</v>
      </c>
      <c r="Q17">
        <v>270720937272.96487</v>
      </c>
      <c r="R17">
        <v>45120156212.16082</v>
      </c>
      <c r="S17" s="10">
        <f t="shared" si="2"/>
        <v>485909374592.5011</v>
      </c>
      <c r="T17" s="10">
        <v>357490468450.1972</v>
      </c>
      <c r="U17">
        <v>39913984341.526871</v>
      </c>
      <c r="V17">
        <v>829516718054.34106</v>
      </c>
      <c r="X17">
        <v>1362286573304.4016</v>
      </c>
      <c r="Y17">
        <v>152959281728.54846</v>
      </c>
      <c r="Z17">
        <v>243486203567.89349</v>
      </c>
      <c r="AA17">
        <v>40581033927.982254</v>
      </c>
      <c r="AB17" s="10">
        <f t="shared" si="3"/>
        <v>437026519224.42419</v>
      </c>
      <c r="AC17" s="10">
        <v>321526653429.39777</v>
      </c>
      <c r="AD17">
        <v>35898606936.291985</v>
      </c>
      <c r="AE17">
        <v>746066700675.98132</v>
      </c>
      <c r="AH17" s="10">
        <f t="shared" si="4"/>
        <v>2.0815737713113066E-8</v>
      </c>
      <c r="AI17" s="10">
        <f t="shared" si="5"/>
        <v>2.0376337838269847E-8</v>
      </c>
      <c r="AJ17" s="10">
        <f t="shared" si="6"/>
        <v>5.8798235848746786E-7</v>
      </c>
      <c r="AK17" s="10">
        <f t="shared" si="7"/>
        <v>2.0670718541164855E-6</v>
      </c>
      <c r="AL17" s="10">
        <f t="shared" si="8"/>
        <v>0.87280799618787719</v>
      </c>
      <c r="AM17" s="10">
        <f t="shared" si="9"/>
        <v>0.27999999999999997</v>
      </c>
      <c r="AN17" s="10">
        <f t="shared" si="10"/>
        <v>0.20599999999999999</v>
      </c>
      <c r="AO17" s="10">
        <f t="shared" si="11"/>
        <v>2.3E-2</v>
      </c>
      <c r="AP17" s="10">
        <v>1983</v>
      </c>
      <c r="AQ17" s="10">
        <f t="shared" si="12"/>
        <v>1.0007942310934002</v>
      </c>
      <c r="AR17" s="10">
        <f t="shared" si="13"/>
        <v>1.4310632515869659</v>
      </c>
      <c r="AS17" s="10">
        <f t="shared" si="14"/>
        <v>0.9975637965093278</v>
      </c>
      <c r="AT17" s="10">
        <f t="shared" si="15"/>
        <v>1.4264439641487572</v>
      </c>
      <c r="AU17" s="10">
        <f t="shared" si="16"/>
        <v>0.99917770826523433</v>
      </c>
      <c r="AV17" s="10">
        <f t="shared" si="17"/>
        <v>1.4287517410457709</v>
      </c>
      <c r="AW17" s="10">
        <f t="shared" si="18"/>
        <v>1.4275768902980768</v>
      </c>
      <c r="AY17" s="10">
        <f t="shared" si="19"/>
        <v>-2.310897835052496E-3</v>
      </c>
      <c r="AZ17" s="10">
        <f t="shared" si="20"/>
        <v>1.0023108978350528</v>
      </c>
      <c r="BA17" s="10">
        <f t="shared" si="21"/>
        <v>-208.00194507858504</v>
      </c>
      <c r="BB17" s="10">
        <f t="shared" si="22"/>
        <v>90217.14987171549</v>
      </c>
      <c r="BC17" s="10">
        <f t="shared" si="23"/>
        <v>90009.147926636899</v>
      </c>
      <c r="BF17" s="10" t="s">
        <v>218</v>
      </c>
      <c r="BG17">
        <v>39.54</v>
      </c>
      <c r="BH17" s="10" t="s">
        <v>14</v>
      </c>
      <c r="BI17" s="10">
        <v>39.54</v>
      </c>
      <c r="BK17" s="10" t="s">
        <v>218</v>
      </c>
      <c r="BL17">
        <v>48.54</v>
      </c>
      <c r="BM17" s="10" t="s">
        <v>14</v>
      </c>
      <c r="BN17" s="10">
        <v>48.54</v>
      </c>
      <c r="BO17" s="10" t="s">
        <v>218</v>
      </c>
      <c r="BP17" s="10" t="s">
        <v>217</v>
      </c>
      <c r="BQ17" s="10">
        <v>18</v>
      </c>
      <c r="BR17" s="10">
        <v>27</v>
      </c>
      <c r="BS17" s="10" t="s">
        <v>218</v>
      </c>
      <c r="BT17" s="10">
        <v>22.5</v>
      </c>
      <c r="BU17" s="10" t="s">
        <v>14</v>
      </c>
      <c r="BV17" s="10">
        <v>22.5</v>
      </c>
      <c r="EV17" s="10"/>
      <c r="EW17" s="10" t="s">
        <v>529</v>
      </c>
      <c r="EX17" s="10">
        <v>43788</v>
      </c>
      <c r="EY17" s="10">
        <v>118977</v>
      </c>
      <c r="EZ17" s="10"/>
      <c r="FA17" s="10">
        <v>170756</v>
      </c>
      <c r="FB17" s="10">
        <v>136665</v>
      </c>
      <c r="FC17" s="10">
        <v>471</v>
      </c>
      <c r="FD17" s="10">
        <v>36781</v>
      </c>
      <c r="FE17" s="10">
        <v>39616</v>
      </c>
      <c r="FF17" s="10">
        <v>17245</v>
      </c>
      <c r="FG17" s="10">
        <v>5519</v>
      </c>
      <c r="FH17" s="31">
        <v>0</v>
      </c>
      <c r="FI17" s="10">
        <v>62685</v>
      </c>
    </row>
    <row r="18" spans="3:165" x14ac:dyDescent="0.25">
      <c r="C18" s="10" t="s">
        <v>12</v>
      </c>
      <c r="D18" s="1">
        <v>32246</v>
      </c>
      <c r="E18" s="1">
        <v>9122</v>
      </c>
      <c r="F18" s="1">
        <v>77927</v>
      </c>
      <c r="G18" s="1">
        <v>181799</v>
      </c>
      <c r="H18" s="1">
        <v>301094</v>
      </c>
      <c r="I18" s="1"/>
      <c r="J18" s="10">
        <f t="shared" si="0"/>
        <v>218873.54670677992</v>
      </c>
      <c r="K18" s="10">
        <v>1622820963441.3997</v>
      </c>
      <c r="M18" s="1">
        <f t="shared" si="1"/>
        <v>82220.453293220082</v>
      </c>
      <c r="N18" s="10"/>
      <c r="O18">
        <v>1446285091219.7368</v>
      </c>
      <c r="P18">
        <v>185975756118.16061</v>
      </c>
      <c r="Q18">
        <v>286256801083.83545</v>
      </c>
      <c r="R18">
        <v>54698751799.459007</v>
      </c>
      <c r="S18" s="10">
        <f t="shared" si="2"/>
        <v>526931309001.45508</v>
      </c>
      <c r="T18" s="10">
        <v>382891262596.21301</v>
      </c>
      <c r="U18">
        <v>45582293166.215843</v>
      </c>
      <c r="V18">
        <v>904352696417.72229</v>
      </c>
      <c r="X18">
        <v>1446285091219.7368</v>
      </c>
      <c r="Y18">
        <v>165527738271.02277</v>
      </c>
      <c r="Z18">
        <v>254782891260.29974</v>
      </c>
      <c r="AA18">
        <v>48684628903.241989</v>
      </c>
      <c r="AB18" s="10">
        <f t="shared" si="3"/>
        <v>468995258434.56451</v>
      </c>
      <c r="AC18" s="10">
        <v>340792402322.69391</v>
      </c>
      <c r="AD18">
        <v>40570524086.034996</v>
      </c>
      <c r="AE18">
        <v>804919197866.9342</v>
      </c>
      <c r="AH18" s="10">
        <f t="shared" si="4"/>
        <v>2.2295742516992317E-8</v>
      </c>
      <c r="AI18" s="10">
        <f t="shared" si="5"/>
        <v>1.9450090029583371E-8</v>
      </c>
      <c r="AJ18" s="10">
        <f t="shared" si="6"/>
        <v>5.3345966271823106E-7</v>
      </c>
      <c r="AK18" s="10">
        <f t="shared" si="7"/>
        <v>1.9207787366696522E-6</v>
      </c>
      <c r="AL18" s="10">
        <f t="shared" si="8"/>
        <v>0.89121666764317864</v>
      </c>
      <c r="AM18" s="10">
        <f t="shared" si="9"/>
        <v>0.28900000000000003</v>
      </c>
      <c r="AN18" s="10">
        <f t="shared" si="10"/>
        <v>0.21</v>
      </c>
      <c r="AO18" s="10">
        <f t="shared" si="11"/>
        <v>2.5000000000000001E-2</v>
      </c>
      <c r="AP18" s="10">
        <v>1984</v>
      </c>
      <c r="AQ18" s="10">
        <f t="shared" si="12"/>
        <v>1.0452493599914461</v>
      </c>
      <c r="AR18" s="10">
        <f t="shared" si="13"/>
        <v>1.3311018078243926</v>
      </c>
      <c r="AS18" s="10">
        <f t="shared" si="14"/>
        <v>1.0334692344545691</v>
      </c>
      <c r="AT18" s="10">
        <f t="shared" si="15"/>
        <v>1.3161000800083014</v>
      </c>
      <c r="AU18" s="10">
        <f t="shared" si="16"/>
        <v>1.0393426075575312</v>
      </c>
      <c r="AV18" s="10">
        <f t="shared" si="17"/>
        <v>1.3235796899986332</v>
      </c>
      <c r="AW18" s="10">
        <f t="shared" si="18"/>
        <v>1.3756527663133682</v>
      </c>
      <c r="AY18" s="10">
        <f t="shared" si="19"/>
        <v>0.12099396071592405</v>
      </c>
      <c r="AZ18" s="10">
        <f t="shared" si="20"/>
        <v>0.87900603928407595</v>
      </c>
      <c r="BA18" s="10">
        <f t="shared" si="21"/>
        <v>9948.1782958053391</v>
      </c>
      <c r="BB18" s="10">
        <f t="shared" si="22"/>
        <v>72272.274997414745</v>
      </c>
      <c r="BC18" s="10">
        <f t="shared" si="23"/>
        <v>82220.453293220082</v>
      </c>
      <c r="BF18" s="23">
        <v>31417</v>
      </c>
      <c r="BG18" s="10">
        <v>39.54</v>
      </c>
      <c r="BH18" s="10" t="s">
        <v>66</v>
      </c>
      <c r="BI18" s="10">
        <v>39.54</v>
      </c>
      <c r="BK18" s="23">
        <v>31417</v>
      </c>
      <c r="BL18" s="10">
        <v>48.54</v>
      </c>
      <c r="BM18" s="10" t="s">
        <v>66</v>
      </c>
      <c r="BN18" s="10">
        <v>48.54</v>
      </c>
      <c r="BO18" s="23">
        <v>31417</v>
      </c>
      <c r="BP18" s="10" t="s">
        <v>217</v>
      </c>
      <c r="BQ18" s="10">
        <v>18</v>
      </c>
      <c r="BR18" s="10">
        <v>27</v>
      </c>
      <c r="BS18" s="23">
        <v>31417</v>
      </c>
      <c r="BT18" s="10">
        <v>22.5</v>
      </c>
      <c r="BU18" s="10" t="s">
        <v>66</v>
      </c>
      <c r="BV18" s="10">
        <v>22.5</v>
      </c>
      <c r="EV18" s="10"/>
      <c r="EW18" s="10" t="s">
        <v>530</v>
      </c>
      <c r="EX18" s="10">
        <v>42826</v>
      </c>
      <c r="EY18" s="10">
        <v>121866</v>
      </c>
      <c r="EZ18" s="10"/>
      <c r="FA18" s="10">
        <v>207691</v>
      </c>
      <c r="FB18" s="10">
        <v>135253</v>
      </c>
      <c r="FC18" s="10">
        <v>161</v>
      </c>
      <c r="FD18" s="10">
        <v>37615</v>
      </c>
      <c r="FE18" s="10">
        <v>39986</v>
      </c>
      <c r="FF18" s="10">
        <v>16604</v>
      </c>
      <c r="FG18" s="10">
        <v>0</v>
      </c>
      <c r="FH18" s="31">
        <v>0</v>
      </c>
      <c r="FI18" s="10"/>
    </row>
    <row r="19" spans="3:165" x14ac:dyDescent="0.25">
      <c r="C19" s="10" t="s">
        <v>13</v>
      </c>
      <c r="D19" s="1">
        <v>37372</v>
      </c>
      <c r="E19" s="1">
        <v>9838</v>
      </c>
      <c r="F19" s="1">
        <v>88906</v>
      </c>
      <c r="G19" s="1">
        <v>183012</v>
      </c>
      <c r="H19" s="1">
        <v>319128</v>
      </c>
      <c r="I19" s="1"/>
      <c r="J19" s="10">
        <f t="shared" si="0"/>
        <v>237933.29293849191</v>
      </c>
      <c r="K19" s="10">
        <v>1764137975972.5322</v>
      </c>
      <c r="M19" s="1">
        <f t="shared" si="1"/>
        <v>81194.707061508088</v>
      </c>
      <c r="N19" s="10"/>
      <c r="O19">
        <v>1571838201742.3875</v>
      </c>
      <c r="P19">
        <v>200095248837.90039</v>
      </c>
      <c r="Q19">
        <v>315836618263.74475</v>
      </c>
      <c r="R19">
        <v>52966389398.267754</v>
      </c>
      <c r="S19" s="10">
        <f t="shared" si="2"/>
        <v>568898256499.91284</v>
      </c>
      <c r="T19" s="10">
        <v>413922524556.83313</v>
      </c>
      <c r="U19">
        <v>45119516894.820679</v>
      </c>
      <c r="V19">
        <v>965165317923.99023</v>
      </c>
      <c r="X19">
        <v>1571838201742.3875</v>
      </c>
      <c r="Y19">
        <v>179942073549.19827</v>
      </c>
      <c r="Z19">
        <v>284026214131.5777</v>
      </c>
      <c r="AA19">
        <v>47631725351.258377</v>
      </c>
      <c r="AB19" s="10">
        <f t="shared" si="3"/>
        <v>511600013032.03436</v>
      </c>
      <c r="AC19" s="10">
        <v>372233112930.20428</v>
      </c>
      <c r="AD19">
        <v>40575173447.36824</v>
      </c>
      <c r="AE19">
        <v>867955884178.48596</v>
      </c>
      <c r="AH19" s="10">
        <f t="shared" si="4"/>
        <v>2.377598404121558E-8</v>
      </c>
      <c r="AI19" s="10">
        <f t="shared" si="5"/>
        <v>1.922986659381493E-8</v>
      </c>
      <c r="AJ19" s="10">
        <f t="shared" si="6"/>
        <v>4.9165964456879398E-7</v>
      </c>
      <c r="AK19" s="10">
        <f t="shared" si="7"/>
        <v>2.1911428207527861E-6</v>
      </c>
      <c r="AL19" s="10">
        <f t="shared" si="8"/>
        <v>0.89099504865874568</v>
      </c>
      <c r="AM19" s="10">
        <f t="shared" si="9"/>
        <v>0.29000000000000004</v>
      </c>
      <c r="AN19" s="10">
        <f t="shared" si="10"/>
        <v>0.21099999999999999</v>
      </c>
      <c r="AO19" s="10">
        <f t="shared" si="11"/>
        <v>2.3E-2</v>
      </c>
      <c r="AP19" s="10">
        <v>1985</v>
      </c>
      <c r="AQ19" s="10">
        <f t="shared" si="12"/>
        <v>1.0163960480271632</v>
      </c>
      <c r="AR19" s="10">
        <f t="shared" si="13"/>
        <v>1.3228682535090521</v>
      </c>
      <c r="AS19" s="10">
        <f t="shared" si="14"/>
        <v>1.0138952793772835</v>
      </c>
      <c r="AT19" s="10">
        <f t="shared" si="15"/>
        <v>1.3196134322583026</v>
      </c>
      <c r="AU19" s="10">
        <f t="shared" si="16"/>
        <v>1.0151448936346317</v>
      </c>
      <c r="AV19" s="10">
        <f t="shared" si="17"/>
        <v>1.3212398406188888</v>
      </c>
      <c r="AW19" s="10">
        <f t="shared" si="18"/>
        <v>1.3412498774708996</v>
      </c>
      <c r="AY19" s="10">
        <f t="shared" si="19"/>
        <v>5.1196376611772607E-2</v>
      </c>
      <c r="AZ19" s="10">
        <f t="shared" si="20"/>
        <v>0.94880362338822732</v>
      </c>
      <c r="BA19" s="10">
        <f t="shared" si="21"/>
        <v>4156.8748016035206</v>
      </c>
      <c r="BB19" s="10">
        <f t="shared" si="22"/>
        <v>77037.832259904564</v>
      </c>
      <c r="BC19" s="10">
        <f t="shared" si="23"/>
        <v>81194.707061508088</v>
      </c>
      <c r="BF19" s="23">
        <v>31873</v>
      </c>
      <c r="BG19">
        <v>47.45</v>
      </c>
      <c r="BH19" s="10" t="s">
        <v>68</v>
      </c>
      <c r="BI19" s="10">
        <v>47.45</v>
      </c>
      <c r="BK19" s="23">
        <v>31873</v>
      </c>
      <c r="BL19">
        <v>53.4</v>
      </c>
      <c r="BM19" s="10" t="s">
        <v>68</v>
      </c>
      <c r="BN19" s="10">
        <v>53.4</v>
      </c>
      <c r="BO19" s="23">
        <v>31873</v>
      </c>
      <c r="BP19" s="10" t="s">
        <v>219</v>
      </c>
      <c r="BQ19" s="10">
        <v>22.5</v>
      </c>
      <c r="BR19" s="10">
        <v>27</v>
      </c>
      <c r="BS19" s="23">
        <v>31873</v>
      </c>
      <c r="BT19" s="10">
        <v>24.75</v>
      </c>
      <c r="BU19" s="10" t="s">
        <v>68</v>
      </c>
      <c r="BV19" s="10">
        <v>24.75</v>
      </c>
      <c r="EV19" s="10"/>
      <c r="EW19" s="10" t="s">
        <v>531</v>
      </c>
      <c r="EX19" s="10">
        <v>45399</v>
      </c>
      <c r="EY19" s="10">
        <v>128952</v>
      </c>
      <c r="EZ19" s="10"/>
      <c r="FA19" s="10">
        <v>189660</v>
      </c>
      <c r="FB19" s="10">
        <v>138112</v>
      </c>
      <c r="FC19" s="10">
        <v>0</v>
      </c>
      <c r="FD19" s="10">
        <v>40095</v>
      </c>
      <c r="FE19" s="10">
        <v>41649</v>
      </c>
      <c r="FF19" s="10">
        <v>13530</v>
      </c>
      <c r="FG19" s="10">
        <v>0</v>
      </c>
      <c r="FH19" s="31">
        <v>0</v>
      </c>
      <c r="FI19" s="10"/>
    </row>
    <row r="20" spans="3:165" x14ac:dyDescent="0.25">
      <c r="C20" s="10" t="s">
        <v>14</v>
      </c>
      <c r="D20" s="1">
        <v>42512</v>
      </c>
      <c r="E20" s="1">
        <v>9923</v>
      </c>
      <c r="F20" s="1">
        <v>103252</v>
      </c>
      <c r="G20" s="1">
        <v>181923</v>
      </c>
      <c r="H20" s="1">
        <v>337610</v>
      </c>
      <c r="I20" s="1"/>
      <c r="J20" s="10">
        <f t="shared" si="0"/>
        <v>253072.99196828323</v>
      </c>
      <c r="K20" s="10">
        <v>1876390102076.4387</v>
      </c>
      <c r="M20" s="1">
        <f t="shared" si="1"/>
        <v>84537.008031716774</v>
      </c>
      <c r="N20" s="10"/>
      <c r="O20">
        <v>1554952423066.0383</v>
      </c>
      <c r="P20">
        <v>206964506301.81705</v>
      </c>
      <c r="Q20">
        <v>335282500208.9436</v>
      </c>
      <c r="R20">
        <v>53810771638.472435</v>
      </c>
      <c r="S20" s="10">
        <f t="shared" si="2"/>
        <v>596057778149.23303</v>
      </c>
      <c r="T20" s="10">
        <v>440834398422.87024</v>
      </c>
      <c r="U20">
        <v>49671481512.436089</v>
      </c>
      <c r="V20">
        <v>1014126080878.9034</v>
      </c>
      <c r="X20">
        <v>1554952423066.0383</v>
      </c>
      <c r="Y20">
        <v>187639010207.64389</v>
      </c>
      <c r="Z20">
        <v>303975196536.38306</v>
      </c>
      <c r="AA20">
        <v>48786142653.987411</v>
      </c>
      <c r="AB20" s="10">
        <f t="shared" si="3"/>
        <v>540400349398.0144</v>
      </c>
      <c r="AC20" s="10">
        <v>399671091742.28143</v>
      </c>
      <c r="AD20">
        <v>45033362449.834534</v>
      </c>
      <c r="AE20">
        <v>919431150017.45496</v>
      </c>
      <c r="AH20" s="10">
        <f t="shared" si="4"/>
        <v>2.7339743241902733E-8</v>
      </c>
      <c r="AI20" s="10">
        <f t="shared" si="5"/>
        <v>1.8362312332058719E-8</v>
      </c>
      <c r="AJ20" s="10">
        <f t="shared" si="6"/>
        <v>4.5518178261766504E-7</v>
      </c>
      <c r="AK20" s="10">
        <f t="shared" si="7"/>
        <v>2.2927890431237249E-6</v>
      </c>
      <c r="AL20" s="10">
        <f t="shared" si="8"/>
        <v>0.82869357568306656</v>
      </c>
      <c r="AM20" s="10">
        <f t="shared" si="9"/>
        <v>0.28800000000000003</v>
      </c>
      <c r="AN20" s="10">
        <f t="shared" si="10"/>
        <v>0.21299999999999999</v>
      </c>
      <c r="AO20" s="10">
        <f t="shared" si="11"/>
        <v>2.4000000000000004E-2</v>
      </c>
      <c r="AP20" s="10">
        <v>1986</v>
      </c>
      <c r="AQ20" s="10">
        <f t="shared" si="12"/>
        <v>1.0365417174104552</v>
      </c>
      <c r="AR20" s="10">
        <f t="shared" si="13"/>
        <v>1.3072984602258428</v>
      </c>
      <c r="AS20" s="10">
        <f t="shared" si="14"/>
        <v>1.0204571023369768</v>
      </c>
      <c r="AT20" s="10">
        <f t="shared" si="15"/>
        <v>1.2870123567669145</v>
      </c>
      <c r="AU20" s="10">
        <f t="shared" si="16"/>
        <v>1.0284679661516281</v>
      </c>
      <c r="AV20" s="10">
        <f t="shared" si="17"/>
        <v>1.2971157513086564</v>
      </c>
      <c r="AW20" s="10">
        <f t="shared" si="18"/>
        <v>1.3340419986116547</v>
      </c>
      <c r="AY20" s="10">
        <f t="shared" si="19"/>
        <v>9.7394085427264659E-2</v>
      </c>
      <c r="AZ20" s="10">
        <f t="shared" si="20"/>
        <v>0.90260591457273565</v>
      </c>
      <c r="BA20" s="10">
        <f t="shared" si="21"/>
        <v>8233.404582006382</v>
      </c>
      <c r="BB20" s="10">
        <f t="shared" si="22"/>
        <v>76303.603449710412</v>
      </c>
      <c r="BC20" s="10">
        <f t="shared" si="23"/>
        <v>84537.008031716789</v>
      </c>
      <c r="BF20" s="23">
        <v>32154</v>
      </c>
      <c r="BG20" s="10">
        <v>47.45</v>
      </c>
      <c r="BH20" s="10" t="s">
        <v>17</v>
      </c>
      <c r="BI20" s="10">
        <v>47.45</v>
      </c>
      <c r="BK20" s="23">
        <v>32154</v>
      </c>
      <c r="BL20" s="10">
        <v>53.4</v>
      </c>
      <c r="BM20" s="10" t="s">
        <v>17</v>
      </c>
      <c r="BN20" s="11">
        <v>53.4</v>
      </c>
      <c r="BO20" s="23">
        <v>32154</v>
      </c>
      <c r="BP20" s="10" t="s">
        <v>220</v>
      </c>
      <c r="BQ20" s="10">
        <v>26</v>
      </c>
      <c r="BR20" s="10">
        <v>35.020000000000003</v>
      </c>
      <c r="BS20" s="23">
        <v>32154</v>
      </c>
      <c r="BT20" s="10">
        <v>30.51</v>
      </c>
      <c r="BU20" s="10" t="s">
        <v>17</v>
      </c>
      <c r="BV20" s="10">
        <f>AVERAGE(BT19:BT20)</f>
        <v>27.630000000000003</v>
      </c>
      <c r="EV20" s="10"/>
      <c r="EW20" s="10" t="s">
        <v>532</v>
      </c>
      <c r="EX20" s="10">
        <v>43382</v>
      </c>
      <c r="EY20" s="10">
        <v>128118</v>
      </c>
      <c r="EZ20" s="10"/>
      <c r="FA20" s="10">
        <v>144550</v>
      </c>
      <c r="FB20" s="10">
        <v>127544</v>
      </c>
      <c r="FC20" s="10">
        <v>0</v>
      </c>
      <c r="FD20" s="10">
        <v>37892</v>
      </c>
      <c r="FE20" s="10">
        <v>43871</v>
      </c>
      <c r="FF20" s="10">
        <v>13680</v>
      </c>
      <c r="FG20" s="10">
        <v>0</v>
      </c>
      <c r="FH20" s="31">
        <v>0</v>
      </c>
      <c r="FI20" s="10">
        <v>49600</v>
      </c>
    </row>
    <row r="21" spans="3:165" x14ac:dyDescent="0.25">
      <c r="C21" s="10" t="s">
        <v>15</v>
      </c>
      <c r="D21" s="1">
        <v>45761</v>
      </c>
      <c r="E21" s="1">
        <v>9878</v>
      </c>
      <c r="F21" s="1">
        <v>118098</v>
      </c>
      <c r="G21" s="1">
        <v>183932</v>
      </c>
      <c r="H21" s="1">
        <v>357669</v>
      </c>
      <c r="I21" s="1"/>
      <c r="J21" s="10">
        <f t="shared" si="0"/>
        <v>267778.57871962007</v>
      </c>
      <c r="K21" s="10">
        <v>1985423536307.5127</v>
      </c>
      <c r="M21" s="1">
        <f t="shared" si="1"/>
        <v>89890.421280379931</v>
      </c>
      <c r="N21" s="10"/>
      <c r="O21">
        <v>1611737800059.332</v>
      </c>
      <c r="P21">
        <v>224724937507.58093</v>
      </c>
      <c r="Q21">
        <v>356916077217.92267</v>
      </c>
      <c r="R21">
        <v>55079641545.975723</v>
      </c>
      <c r="S21" s="10">
        <f t="shared" si="2"/>
        <v>636720656271.47937</v>
      </c>
      <c r="T21" s="10">
        <v>482497659942.74731</v>
      </c>
      <c r="U21">
        <v>55079641545.975723</v>
      </c>
      <c r="V21">
        <v>1079560974301.1241</v>
      </c>
      <c r="X21">
        <v>1611737800059.332</v>
      </c>
      <c r="Y21">
        <v>202513200703.36627</v>
      </c>
      <c r="Z21">
        <v>321638612881.81708</v>
      </c>
      <c r="AA21">
        <v>49635588407.68782</v>
      </c>
      <c r="AB21" s="10">
        <f t="shared" si="3"/>
        <v>573787401992.87122</v>
      </c>
      <c r="AC21" s="10">
        <v>434807754451.34528</v>
      </c>
      <c r="AD21">
        <v>49635588407.68782</v>
      </c>
      <c r="AE21">
        <v>972857532790.68115</v>
      </c>
      <c r="AH21" s="10">
        <f t="shared" si="4"/>
        <v>2.8392335278303595E-8</v>
      </c>
      <c r="AI21" s="10">
        <f t="shared" si="5"/>
        <v>1.7215435483058455E-8</v>
      </c>
      <c r="AJ21" s="10">
        <f t="shared" si="6"/>
        <v>4.2301913458763273E-7</v>
      </c>
      <c r="AK21" s="10">
        <f t="shared" si="7"/>
        <v>2.3793008965661493E-6</v>
      </c>
      <c r="AL21" s="10">
        <f t="shared" si="8"/>
        <v>0.81178538008914669</v>
      </c>
      <c r="AM21" s="10">
        <f t="shared" si="9"/>
        <v>0.28900000000000003</v>
      </c>
      <c r="AN21" s="10">
        <f t="shared" si="10"/>
        <v>0.219</v>
      </c>
      <c r="AO21" s="10">
        <f t="shared" si="11"/>
        <v>2.5000000000000001E-2</v>
      </c>
      <c r="AP21" s="10">
        <v>1987</v>
      </c>
      <c r="AQ21" s="10">
        <f t="shared" si="12"/>
        <v>1.06944534324715</v>
      </c>
      <c r="AR21" s="10">
        <f t="shared" si="13"/>
        <v>1.2780600311863628</v>
      </c>
      <c r="AS21" s="10">
        <f t="shared" si="14"/>
        <v>1.0450912580505125</v>
      </c>
      <c r="AT21" s="10">
        <f t="shared" si="15"/>
        <v>1.2489552404810969</v>
      </c>
      <c r="AU21" s="10">
        <f t="shared" si="16"/>
        <v>1.0571981740385414</v>
      </c>
      <c r="AV21" s="10">
        <f t="shared" si="17"/>
        <v>1.2634238297577112</v>
      </c>
      <c r="AW21" s="10">
        <f t="shared" si="18"/>
        <v>1.3356893658566333</v>
      </c>
      <c r="AY21" s="10">
        <f t="shared" si="19"/>
        <v>0.19216669473413481</v>
      </c>
      <c r="AZ21" s="10">
        <f t="shared" si="20"/>
        <v>0.80783330526586505</v>
      </c>
      <c r="BA21" s="10">
        <f t="shared" si="21"/>
        <v>17273.945145709546</v>
      </c>
      <c r="BB21" s="10">
        <f t="shared" si="22"/>
        <v>72616.476134670374</v>
      </c>
      <c r="BC21" s="10">
        <f t="shared" si="23"/>
        <v>89890.421280379916</v>
      </c>
      <c r="BF21" s="23">
        <v>32520</v>
      </c>
      <c r="BG21">
        <v>47.45</v>
      </c>
      <c r="BH21" s="10" t="s">
        <v>119</v>
      </c>
      <c r="BI21" s="10">
        <v>47.45</v>
      </c>
      <c r="BK21" s="23">
        <v>32520</v>
      </c>
      <c r="BL21">
        <v>53.4</v>
      </c>
      <c r="BM21" s="10" t="s">
        <v>119</v>
      </c>
      <c r="BN21" s="11">
        <v>53.4</v>
      </c>
      <c r="BO21" s="23">
        <v>32520</v>
      </c>
      <c r="BP21" s="10" t="s">
        <v>222</v>
      </c>
      <c r="BQ21" s="10">
        <v>26.78</v>
      </c>
      <c r="BR21" s="10">
        <v>39.200000000000003</v>
      </c>
      <c r="BS21" s="23">
        <v>32520</v>
      </c>
      <c r="BT21" s="10">
        <v>32.99</v>
      </c>
      <c r="BU21" s="10" t="s">
        <v>119</v>
      </c>
      <c r="BV21" s="10">
        <f>AVERAGE(BT20:BT21)</f>
        <v>31.75</v>
      </c>
      <c r="BW21" s="23">
        <v>32880</v>
      </c>
      <c r="BX21">
        <v>39.54</v>
      </c>
      <c r="BY21" s="10" t="s">
        <v>120</v>
      </c>
      <c r="BZ21" s="10">
        <v>39.54</v>
      </c>
      <c r="CA21" s="23">
        <v>32880</v>
      </c>
      <c r="CE21" s="23">
        <v>32880</v>
      </c>
      <c r="CF21">
        <v>22.5</v>
      </c>
      <c r="CH21" s="10" t="s">
        <v>120</v>
      </c>
      <c r="CI21" s="10">
        <v>22.5</v>
      </c>
      <c r="CJ21" s="23">
        <v>32880</v>
      </c>
      <c r="CN21" s="23">
        <v>32880</v>
      </c>
      <c r="CR21" s="23">
        <v>32880</v>
      </c>
      <c r="CV21" s="23">
        <v>32880</v>
      </c>
      <c r="DB21">
        <v>9.75</v>
      </c>
      <c r="DD21" s="23">
        <v>32880</v>
      </c>
      <c r="DH21" s="23">
        <v>32880</v>
      </c>
      <c r="DP21" s="23">
        <v>32880</v>
      </c>
      <c r="DT21" s="23">
        <v>32880</v>
      </c>
      <c r="DU21">
        <v>47.45</v>
      </c>
      <c r="DX21" s="23">
        <v>32880</v>
      </c>
      <c r="EB21" s="23">
        <v>32880</v>
      </c>
      <c r="EC21">
        <v>19.61</v>
      </c>
      <c r="EI21" s="23">
        <v>32880</v>
      </c>
      <c r="EJ21">
        <v>18.46</v>
      </c>
      <c r="EM21" s="23">
        <v>32880</v>
      </c>
      <c r="EN21">
        <v>15.94</v>
      </c>
      <c r="EQ21" s="23">
        <v>32880</v>
      </c>
      <c r="EW21" s="10" t="s">
        <v>533</v>
      </c>
      <c r="EX21" s="10">
        <v>45953</v>
      </c>
      <c r="EY21" s="10">
        <v>127606</v>
      </c>
      <c r="EZ21" s="10"/>
      <c r="FA21" s="10">
        <v>134814</v>
      </c>
      <c r="FB21" s="10">
        <v>126766</v>
      </c>
      <c r="FC21" s="10">
        <v>0</v>
      </c>
      <c r="FD21" s="10">
        <v>35836</v>
      </c>
      <c r="FE21" s="10">
        <v>43394</v>
      </c>
      <c r="FF21" s="10">
        <v>12033</v>
      </c>
      <c r="FG21" s="10">
        <v>6300</v>
      </c>
      <c r="FH21" s="31">
        <v>0</v>
      </c>
      <c r="FI21" s="10">
        <v>62685</v>
      </c>
    </row>
    <row r="22" spans="3:165" x14ac:dyDescent="0.25">
      <c r="C22" s="10" t="s">
        <v>16</v>
      </c>
      <c r="D22" s="1">
        <v>47443</v>
      </c>
      <c r="E22" s="1">
        <v>10282</v>
      </c>
      <c r="F22" s="1">
        <v>142750</v>
      </c>
      <c r="G22" s="1">
        <v>186856</v>
      </c>
      <c r="H22" s="1">
        <v>387331</v>
      </c>
      <c r="I22" s="1"/>
      <c r="J22" s="10">
        <f t="shared" si="0"/>
        <v>285013.26023035235</v>
      </c>
      <c r="K22" s="10">
        <v>2113208747790.0193</v>
      </c>
      <c r="M22" s="1">
        <f t="shared" si="1"/>
        <v>102317.73976964765</v>
      </c>
      <c r="N22" s="10"/>
      <c r="O22">
        <v>1774249701486.6895</v>
      </c>
      <c r="P22">
        <v>241860840483.0983</v>
      </c>
      <c r="Q22">
        <v>393616661962.68939</v>
      </c>
      <c r="R22">
        <v>59279617765.465271</v>
      </c>
      <c r="S22" s="10">
        <f t="shared" si="2"/>
        <v>694757120211.25293</v>
      </c>
      <c r="T22" s="10">
        <v>528774190467.95026</v>
      </c>
      <c r="U22">
        <v>66393171897.321098</v>
      </c>
      <c r="V22">
        <v>1164251692913.7378</v>
      </c>
      <c r="X22">
        <v>1774249701486.6895</v>
      </c>
      <c r="Y22">
        <v>215547292274.58194</v>
      </c>
      <c r="Z22">
        <v>350792652133.14325</v>
      </c>
      <c r="AA22">
        <v>52830218694.750488</v>
      </c>
      <c r="AB22" s="10">
        <f t="shared" si="3"/>
        <v>619170163102.47571</v>
      </c>
      <c r="AC22" s="10">
        <v>471245550757.17432</v>
      </c>
      <c r="AD22">
        <v>59169844938.120537</v>
      </c>
      <c r="AE22">
        <v>1037585495164.8994</v>
      </c>
      <c r="AH22" s="10">
        <f t="shared" si="4"/>
        <v>2.6739753688697982E-8</v>
      </c>
      <c r="AI22" s="10">
        <f t="shared" si="5"/>
        <v>1.6606097342417127E-8</v>
      </c>
      <c r="AJ22" s="10">
        <f t="shared" si="6"/>
        <v>3.9651514947943577E-7</v>
      </c>
      <c r="AK22" s="10">
        <f t="shared" si="7"/>
        <v>2.4125464609428516E-6</v>
      </c>
      <c r="AL22" s="10">
        <f t="shared" si="8"/>
        <v>0.83959982814863365</v>
      </c>
      <c r="AM22" s="10">
        <f t="shared" si="9"/>
        <v>0.29300000000000004</v>
      </c>
      <c r="AN22" s="10">
        <f t="shared" si="10"/>
        <v>0.223</v>
      </c>
      <c r="AO22" s="10">
        <f t="shared" si="11"/>
        <v>2.7999999999999997E-2</v>
      </c>
      <c r="AP22" s="10">
        <v>1988</v>
      </c>
      <c r="AQ22" s="10">
        <f t="shared" si="12"/>
        <v>1.1296128209833045</v>
      </c>
      <c r="AR22" s="10">
        <f t="shared" si="13"/>
        <v>1.230705314232897</v>
      </c>
      <c r="AS22" s="10">
        <f t="shared" si="14"/>
        <v>1.1042390851836288</v>
      </c>
      <c r="AT22" s="10">
        <f t="shared" si="15"/>
        <v>1.20306080550342</v>
      </c>
      <c r="AU22" s="10">
        <f t="shared" si="16"/>
        <v>1.1168538973627224</v>
      </c>
      <c r="AV22" s="10">
        <f t="shared" si="17"/>
        <v>1.2168045556614129</v>
      </c>
      <c r="AW22" s="10">
        <f t="shared" si="18"/>
        <v>1.3589929103191647</v>
      </c>
      <c r="AY22" s="10">
        <f t="shared" si="19"/>
        <v>0.36028656411406351</v>
      </c>
      <c r="AZ22" s="10">
        <f t="shared" si="20"/>
        <v>0.63971343588593643</v>
      </c>
      <c r="BA22" s="10">
        <f t="shared" si="21"/>
        <v>36863.706909523229</v>
      </c>
      <c r="BB22" s="10">
        <f t="shared" si="22"/>
        <v>65454.032860124425</v>
      </c>
      <c r="BC22" s="10">
        <f t="shared" si="23"/>
        <v>102317.73976964765</v>
      </c>
      <c r="BF22" s="10" t="s">
        <v>221</v>
      </c>
      <c r="BG22">
        <v>54.57</v>
      </c>
      <c r="BH22" s="10" t="s">
        <v>120</v>
      </c>
      <c r="BI22" s="10">
        <v>48.45</v>
      </c>
      <c r="BK22" s="10" t="s">
        <v>221</v>
      </c>
      <c r="BL22">
        <v>61.41</v>
      </c>
      <c r="BM22" s="10" t="s">
        <v>120</v>
      </c>
      <c r="BN22" s="11">
        <v>55</v>
      </c>
      <c r="BO22" s="10" t="s">
        <v>221</v>
      </c>
      <c r="BP22" s="10" t="s">
        <v>223</v>
      </c>
      <c r="BQ22" s="10">
        <v>31</v>
      </c>
      <c r="BR22" s="10">
        <v>46.5</v>
      </c>
      <c r="BS22" s="10" t="s">
        <v>221</v>
      </c>
      <c r="BT22" s="10">
        <v>38.75</v>
      </c>
      <c r="BU22" s="10" t="s">
        <v>120</v>
      </c>
      <c r="BV22" s="10">
        <v>33.99</v>
      </c>
      <c r="BW22" s="10" t="s">
        <v>221</v>
      </c>
      <c r="BX22" s="10">
        <v>39.54</v>
      </c>
      <c r="BY22" s="10" t="s">
        <v>74</v>
      </c>
      <c r="BZ22" s="10">
        <v>39.54</v>
      </c>
      <c r="CA22" s="10" t="s">
        <v>221</v>
      </c>
      <c r="CE22" s="10" t="s">
        <v>221</v>
      </c>
      <c r="CF22" s="10">
        <v>22.5</v>
      </c>
      <c r="CH22" s="10" t="s">
        <v>74</v>
      </c>
      <c r="CI22" s="10">
        <v>22.5</v>
      </c>
      <c r="CJ22" s="10" t="s">
        <v>221</v>
      </c>
      <c r="CN22" s="10" t="s">
        <v>221</v>
      </c>
      <c r="CR22" s="10" t="s">
        <v>221</v>
      </c>
      <c r="CV22" s="10" t="s">
        <v>221</v>
      </c>
      <c r="DB22" s="10">
        <v>9.75</v>
      </c>
      <c r="DD22" s="10" t="s">
        <v>221</v>
      </c>
      <c r="DH22" s="10" t="s">
        <v>221</v>
      </c>
      <c r="DP22" s="10" t="s">
        <v>221</v>
      </c>
      <c r="DT22" s="10" t="s">
        <v>221</v>
      </c>
      <c r="DU22">
        <v>54.57</v>
      </c>
      <c r="DX22" s="10" t="s">
        <v>221</v>
      </c>
      <c r="EB22" s="10" t="s">
        <v>221</v>
      </c>
      <c r="EC22">
        <v>20</v>
      </c>
      <c r="EI22" s="10" t="s">
        <v>221</v>
      </c>
      <c r="EJ22">
        <v>18.829999999999998</v>
      </c>
      <c r="EM22" s="10" t="s">
        <v>221</v>
      </c>
      <c r="EN22">
        <v>16.260000000000002</v>
      </c>
      <c r="EQ22" s="10" t="s">
        <v>221</v>
      </c>
      <c r="EW22" s="10" t="s">
        <v>534</v>
      </c>
      <c r="EX22" s="10">
        <v>46472</v>
      </c>
      <c r="EY22" s="10">
        <v>127747</v>
      </c>
      <c r="EZ22" s="10"/>
      <c r="FA22" s="10">
        <v>105927</v>
      </c>
      <c r="FB22" s="10">
        <v>131540</v>
      </c>
      <c r="FC22" s="10">
        <v>0</v>
      </c>
      <c r="FD22" s="10">
        <v>36163</v>
      </c>
      <c r="FE22" s="10">
        <v>41548</v>
      </c>
      <c r="FF22" s="10">
        <v>16912</v>
      </c>
      <c r="FG22" s="10">
        <v>841</v>
      </c>
      <c r="FH22" s="31">
        <v>0</v>
      </c>
      <c r="FI22" s="10">
        <v>66674</v>
      </c>
    </row>
    <row r="23" spans="3:165" x14ac:dyDescent="0.25">
      <c r="C23" s="10" t="s">
        <v>17</v>
      </c>
      <c r="D23" s="1">
        <v>51278</v>
      </c>
      <c r="E23" s="1">
        <v>10829</v>
      </c>
      <c r="F23" s="1">
        <v>142064</v>
      </c>
      <c r="G23" s="1">
        <v>191070</v>
      </c>
      <c r="H23" s="1">
        <v>395241</v>
      </c>
      <c r="I23" s="1"/>
      <c r="J23" s="10">
        <f t="shared" si="0"/>
        <v>298717.58997104241</v>
      </c>
      <c r="K23" s="10">
        <v>2214818439448.6431</v>
      </c>
      <c r="M23" s="1">
        <f t="shared" si="1"/>
        <v>96523.410028957587</v>
      </c>
      <c r="N23" s="10"/>
      <c r="O23">
        <v>1788731130548.0115</v>
      </c>
      <c r="P23">
        <v>231457469285.78204</v>
      </c>
      <c r="Q23">
        <v>415627928717.47949</v>
      </c>
      <c r="R23">
        <v>59730959815.685684</v>
      </c>
      <c r="S23" s="10">
        <f t="shared" si="2"/>
        <v>706816357818.94714</v>
      </c>
      <c r="T23" s="10">
        <v>550022588302.77234</v>
      </c>
      <c r="U23">
        <v>74663699769.607101</v>
      </c>
      <c r="V23">
        <v>1212040726259.9553</v>
      </c>
      <c r="X23">
        <v>1788731130548.0115</v>
      </c>
      <c r="Y23">
        <v>205978114868.72385</v>
      </c>
      <c r="Z23">
        <v>369874679387.92334</v>
      </c>
      <c r="AA23">
        <v>53155642546.767433</v>
      </c>
      <c r="AB23" s="10">
        <f t="shared" si="3"/>
        <v>629008436803.41467</v>
      </c>
      <c r="AC23" s="10">
        <v>489474875118.15009</v>
      </c>
      <c r="AD23">
        <v>66444553183.45929</v>
      </c>
      <c r="AE23">
        <v>1078616580011.4893</v>
      </c>
      <c r="AH23" s="10">
        <f t="shared" si="4"/>
        <v>2.8667248601129907E-8</v>
      </c>
      <c r="AI23" s="10">
        <f t="shared" si="5"/>
        <v>1.721598529748244E-8</v>
      </c>
      <c r="AJ23" s="10">
        <f t="shared" si="6"/>
        <v>3.9035711476279406E-7</v>
      </c>
      <c r="AK23" s="10">
        <f t="shared" si="7"/>
        <v>2.1380834574618739E-6</v>
      </c>
      <c r="AL23" s="10">
        <f t="shared" si="8"/>
        <v>0.80761975730764557</v>
      </c>
      <c r="AM23" s="10">
        <f t="shared" si="9"/>
        <v>0.28400000000000003</v>
      </c>
      <c r="AN23" s="10">
        <f t="shared" si="10"/>
        <v>0.22099999999999997</v>
      </c>
      <c r="AO23" s="10">
        <f t="shared" si="11"/>
        <v>0.03</v>
      </c>
      <c r="AP23" s="10">
        <v>1989</v>
      </c>
      <c r="AQ23" s="10">
        <f t="shared" si="12"/>
        <v>1.1542430585091694</v>
      </c>
      <c r="AR23" s="10">
        <f t="shared" si="13"/>
        <v>1.1886857519215313</v>
      </c>
      <c r="AS23" s="10">
        <f t="shared" si="14"/>
        <v>1.11309987905441</v>
      </c>
      <c r="AT23" s="10">
        <f t="shared" si="15"/>
        <v>1.1463148571207509</v>
      </c>
      <c r="AU23" s="10">
        <f t="shared" si="16"/>
        <v>1.1334848074967518</v>
      </c>
      <c r="AV23" s="10">
        <f t="shared" si="17"/>
        <v>1.167308073250332</v>
      </c>
      <c r="AW23" s="10">
        <f t="shared" si="18"/>
        <v>1.323125966697557</v>
      </c>
      <c r="AY23" s="10">
        <f t="shared" si="19"/>
        <v>0.44749317258951365</v>
      </c>
      <c r="AZ23" s="10">
        <f t="shared" si="20"/>
        <v>0.55250682741048607</v>
      </c>
      <c r="BA23" s="10">
        <f t="shared" si="21"/>
        <v>43193.56698301671</v>
      </c>
      <c r="BB23" s="10">
        <f t="shared" si="22"/>
        <v>53329.843045940848</v>
      </c>
      <c r="BC23" s="10">
        <f t="shared" si="23"/>
        <v>96523.410028957558</v>
      </c>
      <c r="BF23" s="10" t="s">
        <v>224</v>
      </c>
      <c r="BG23">
        <v>62.75</v>
      </c>
      <c r="BH23" s="10" t="s">
        <v>74</v>
      </c>
      <c r="BI23" s="10">
        <v>54.57</v>
      </c>
      <c r="BK23" s="10" t="s">
        <v>224</v>
      </c>
      <c r="BL23">
        <v>70.62</v>
      </c>
      <c r="BM23" s="10" t="s">
        <v>74</v>
      </c>
      <c r="BN23" s="11">
        <v>61.41</v>
      </c>
      <c r="BO23" s="10" t="s">
        <v>224</v>
      </c>
      <c r="BP23" s="10" t="s">
        <v>225</v>
      </c>
      <c r="BQ23" s="10">
        <v>35.65</v>
      </c>
      <c r="BR23" s="10">
        <v>55.8</v>
      </c>
      <c r="BS23" s="10" t="s">
        <v>224</v>
      </c>
      <c r="BT23" s="10">
        <v>45.724999999999994</v>
      </c>
      <c r="BU23" s="10" t="s">
        <v>74</v>
      </c>
      <c r="BV23" s="10">
        <v>38.75</v>
      </c>
      <c r="BW23" s="23">
        <v>33245</v>
      </c>
      <c r="BX23" s="10">
        <v>39.54</v>
      </c>
      <c r="BY23" s="10" t="s">
        <v>270</v>
      </c>
      <c r="BZ23" s="10">
        <v>39.54</v>
      </c>
      <c r="CA23" s="23">
        <v>33245</v>
      </c>
      <c r="CE23" s="23">
        <v>33245</v>
      </c>
      <c r="CF23" s="10">
        <v>22.5</v>
      </c>
      <c r="CH23" s="10" t="s">
        <v>270</v>
      </c>
      <c r="CI23" s="10">
        <v>22.5</v>
      </c>
      <c r="CJ23" s="23">
        <v>33245</v>
      </c>
      <c r="CN23" s="23">
        <v>33245</v>
      </c>
      <c r="CR23" s="23">
        <v>33245</v>
      </c>
      <c r="CV23" s="23">
        <v>33245</v>
      </c>
      <c r="CY23" s="10" t="s">
        <v>120</v>
      </c>
      <c r="DB23" s="10">
        <v>9.75</v>
      </c>
      <c r="DD23" s="23">
        <v>33245</v>
      </c>
      <c r="DH23" s="23">
        <v>33245</v>
      </c>
      <c r="DP23" s="23">
        <v>33245</v>
      </c>
      <c r="DT23" s="23">
        <v>33245</v>
      </c>
      <c r="DU23" s="10">
        <v>54.57</v>
      </c>
      <c r="DX23" s="23">
        <v>33245</v>
      </c>
      <c r="EB23" s="23">
        <v>33245</v>
      </c>
      <c r="EC23">
        <v>25.39</v>
      </c>
      <c r="EI23" s="23">
        <v>33245</v>
      </c>
      <c r="EJ23">
        <v>23.2</v>
      </c>
      <c r="EM23" s="23">
        <v>33245</v>
      </c>
      <c r="EN23">
        <v>20.7</v>
      </c>
      <c r="EQ23" s="23">
        <v>33245</v>
      </c>
      <c r="EW23" s="10" t="s">
        <v>535</v>
      </c>
      <c r="EX23" s="10">
        <v>45405</v>
      </c>
      <c r="EY23" s="10">
        <v>147280</v>
      </c>
      <c r="EZ23" s="10"/>
      <c r="FA23" s="10">
        <v>100620</v>
      </c>
      <c r="FB23" s="10">
        <v>115110</v>
      </c>
      <c r="FC23" s="10">
        <v>0</v>
      </c>
      <c r="FD23" s="10">
        <v>37081</v>
      </c>
      <c r="FE23" s="10">
        <v>31465</v>
      </c>
      <c r="FF23" s="10">
        <v>14599</v>
      </c>
      <c r="FG23" s="10">
        <v>487</v>
      </c>
      <c r="FH23" s="31">
        <v>0</v>
      </c>
      <c r="FI23" s="10">
        <v>67096</v>
      </c>
    </row>
    <row r="24" spans="3:165" x14ac:dyDescent="0.25">
      <c r="C24" s="10" t="s">
        <v>18</v>
      </c>
      <c r="D24" s="1">
        <v>60140</v>
      </c>
      <c r="E24" s="1">
        <v>11154</v>
      </c>
      <c r="F24" s="1">
        <v>169089</v>
      </c>
      <c r="G24" s="1">
        <v>202938</v>
      </c>
      <c r="H24" s="1">
        <v>443321</v>
      </c>
      <c r="I24" s="1"/>
      <c r="J24" s="10">
        <f t="shared" si="0"/>
        <v>312424.85175670555</v>
      </c>
      <c r="K24" s="10">
        <v>2316449870527.6748</v>
      </c>
      <c r="M24" s="1">
        <f t="shared" si="1"/>
        <v>130896.14824329445</v>
      </c>
      <c r="N24" s="10"/>
      <c r="O24">
        <v>1869212625281.905</v>
      </c>
      <c r="P24">
        <v>246976711205.17795</v>
      </c>
      <c r="Q24">
        <v>428959551040.5722</v>
      </c>
      <c r="R24">
        <v>59794361660.200974</v>
      </c>
      <c r="S24" s="10">
        <f t="shared" si="2"/>
        <v>735730623905.95105</v>
      </c>
      <c r="T24" s="10">
        <v>579745332618.47021</v>
      </c>
      <c r="U24">
        <v>85791910208.114441</v>
      </c>
      <c r="V24">
        <v>1263480859428.5945</v>
      </c>
      <c r="X24">
        <v>1869212625281.905</v>
      </c>
      <c r="Y24">
        <v>220062737700.12912</v>
      </c>
      <c r="Z24">
        <v>382214228637.06635</v>
      </c>
      <c r="AA24">
        <v>53278347022.13652</v>
      </c>
      <c r="AB24" s="10">
        <f t="shared" si="3"/>
        <v>655555313359.33191</v>
      </c>
      <c r="AC24" s="10">
        <v>516568321127.67145</v>
      </c>
      <c r="AD24">
        <v>76442845727.413269</v>
      </c>
      <c r="AE24">
        <v>1125794637076.45</v>
      </c>
      <c r="AH24" s="10">
        <f t="shared" si="4"/>
        <v>3.2173974852609394E-8</v>
      </c>
      <c r="AI24" s="10">
        <f t="shared" si="5"/>
        <v>1.7014582557255726E-8</v>
      </c>
      <c r="AJ24" s="10">
        <f t="shared" si="6"/>
        <v>3.9285800483658241E-7</v>
      </c>
      <c r="AK24" s="10">
        <f t="shared" si="7"/>
        <v>2.2119663179855007E-6</v>
      </c>
      <c r="AL24" s="10">
        <f t="shared" si="8"/>
        <v>0.80692988398497412</v>
      </c>
      <c r="AM24" s="10">
        <f t="shared" si="9"/>
        <v>0.28299999999999997</v>
      </c>
      <c r="AN24" s="10">
        <f t="shared" si="10"/>
        <v>0.22299999999999998</v>
      </c>
      <c r="AO24" s="10">
        <f t="shared" si="11"/>
        <v>3.3000000000000002E-2</v>
      </c>
      <c r="AP24" s="10">
        <v>1990</v>
      </c>
      <c r="AQ24" s="10">
        <f t="shared" si="12"/>
        <v>1.2076257631732412</v>
      </c>
      <c r="AR24" s="10">
        <f t="shared" si="13"/>
        <v>1.2288951772564263</v>
      </c>
      <c r="AS24" s="10">
        <f t="shared" si="14"/>
        <v>1.1546700254111399</v>
      </c>
      <c r="AT24" s="10">
        <f t="shared" si="15"/>
        <v>1.1750067519441827</v>
      </c>
      <c r="AU24" s="10">
        <f t="shared" si="16"/>
        <v>1.1808510789470421</v>
      </c>
      <c r="AV24" s="10">
        <f t="shared" si="17"/>
        <v>1.2016489215690014</v>
      </c>
      <c r="AW24" s="10">
        <f t="shared" si="18"/>
        <v>1.4189684255503048</v>
      </c>
      <c r="AY24" s="10">
        <f t="shared" si="19"/>
        <v>0.47505318817641423</v>
      </c>
      <c r="AZ24" s="10">
        <f t="shared" si="20"/>
        <v>0.52494681182358593</v>
      </c>
      <c r="BA24" s="10">
        <f t="shared" si="21"/>
        <v>62182.632542989573</v>
      </c>
      <c r="BB24" s="10">
        <f t="shared" si="22"/>
        <v>68713.515700304895</v>
      </c>
      <c r="BC24" s="10">
        <f t="shared" si="23"/>
        <v>130896.14824329448</v>
      </c>
      <c r="BF24" s="23">
        <v>34583</v>
      </c>
      <c r="BG24">
        <v>67.77</v>
      </c>
      <c r="BH24" s="10" t="s">
        <v>270</v>
      </c>
      <c r="BI24" s="10">
        <v>54.57</v>
      </c>
      <c r="BK24" s="23">
        <v>34583</v>
      </c>
      <c r="BL24">
        <v>76.27</v>
      </c>
      <c r="BM24" s="10" t="s">
        <v>270</v>
      </c>
      <c r="BN24" s="11">
        <v>61.41</v>
      </c>
      <c r="BO24" s="23">
        <v>34583</v>
      </c>
      <c r="BP24" s="10" t="s">
        <v>226</v>
      </c>
      <c r="BQ24" s="10">
        <v>36.36</v>
      </c>
      <c r="BR24" s="10">
        <v>60.26</v>
      </c>
      <c r="BS24" s="23">
        <v>34583</v>
      </c>
      <c r="BT24" s="10">
        <v>48.31</v>
      </c>
      <c r="BU24" s="10" t="s">
        <v>270</v>
      </c>
      <c r="BV24" s="10">
        <v>38.75</v>
      </c>
      <c r="BW24" s="23">
        <v>33610</v>
      </c>
      <c r="BX24" s="10">
        <v>39.54</v>
      </c>
      <c r="BY24" s="10" t="s">
        <v>77</v>
      </c>
      <c r="BZ24" s="10">
        <v>39.54</v>
      </c>
      <c r="CA24" s="23">
        <v>33610</v>
      </c>
      <c r="CE24" s="23">
        <v>33610</v>
      </c>
      <c r="CF24" s="10">
        <v>22.5</v>
      </c>
      <c r="CH24" s="10" t="s">
        <v>77</v>
      </c>
      <c r="CI24" s="10">
        <v>22.5</v>
      </c>
      <c r="CJ24" s="23">
        <v>33610</v>
      </c>
      <c r="CN24" s="23">
        <v>33610</v>
      </c>
      <c r="CR24" s="23">
        <v>33610</v>
      </c>
      <c r="CV24" s="23">
        <v>33610</v>
      </c>
      <c r="CY24" s="10" t="s">
        <v>74</v>
      </c>
      <c r="DB24" s="10">
        <v>9.75</v>
      </c>
      <c r="DD24" s="23">
        <v>33610</v>
      </c>
      <c r="DH24" s="23">
        <v>33610</v>
      </c>
      <c r="DP24" s="23">
        <v>33610</v>
      </c>
      <c r="DT24" s="23">
        <v>33610</v>
      </c>
      <c r="DU24" s="10">
        <v>54.57</v>
      </c>
      <c r="DX24" s="23">
        <v>33610</v>
      </c>
      <c r="EB24" s="23">
        <v>33610</v>
      </c>
      <c r="EC24">
        <v>30.68</v>
      </c>
      <c r="ED24" s="10" t="s">
        <v>120</v>
      </c>
      <c r="EE24" s="10">
        <f>AVERAGE(EC21:EC22)</f>
        <v>19.805</v>
      </c>
      <c r="EI24" s="23">
        <v>33610</v>
      </c>
      <c r="EJ24">
        <v>28.92</v>
      </c>
      <c r="EM24" s="23">
        <v>33610</v>
      </c>
      <c r="EN24">
        <v>25.05</v>
      </c>
      <c r="EQ24" s="23">
        <v>33610</v>
      </c>
      <c r="EW24" s="10" t="s">
        <v>536</v>
      </c>
      <c r="EX24" s="10">
        <v>42327</v>
      </c>
      <c r="EY24" s="10">
        <v>162032</v>
      </c>
      <c r="EZ24" s="10"/>
      <c r="FA24" s="10">
        <v>117127</v>
      </c>
      <c r="FB24" s="10">
        <v>79610</v>
      </c>
      <c r="FC24" s="10">
        <v>0</v>
      </c>
      <c r="FD24" s="10">
        <v>36288</v>
      </c>
      <c r="FE24" s="10">
        <v>23571</v>
      </c>
      <c r="FF24" s="10">
        <v>11660</v>
      </c>
      <c r="FG24" s="10">
        <v>138</v>
      </c>
      <c r="FH24" s="31">
        <v>0</v>
      </c>
      <c r="FI24" s="10">
        <v>65070</v>
      </c>
    </row>
    <row r="25" spans="3:165" x14ac:dyDescent="0.25">
      <c r="C25" s="10" t="s">
        <v>19</v>
      </c>
      <c r="D25" s="1">
        <v>66797</v>
      </c>
      <c r="E25" s="1">
        <v>12317</v>
      </c>
      <c r="F25" s="1">
        <v>176409</v>
      </c>
      <c r="G25" s="1">
        <v>209815</v>
      </c>
      <c r="H25" s="1">
        <v>465338</v>
      </c>
      <c r="I25" s="1"/>
      <c r="J25" s="10">
        <f t="shared" si="0"/>
        <v>328442.32796410192</v>
      </c>
      <c r="K25" s="10">
        <v>2435210207543.6851</v>
      </c>
      <c r="M25" s="1">
        <f t="shared" si="1"/>
        <v>136895.67203589808</v>
      </c>
      <c r="N25" s="10"/>
      <c r="O25">
        <v>1833981794623.0815</v>
      </c>
      <c r="P25">
        <v>262208947985.2038</v>
      </c>
      <c r="Q25">
        <v>450671629349.56903</v>
      </c>
      <c r="R25">
        <v>60089550579.942535</v>
      </c>
      <c r="S25" s="10">
        <f t="shared" si="2"/>
        <v>772970127914.71533</v>
      </c>
      <c r="T25" s="10">
        <v>611820878632.14221</v>
      </c>
      <c r="U25">
        <v>95597012286.272217</v>
      </c>
      <c r="V25">
        <v>1324701455966.9148</v>
      </c>
      <c r="X25">
        <v>1833981794623.0815</v>
      </c>
      <c r="Y25">
        <v>233780179924.19376</v>
      </c>
      <c r="Z25">
        <v>401809684244.70807</v>
      </c>
      <c r="AA25">
        <v>53574624565.961075</v>
      </c>
      <c r="AB25" s="10">
        <f t="shared" si="3"/>
        <v>689164488734.86292</v>
      </c>
      <c r="AC25" s="10">
        <v>545487086489.78546</v>
      </c>
      <c r="AD25">
        <v>85232357264.028992</v>
      </c>
      <c r="AE25">
        <v>1181076950658.6873</v>
      </c>
      <c r="AH25" s="10">
        <f t="shared" si="4"/>
        <v>3.6421844641990064E-8</v>
      </c>
      <c r="AI25" s="10">
        <f t="shared" si="5"/>
        <v>1.7872366033558973E-8</v>
      </c>
      <c r="AJ25" s="10">
        <f t="shared" si="6"/>
        <v>3.8463788638913799E-7</v>
      </c>
      <c r="AK25" s="10">
        <f t="shared" si="7"/>
        <v>2.0697421221558858E-6</v>
      </c>
      <c r="AL25" s="10">
        <f t="shared" si="8"/>
        <v>0.75311026084805943</v>
      </c>
      <c r="AM25" s="10">
        <f t="shared" si="9"/>
        <v>0.28300000000000003</v>
      </c>
      <c r="AN25" s="10">
        <f t="shared" si="10"/>
        <v>0.224</v>
      </c>
      <c r="AO25" s="10">
        <f t="shared" si="11"/>
        <v>3.5000000000000003E-2</v>
      </c>
      <c r="AP25" s="10">
        <v>1991</v>
      </c>
      <c r="AQ25" s="10">
        <f t="shared" si="12"/>
        <v>1.2411395610206415</v>
      </c>
      <c r="AR25" s="10">
        <f t="shared" si="13"/>
        <v>1.2226101599611816</v>
      </c>
      <c r="AS25" s="10">
        <f t="shared" si="14"/>
        <v>1.1588344480211246</v>
      </c>
      <c r="AT25" s="10">
        <f t="shared" si="15"/>
        <v>1.1415338084127604</v>
      </c>
      <c r="AU25" s="10">
        <f t="shared" si="16"/>
        <v>1.1992811505700136</v>
      </c>
      <c r="AV25" s="10">
        <f t="shared" si="17"/>
        <v>1.1813766681734585</v>
      </c>
      <c r="AW25" s="10">
        <f t="shared" si="18"/>
        <v>1.4168027698636345</v>
      </c>
      <c r="AY25" s="10">
        <f t="shared" si="19"/>
        <v>0.52158695528785837</v>
      </c>
      <c r="AZ25" s="10">
        <f t="shared" si="20"/>
        <v>0.47841304471214169</v>
      </c>
      <c r="BA25" s="10">
        <f t="shared" si="21"/>
        <v>71402.996769289297</v>
      </c>
      <c r="BB25" s="10">
        <f t="shared" si="22"/>
        <v>65492.675266608792</v>
      </c>
      <c r="BC25" s="10">
        <f t="shared" si="23"/>
        <v>136895.67203589808</v>
      </c>
      <c r="BF25" s="23">
        <v>34466</v>
      </c>
      <c r="BG25" s="10">
        <v>67.77</v>
      </c>
      <c r="BH25" s="10" t="s">
        <v>77</v>
      </c>
      <c r="BI25" s="10">
        <v>61.76</v>
      </c>
      <c r="BK25" s="23">
        <v>34466</v>
      </c>
      <c r="BL25" s="10">
        <v>76.27</v>
      </c>
      <c r="BM25" s="10" t="s">
        <v>77</v>
      </c>
      <c r="BN25" s="10">
        <v>70.62</v>
      </c>
      <c r="BO25" s="23">
        <v>34466</v>
      </c>
      <c r="BP25" s="10" t="s">
        <v>227</v>
      </c>
      <c r="BQ25" s="10">
        <v>37.450000000000003</v>
      </c>
      <c r="BR25" s="10">
        <v>63.37</v>
      </c>
      <c r="BS25" s="23">
        <v>34466</v>
      </c>
      <c r="BT25" s="10">
        <v>50.41</v>
      </c>
      <c r="BU25" s="10" t="s">
        <v>77</v>
      </c>
      <c r="BV25" s="10">
        <v>42.725000000000001</v>
      </c>
      <c r="BW25" s="23">
        <v>33973</v>
      </c>
      <c r="BX25" s="10">
        <v>39.54</v>
      </c>
      <c r="BY25" s="10" t="s">
        <v>121</v>
      </c>
      <c r="BZ25" s="10">
        <v>67.77</v>
      </c>
      <c r="CA25" s="23">
        <v>33973</v>
      </c>
      <c r="CE25" s="23">
        <v>33973</v>
      </c>
      <c r="CF25" s="10">
        <v>22.5</v>
      </c>
      <c r="CH25" s="10" t="s">
        <v>121</v>
      </c>
      <c r="CI25" s="10">
        <v>22.5</v>
      </c>
      <c r="CJ25" s="23">
        <v>33973</v>
      </c>
      <c r="CN25" s="23">
        <v>33973</v>
      </c>
      <c r="CR25" s="23">
        <v>33973</v>
      </c>
      <c r="CV25" s="23">
        <v>33973</v>
      </c>
      <c r="CW25">
        <v>54.73</v>
      </c>
      <c r="CY25" s="10" t="s">
        <v>270</v>
      </c>
      <c r="CZ25" s="10">
        <v>54.73</v>
      </c>
      <c r="DB25" s="10">
        <v>9.75</v>
      </c>
      <c r="DD25" s="23">
        <v>33973</v>
      </c>
      <c r="DF25" s="10" t="s">
        <v>120</v>
      </c>
      <c r="DG25" s="10">
        <v>9.75</v>
      </c>
      <c r="DH25" s="23">
        <v>33973</v>
      </c>
      <c r="DP25" s="23">
        <v>33973</v>
      </c>
      <c r="DQ25">
        <v>43.44</v>
      </c>
      <c r="DT25" s="23">
        <v>33973</v>
      </c>
      <c r="DU25" s="10">
        <v>54.57</v>
      </c>
      <c r="DX25" s="23">
        <v>33973</v>
      </c>
      <c r="EB25" s="23">
        <v>33973</v>
      </c>
      <c r="EC25" s="10">
        <v>30.68</v>
      </c>
      <c r="ED25" s="10" t="s">
        <v>74</v>
      </c>
      <c r="EE25" s="10">
        <v>25.39</v>
      </c>
      <c r="EI25" s="23">
        <v>33973</v>
      </c>
      <c r="EJ25" s="10">
        <v>28.92</v>
      </c>
      <c r="EK25" s="10" t="s">
        <v>120</v>
      </c>
      <c r="EL25" s="10">
        <v>18.46</v>
      </c>
      <c r="EM25" s="23">
        <v>33973</v>
      </c>
      <c r="EN25" s="10">
        <v>25.05</v>
      </c>
      <c r="EO25" s="10" t="s">
        <v>120</v>
      </c>
      <c r="EP25" s="10">
        <v>15.99</v>
      </c>
      <c r="EQ25" s="23">
        <v>33973</v>
      </c>
      <c r="EW25" s="10" t="s">
        <v>537</v>
      </c>
      <c r="EX25" s="10">
        <v>33461</v>
      </c>
      <c r="EY25" s="10">
        <v>158410</v>
      </c>
      <c r="EZ25" s="10"/>
      <c r="FA25" s="10">
        <v>121175</v>
      </c>
      <c r="FB25" s="10">
        <v>68883</v>
      </c>
      <c r="FC25" s="10">
        <v>0</v>
      </c>
      <c r="FD25" s="10">
        <v>38206</v>
      </c>
      <c r="FE25" s="10">
        <v>41760</v>
      </c>
      <c r="FF25" s="10">
        <v>18184</v>
      </c>
      <c r="FG25" s="10">
        <v>0</v>
      </c>
      <c r="FH25" s="31">
        <v>0</v>
      </c>
      <c r="FI25" s="10">
        <v>70748</v>
      </c>
    </row>
    <row r="26" spans="3:165" x14ac:dyDescent="0.25">
      <c r="C26" s="10" t="s">
        <v>20</v>
      </c>
      <c r="D26" s="1">
        <v>70741</v>
      </c>
      <c r="E26" s="1">
        <v>13082</v>
      </c>
      <c r="F26" s="1">
        <v>193893</v>
      </c>
      <c r="G26" s="1">
        <v>208915</v>
      </c>
      <c r="H26" s="1">
        <v>486606</v>
      </c>
      <c r="I26" s="1"/>
      <c r="J26" s="10">
        <f t="shared" si="0"/>
        <v>353304.15445765603</v>
      </c>
      <c r="K26" s="10">
        <v>2619546294888.3721</v>
      </c>
      <c r="M26" s="1">
        <f t="shared" si="1"/>
        <v>133301.84554234397</v>
      </c>
      <c r="N26" s="10"/>
      <c r="O26">
        <v>2085267010635.843</v>
      </c>
      <c r="P26">
        <v>288298137051.10608</v>
      </c>
      <c r="Q26">
        <v>482458106901.85095</v>
      </c>
      <c r="R26">
        <v>64719989950.248314</v>
      </c>
      <c r="S26" s="10">
        <f t="shared" si="2"/>
        <v>835476233903.20532</v>
      </c>
      <c r="T26" s="10">
        <v>658967170402.5282</v>
      </c>
      <c r="U26">
        <v>102963620375.39503</v>
      </c>
      <c r="V26">
        <v>1412072508005.4175</v>
      </c>
      <c r="X26">
        <v>2085267010635.843</v>
      </c>
      <c r="Y26">
        <v>256715536899.06049</v>
      </c>
      <c r="Z26">
        <v>429605592361.69299</v>
      </c>
      <c r="AA26">
        <v>57630018487.544189</v>
      </c>
      <c r="AB26" s="10">
        <f t="shared" si="3"/>
        <v>743951147748.29761</v>
      </c>
      <c r="AC26" s="10">
        <v>586778370054.99536</v>
      </c>
      <c r="AD26">
        <v>91684120321.093033</v>
      </c>
      <c r="AE26">
        <v>1257382221546.4185</v>
      </c>
      <c r="AH26" s="10">
        <f t="shared" si="4"/>
        <v>3.3924192748069007E-8</v>
      </c>
      <c r="AI26" s="10">
        <f t="shared" si="5"/>
        <v>1.7584487959451415E-8</v>
      </c>
      <c r="AJ26" s="10">
        <f t="shared" si="6"/>
        <v>3.5603732288294744E-7</v>
      </c>
      <c r="AK26" s="10">
        <f t="shared" si="7"/>
        <v>2.1147936995082081E-6</v>
      </c>
      <c r="AL26" s="10">
        <f t="shared" si="8"/>
        <v>0.79604128955648157</v>
      </c>
      <c r="AM26" s="10">
        <f t="shared" si="9"/>
        <v>0.28399999999999997</v>
      </c>
      <c r="AN26" s="10">
        <f t="shared" si="10"/>
        <v>0.224</v>
      </c>
      <c r="AO26" s="10">
        <f t="shared" si="11"/>
        <v>3.5000000000000003E-2</v>
      </c>
      <c r="AP26" s="10">
        <v>1992</v>
      </c>
      <c r="AQ26" s="10">
        <f t="shared" si="12"/>
        <v>1.2421583366897753</v>
      </c>
      <c r="AR26" s="10">
        <f t="shared" si="13"/>
        <v>1.1687654670660712</v>
      </c>
      <c r="AS26" s="10">
        <f t="shared" si="14"/>
        <v>1.1784839060336216</v>
      </c>
      <c r="AT26" s="10">
        <f t="shared" si="15"/>
        <v>1.1088532372900117</v>
      </c>
      <c r="AU26" s="10">
        <f t="shared" si="16"/>
        <v>1.2099023136329614</v>
      </c>
      <c r="AV26" s="10">
        <f t="shared" si="17"/>
        <v>1.1384152896851771</v>
      </c>
      <c r="AW26" s="10">
        <f t="shared" si="18"/>
        <v>1.3773712928652337</v>
      </c>
      <c r="AY26" s="10">
        <f t="shared" si="19"/>
        <v>0.59510748592808349</v>
      </c>
      <c r="AZ26" s="10">
        <f t="shared" si="20"/>
        <v>0.40489251407191656</v>
      </c>
      <c r="BA26" s="10">
        <f t="shared" si="21"/>
        <v>79328.92617027802</v>
      </c>
      <c r="BB26" s="10">
        <f t="shared" si="22"/>
        <v>53972.919372065953</v>
      </c>
      <c r="BC26" s="10">
        <f t="shared" si="23"/>
        <v>133301.84554234397</v>
      </c>
      <c r="BF26" s="10" t="s">
        <v>228</v>
      </c>
      <c r="BG26">
        <v>84.05</v>
      </c>
      <c r="BH26" s="10" t="s">
        <v>121</v>
      </c>
      <c r="BI26" s="10">
        <v>67.77</v>
      </c>
      <c r="BK26" s="10" t="s">
        <v>228</v>
      </c>
      <c r="BL26">
        <v>94.56</v>
      </c>
      <c r="BM26" s="10" t="s">
        <v>121</v>
      </c>
      <c r="BN26" s="10">
        <v>76.27</v>
      </c>
      <c r="BO26" s="10" t="s">
        <v>228</v>
      </c>
      <c r="BP26" s="10" t="s">
        <v>229</v>
      </c>
      <c r="BQ26" s="10">
        <v>40.270000000000003</v>
      </c>
      <c r="BR26" s="10">
        <v>78.45</v>
      </c>
      <c r="BS26" s="10" t="s">
        <v>228</v>
      </c>
      <c r="BT26" s="10">
        <v>59.36</v>
      </c>
      <c r="BU26" s="10" t="s">
        <v>121</v>
      </c>
      <c r="BV26" s="10">
        <f>AVERAGE(BT24:BT25)</f>
        <v>49.36</v>
      </c>
      <c r="BW26" s="23">
        <v>33976</v>
      </c>
      <c r="BX26" s="10">
        <v>39.54</v>
      </c>
      <c r="BY26" s="10" t="s">
        <v>24</v>
      </c>
      <c r="BZ26" s="10">
        <v>84.05</v>
      </c>
      <c r="CA26" s="23">
        <v>33976</v>
      </c>
      <c r="CC26" s="10" t="s">
        <v>120</v>
      </c>
      <c r="CE26" s="23">
        <v>33976</v>
      </c>
      <c r="CF26" s="10">
        <v>22.5</v>
      </c>
      <c r="CH26" s="10" t="s">
        <v>24</v>
      </c>
      <c r="CI26" s="25">
        <v>27.9</v>
      </c>
      <c r="CJ26" s="23">
        <v>33976</v>
      </c>
      <c r="CN26" s="23">
        <v>33976</v>
      </c>
      <c r="CR26" s="23">
        <v>33976</v>
      </c>
      <c r="CV26" s="23">
        <v>33976</v>
      </c>
      <c r="CW26">
        <v>60.2</v>
      </c>
      <c r="CY26" s="10" t="s">
        <v>77</v>
      </c>
      <c r="CZ26" s="10">
        <v>66.22</v>
      </c>
      <c r="DB26" s="10">
        <v>9.75</v>
      </c>
      <c r="DD26" s="23">
        <v>33976</v>
      </c>
      <c r="DF26" s="10" t="s">
        <v>74</v>
      </c>
      <c r="DG26" s="10">
        <v>9.75</v>
      </c>
      <c r="DH26" s="23">
        <v>33976</v>
      </c>
      <c r="DJ26" s="10" t="s">
        <v>120</v>
      </c>
      <c r="DP26" s="23">
        <v>33976</v>
      </c>
      <c r="DQ26">
        <v>47.78</v>
      </c>
      <c r="DT26" s="23">
        <v>33976</v>
      </c>
      <c r="DU26" s="10">
        <v>54.57</v>
      </c>
      <c r="DX26" s="23">
        <v>33976</v>
      </c>
      <c r="EB26" s="23">
        <v>33976</v>
      </c>
      <c r="EC26">
        <v>39.659999999999997</v>
      </c>
      <c r="ED26" s="10" t="s">
        <v>270</v>
      </c>
      <c r="EE26" s="10">
        <v>30.68</v>
      </c>
      <c r="EI26" s="23">
        <v>33976</v>
      </c>
      <c r="EJ26">
        <v>37.4</v>
      </c>
      <c r="EK26" s="10" t="s">
        <v>74</v>
      </c>
      <c r="EL26" s="10">
        <v>23.2</v>
      </c>
      <c r="EM26" s="23">
        <v>33976</v>
      </c>
      <c r="EN26">
        <v>32.4</v>
      </c>
      <c r="EO26" s="10" t="s">
        <v>74</v>
      </c>
      <c r="EP26" s="10">
        <v>20.7</v>
      </c>
      <c r="EQ26" s="23">
        <v>33976</v>
      </c>
      <c r="EX26"/>
      <c r="EZ26" s="10"/>
      <c r="FH26"/>
    </row>
    <row r="27" spans="3:165" x14ac:dyDescent="0.25">
      <c r="C27" s="10" t="s">
        <v>21</v>
      </c>
      <c r="D27" s="1">
        <v>75783</v>
      </c>
      <c r="E27" s="1">
        <v>14357</v>
      </c>
      <c r="F27" s="1">
        <v>186853</v>
      </c>
      <c r="G27" s="1">
        <v>234533</v>
      </c>
      <c r="H27" s="1">
        <v>511527</v>
      </c>
      <c r="I27" s="1"/>
      <c r="J27" s="10">
        <f t="shared" si="0"/>
        <v>360712.4167364313</v>
      </c>
      <c r="K27" s="10">
        <v>2674474281890.7241</v>
      </c>
      <c r="M27" s="1">
        <f t="shared" si="1"/>
        <v>150814.5832635687</v>
      </c>
      <c r="N27" s="10"/>
      <c r="O27">
        <v>2129444050941.929</v>
      </c>
      <c r="P27">
        <v>305339800749.00714</v>
      </c>
      <c r="Q27">
        <v>493932030623.39398</v>
      </c>
      <c r="R27">
        <v>68851131541.442795</v>
      </c>
      <c r="S27" s="10">
        <f t="shared" si="2"/>
        <v>868122962913.84387</v>
      </c>
      <c r="T27" s="10">
        <v>691504842872.75146</v>
      </c>
      <c r="U27">
        <v>107766988499.6496</v>
      </c>
      <c r="V27">
        <v>1469821982036.8875</v>
      </c>
      <c r="X27">
        <v>2129444050941.929</v>
      </c>
      <c r="Y27">
        <v>272796376752.85385</v>
      </c>
      <c r="Z27">
        <v>441288256511.96948</v>
      </c>
      <c r="AA27">
        <v>61512908483.486656</v>
      </c>
      <c r="AB27" s="10">
        <f t="shared" si="3"/>
        <v>775597541748.31006</v>
      </c>
      <c r="AC27" s="10">
        <v>617803559116.75732</v>
      </c>
      <c r="AD27">
        <v>96281074148.066086</v>
      </c>
      <c r="AE27">
        <v>1313166872408.3455</v>
      </c>
      <c r="AH27" s="10">
        <f t="shared" si="4"/>
        <v>3.5588162068159755E-8</v>
      </c>
      <c r="AI27" s="10">
        <f t="shared" si="5"/>
        <v>1.8510888994873843E-8</v>
      </c>
      <c r="AJ27" s="10">
        <f t="shared" si="6"/>
        <v>3.7962390559112353E-7</v>
      </c>
      <c r="AK27" s="10">
        <f t="shared" si="7"/>
        <v>1.9407033173793602E-6</v>
      </c>
      <c r="AL27" s="10">
        <f t="shared" si="8"/>
        <v>0.79621033014253362</v>
      </c>
      <c r="AM27" s="10">
        <f t="shared" si="9"/>
        <v>0.29000000000000004</v>
      </c>
      <c r="AN27" s="10">
        <f t="shared" si="10"/>
        <v>0.23100000000000001</v>
      </c>
      <c r="AO27" s="10">
        <f t="shared" si="11"/>
        <v>3.6000000000000004E-2</v>
      </c>
      <c r="AP27" s="10">
        <v>1993</v>
      </c>
      <c r="AQ27" s="10">
        <f t="shared" si="12"/>
        <v>1.2787152554932113</v>
      </c>
      <c r="AR27" s="10">
        <f t="shared" si="13"/>
        <v>1.1882171801146288</v>
      </c>
      <c r="AS27" s="10">
        <f t="shared" si="14"/>
        <v>1.1934680398106492</v>
      </c>
      <c r="AT27" s="10">
        <f t="shared" si="15"/>
        <v>1.1090031363345003</v>
      </c>
      <c r="AU27" s="10">
        <f t="shared" si="16"/>
        <v>1.2353565434519123</v>
      </c>
      <c r="AV27" s="10">
        <f t="shared" si="17"/>
        <v>1.1479270793014944</v>
      </c>
      <c r="AW27" s="10">
        <f t="shared" si="18"/>
        <v>1.4180992288207432</v>
      </c>
      <c r="AY27" s="10">
        <f t="shared" si="19"/>
        <v>0.60506469286403419</v>
      </c>
      <c r="AZ27" s="10">
        <f t="shared" si="20"/>
        <v>0.39493530713596603</v>
      </c>
      <c r="BA27" s="10">
        <f t="shared" si="21"/>
        <v>91252.57950178851</v>
      </c>
      <c r="BB27" s="10">
        <f t="shared" si="22"/>
        <v>59562.003761780223</v>
      </c>
      <c r="BC27" s="10">
        <f t="shared" si="23"/>
        <v>150814.58326356873</v>
      </c>
      <c r="BF27" s="10" t="s">
        <v>230</v>
      </c>
      <c r="BG27" s="10">
        <v>84.05</v>
      </c>
      <c r="BH27" s="10" t="s">
        <v>24</v>
      </c>
      <c r="BI27" s="10">
        <v>84.05</v>
      </c>
      <c r="BK27" s="10" t="s">
        <v>230</v>
      </c>
      <c r="BL27" s="10">
        <v>94.56</v>
      </c>
      <c r="BM27" s="10" t="s">
        <v>24</v>
      </c>
      <c r="BN27" s="10">
        <v>94.56</v>
      </c>
      <c r="BO27" s="10" t="s">
        <v>230</v>
      </c>
      <c r="BP27" s="10" t="s">
        <v>229</v>
      </c>
      <c r="BQ27" s="10">
        <v>40.270000000000003</v>
      </c>
      <c r="BR27" s="10">
        <v>78.45</v>
      </c>
      <c r="BS27" s="10" t="s">
        <v>230</v>
      </c>
      <c r="BT27" s="10">
        <v>59.36</v>
      </c>
      <c r="BU27" s="10" t="s">
        <v>24</v>
      </c>
      <c r="BV27" s="10">
        <v>59.36</v>
      </c>
      <c r="BW27" s="10" t="s">
        <v>224</v>
      </c>
      <c r="BX27" s="10">
        <v>39.54</v>
      </c>
      <c r="BY27" s="10" t="s">
        <v>25</v>
      </c>
      <c r="BZ27" s="10">
        <f>AVERAGE(BX35:BX36)</f>
        <v>95.775000000000006</v>
      </c>
      <c r="CA27" s="10" t="s">
        <v>224</v>
      </c>
      <c r="CC27" s="10" t="s">
        <v>74</v>
      </c>
      <c r="CE27" s="10" t="s">
        <v>224</v>
      </c>
      <c r="CF27" s="10">
        <v>22.5</v>
      </c>
      <c r="CH27" s="10" t="s">
        <v>25</v>
      </c>
      <c r="CI27" s="10">
        <f>AVERAGE(CF35:CF36)</f>
        <v>31.79</v>
      </c>
      <c r="CJ27" s="10" t="s">
        <v>224</v>
      </c>
      <c r="CN27" s="10" t="s">
        <v>224</v>
      </c>
      <c r="CR27" s="10" t="s">
        <v>224</v>
      </c>
      <c r="CV27" s="10" t="s">
        <v>224</v>
      </c>
      <c r="CW27">
        <v>66.22</v>
      </c>
      <c r="CY27" s="10" t="s">
        <v>121</v>
      </c>
      <c r="CZ27" s="25">
        <v>66.22</v>
      </c>
      <c r="DA27" s="25"/>
      <c r="DB27" s="10">
        <v>9.75</v>
      </c>
      <c r="DD27" s="10" t="s">
        <v>224</v>
      </c>
      <c r="DF27" s="10" t="s">
        <v>270</v>
      </c>
      <c r="DG27" s="10">
        <v>9.75</v>
      </c>
      <c r="DH27" s="10" t="s">
        <v>224</v>
      </c>
      <c r="DJ27" s="10" t="s">
        <v>74</v>
      </c>
      <c r="DM27" s="10" t="s">
        <v>120</v>
      </c>
      <c r="DP27" s="10" t="s">
        <v>224</v>
      </c>
      <c r="DQ27">
        <v>52.56</v>
      </c>
      <c r="DR27" s="10" t="s">
        <v>120</v>
      </c>
      <c r="DT27" s="10" t="s">
        <v>224</v>
      </c>
      <c r="DU27">
        <v>62.75</v>
      </c>
      <c r="DV27" s="10" t="s">
        <v>120</v>
      </c>
      <c r="DW27" s="10">
        <v>48.45</v>
      </c>
      <c r="DX27" s="10" t="s">
        <v>224</v>
      </c>
      <c r="EB27" s="10" t="s">
        <v>224</v>
      </c>
      <c r="EC27">
        <v>43.73</v>
      </c>
      <c r="ED27" s="10" t="s">
        <v>77</v>
      </c>
      <c r="EE27" s="10">
        <v>42.73</v>
      </c>
      <c r="EI27" s="10" t="s">
        <v>224</v>
      </c>
      <c r="EJ27">
        <v>41.24</v>
      </c>
      <c r="EK27" s="10" t="s">
        <v>270</v>
      </c>
      <c r="EL27" s="10">
        <v>28.92</v>
      </c>
      <c r="EM27" s="10" t="s">
        <v>224</v>
      </c>
      <c r="EN27">
        <v>35.78</v>
      </c>
      <c r="EO27" s="10" t="s">
        <v>270</v>
      </c>
      <c r="EP27" s="10">
        <v>25.05</v>
      </c>
      <c r="EQ27" s="10" t="s">
        <v>224</v>
      </c>
    </row>
    <row r="28" spans="3:165" x14ac:dyDescent="0.25">
      <c r="C28" s="10" t="s">
        <v>22</v>
      </c>
      <c r="D28" s="1">
        <v>82461</v>
      </c>
      <c r="E28" s="1">
        <v>15282</v>
      </c>
      <c r="F28" s="1">
        <v>197694</v>
      </c>
      <c r="G28" s="1">
        <v>255332</v>
      </c>
      <c r="H28" s="1">
        <v>550769</v>
      </c>
      <c r="I28" s="1"/>
      <c r="J28" s="10">
        <f t="shared" si="0"/>
        <v>376470.31860291387</v>
      </c>
      <c r="K28" s="10">
        <v>2791310025056.3379</v>
      </c>
      <c r="M28" s="1">
        <f t="shared" si="1"/>
        <v>174298.68139708613</v>
      </c>
      <c r="N28" s="10"/>
      <c r="O28">
        <v>2203383701746.5967</v>
      </c>
      <c r="P28">
        <v>316751617955.22717</v>
      </c>
      <c r="Q28">
        <v>503076099105.36084</v>
      </c>
      <c r="R28">
        <v>77635200479.222351</v>
      </c>
      <c r="S28" s="10">
        <f t="shared" si="2"/>
        <v>897462917539.8103</v>
      </c>
      <c r="T28" s="10">
        <v>717349252428.01453</v>
      </c>
      <c r="U28">
        <v>111794688690.0802</v>
      </c>
      <c r="V28">
        <v>1521649929392.7581</v>
      </c>
      <c r="X28">
        <v>2203383701746.5967</v>
      </c>
      <c r="Y28">
        <v>284713622555.74646</v>
      </c>
      <c r="Z28">
        <v>452192224059.12677</v>
      </c>
      <c r="AA28">
        <v>69782750626.408447</v>
      </c>
      <c r="AB28" s="10">
        <f t="shared" si="3"/>
        <v>806688597241.28174</v>
      </c>
      <c r="AC28" s="10">
        <v>644792615788.01404</v>
      </c>
      <c r="AD28">
        <v>100487160902.02818</v>
      </c>
      <c r="AE28">
        <v>1367741912277.6055</v>
      </c>
      <c r="AH28" s="10">
        <f t="shared" si="4"/>
        <v>3.7424711789705138E-8</v>
      </c>
      <c r="AI28" s="10">
        <f t="shared" si="5"/>
        <v>1.8944113071960445E-8</v>
      </c>
      <c r="AJ28" s="10">
        <f t="shared" si="6"/>
        <v>3.9599088722186067E-7</v>
      </c>
      <c r="AK28" s="10">
        <f t="shared" si="7"/>
        <v>1.9673558116817077E-6</v>
      </c>
      <c r="AL28" s="10">
        <f t="shared" si="8"/>
        <v>0.78937261786322899</v>
      </c>
      <c r="AM28" s="10">
        <f t="shared" si="9"/>
        <v>0.28900000000000003</v>
      </c>
      <c r="AN28" s="10">
        <f t="shared" si="10"/>
        <v>0.23099999999999998</v>
      </c>
      <c r="AO28" s="10">
        <f t="shared" si="11"/>
        <v>3.6000000000000004E-2</v>
      </c>
      <c r="AP28" s="10">
        <v>1994</v>
      </c>
      <c r="AQ28" s="10">
        <f t="shared" si="12"/>
        <v>1.278486035155908</v>
      </c>
      <c r="AR28" s="10">
        <f t="shared" si="13"/>
        <v>1.2312065804679333</v>
      </c>
      <c r="AS28" s="10">
        <f t="shared" si="14"/>
        <v>1.1882499876643153</v>
      </c>
      <c r="AT28" s="10">
        <f t="shared" si="15"/>
        <v>1.1443075354943857</v>
      </c>
      <c r="AU28" s="10">
        <f t="shared" si="16"/>
        <v>1.2325425004854831</v>
      </c>
      <c r="AV28" s="10">
        <f t="shared" si="17"/>
        <v>1.186962075122761</v>
      </c>
      <c r="AW28" s="10">
        <f t="shared" si="18"/>
        <v>1.4629812040532457</v>
      </c>
      <c r="AY28" s="10">
        <f t="shared" si="19"/>
        <v>0.54951944063349334</v>
      </c>
      <c r="AZ28" s="10">
        <f t="shared" si="20"/>
        <v>0.45048055936650655</v>
      </c>
      <c r="BA28" s="10">
        <f t="shared" si="21"/>
        <v>95780.513904482243</v>
      </c>
      <c r="BB28" s="10">
        <f t="shared" si="22"/>
        <v>78518.167492603869</v>
      </c>
      <c r="BC28" s="10">
        <f t="shared" si="23"/>
        <v>174298.68139708613</v>
      </c>
      <c r="BF28" s="23">
        <v>35401</v>
      </c>
      <c r="BG28" s="10">
        <v>84.05</v>
      </c>
      <c r="BH28" s="10" t="s">
        <v>25</v>
      </c>
      <c r="BI28" s="10">
        <f>AVERAGE(BG30:BG31)</f>
        <v>95.775000000000006</v>
      </c>
      <c r="BK28" s="23">
        <v>35401</v>
      </c>
      <c r="BL28" s="10">
        <v>94.56</v>
      </c>
      <c r="BM28" s="10" t="s">
        <v>25</v>
      </c>
      <c r="BN28" s="10">
        <f>AVERAGE(BL29:BL32)</f>
        <v>107.75999999999999</v>
      </c>
      <c r="BO28" s="23">
        <v>35401</v>
      </c>
      <c r="BP28" s="10" t="s">
        <v>229</v>
      </c>
      <c r="BQ28" s="10">
        <v>40.270000000000003</v>
      </c>
      <c r="BR28" s="10">
        <v>78.45</v>
      </c>
      <c r="BS28" s="23">
        <v>35401</v>
      </c>
      <c r="BT28" s="10">
        <v>59.36</v>
      </c>
      <c r="BU28" s="10" t="s">
        <v>25</v>
      </c>
      <c r="BV28" s="10">
        <f>AVERAGE(BT30:BT31)</f>
        <v>67.642499999999998</v>
      </c>
      <c r="BW28" s="23">
        <v>34583</v>
      </c>
      <c r="BX28">
        <v>67.77</v>
      </c>
      <c r="BY28" s="10" t="s">
        <v>271</v>
      </c>
      <c r="BZ28" s="10">
        <f>AVERAGE(BX37)</f>
        <v>102.46</v>
      </c>
      <c r="CA28" s="23">
        <v>34583</v>
      </c>
      <c r="CC28" s="10" t="s">
        <v>270</v>
      </c>
      <c r="CE28" s="23">
        <v>34583</v>
      </c>
      <c r="CF28" s="10">
        <v>22.5</v>
      </c>
      <c r="CH28" s="10" t="s">
        <v>271</v>
      </c>
      <c r="CI28" s="25">
        <v>34.01</v>
      </c>
      <c r="CJ28" s="23">
        <v>34583</v>
      </c>
      <c r="CN28" s="23">
        <v>34583</v>
      </c>
      <c r="CR28" s="23">
        <v>34583</v>
      </c>
      <c r="CV28" s="23">
        <v>34583</v>
      </c>
      <c r="CW28" s="10">
        <v>66.22</v>
      </c>
      <c r="CY28" s="10" t="s">
        <v>24</v>
      </c>
      <c r="CZ28" s="25">
        <v>84.05</v>
      </c>
      <c r="DA28" s="25"/>
      <c r="DB28" s="10">
        <v>9.75</v>
      </c>
      <c r="DD28" s="23">
        <v>34583</v>
      </c>
      <c r="DF28" s="10" t="s">
        <v>77</v>
      </c>
      <c r="DG28" s="10">
        <v>9.75</v>
      </c>
      <c r="DH28" s="23">
        <v>34583</v>
      </c>
      <c r="DJ28" s="10" t="s">
        <v>270</v>
      </c>
      <c r="DM28" s="10" t="s">
        <v>74</v>
      </c>
      <c r="DP28" s="23">
        <v>34583</v>
      </c>
      <c r="DQ28" s="10">
        <v>52.56</v>
      </c>
      <c r="DR28" s="10" t="s">
        <v>74</v>
      </c>
      <c r="DT28" s="23">
        <v>34583</v>
      </c>
      <c r="DU28">
        <v>67.77</v>
      </c>
      <c r="DV28" s="10" t="s">
        <v>74</v>
      </c>
      <c r="DW28" s="10">
        <v>54.57</v>
      </c>
      <c r="DX28" s="23">
        <v>34583</v>
      </c>
      <c r="EB28" s="23">
        <v>34583</v>
      </c>
      <c r="EC28">
        <v>47.23</v>
      </c>
      <c r="ED28" s="10" t="s">
        <v>121</v>
      </c>
      <c r="EE28" s="10">
        <v>56.84</v>
      </c>
      <c r="EI28" s="23">
        <v>34583</v>
      </c>
      <c r="EJ28">
        <v>44.54</v>
      </c>
      <c r="EK28" s="10" t="s">
        <v>77</v>
      </c>
      <c r="EL28" s="10">
        <v>40.24</v>
      </c>
      <c r="EM28" s="23">
        <v>34583</v>
      </c>
      <c r="EN28">
        <v>38.64</v>
      </c>
      <c r="EO28" s="10" t="s">
        <v>77</v>
      </c>
      <c r="EP28" s="10">
        <v>35.479999999999997</v>
      </c>
      <c r="EQ28" s="23">
        <v>34583</v>
      </c>
    </row>
    <row r="29" spans="3:165" x14ac:dyDescent="0.25">
      <c r="C29" s="10" t="s">
        <v>23</v>
      </c>
      <c r="D29" s="1">
        <v>97045</v>
      </c>
      <c r="E29" s="1">
        <v>16111</v>
      </c>
      <c r="F29" s="1">
        <v>181107</v>
      </c>
      <c r="G29" s="1">
        <v>252525</v>
      </c>
      <c r="H29" s="1">
        <v>546788</v>
      </c>
      <c r="I29" s="1"/>
      <c r="J29" s="10">
        <f t="shared" si="0"/>
        <v>395527.10827391001</v>
      </c>
      <c r="K29" s="10">
        <v>2932605116396.9858</v>
      </c>
      <c r="M29" s="1">
        <f t="shared" si="1"/>
        <v>151260.89172608999</v>
      </c>
      <c r="N29" s="10"/>
      <c r="O29">
        <v>2358867202168.2695</v>
      </c>
      <c r="P29">
        <v>332470762726.27106</v>
      </c>
      <c r="Q29">
        <v>531301316905.7077</v>
      </c>
      <c r="R29">
        <v>81487932040.752716</v>
      </c>
      <c r="S29" s="10">
        <f t="shared" si="2"/>
        <v>945260011672.73145</v>
      </c>
      <c r="T29" s="10">
        <v>710574767395.36365</v>
      </c>
      <c r="U29">
        <v>130380691265.20435</v>
      </c>
      <c r="V29">
        <v>1606942019843.6433</v>
      </c>
      <c r="X29">
        <v>2358867202168.2695</v>
      </c>
      <c r="Y29">
        <v>299125721872.49255</v>
      </c>
      <c r="Z29">
        <v>478014633972.70868</v>
      </c>
      <c r="AA29">
        <v>73315127909.924652</v>
      </c>
      <c r="AB29" s="10">
        <f t="shared" si="3"/>
        <v>850455483755.12585</v>
      </c>
      <c r="AC29" s="10">
        <v>639307915374.54297</v>
      </c>
      <c r="AD29">
        <v>117304204655.87944</v>
      </c>
      <c r="AE29">
        <v>1445774322383.7141</v>
      </c>
      <c r="AH29" s="10">
        <f t="shared" si="4"/>
        <v>4.1140510118923307E-8</v>
      </c>
      <c r="AI29" s="10">
        <f t="shared" si="5"/>
        <v>1.8943966271888828E-8</v>
      </c>
      <c r="AJ29" s="10">
        <f t="shared" si="6"/>
        <v>3.9499745572844421E-7</v>
      </c>
      <c r="AK29" s="10">
        <f t="shared" si="7"/>
        <v>1.5439088524685946E-6</v>
      </c>
      <c r="AL29" s="10">
        <f t="shared" si="8"/>
        <v>0.8043589602225022</v>
      </c>
      <c r="AM29" s="10">
        <f t="shared" si="9"/>
        <v>0.28999999999999998</v>
      </c>
      <c r="AN29" s="10">
        <f t="shared" si="10"/>
        <v>0.21800000000000003</v>
      </c>
      <c r="AO29" s="10">
        <f t="shared" si="11"/>
        <v>0.04</v>
      </c>
      <c r="AP29" s="10">
        <v>1995</v>
      </c>
      <c r="AQ29" s="10">
        <f t="shared" si="12"/>
        <v>1.3050531334109996</v>
      </c>
      <c r="AR29" s="10">
        <f t="shared" si="13"/>
        <v>1.1830060287996857</v>
      </c>
      <c r="AS29" s="10">
        <f t="shared" si="14"/>
        <v>1.1685727716873473</v>
      </c>
      <c r="AT29" s="10">
        <f t="shared" si="15"/>
        <v>1.0592891573571841</v>
      </c>
      <c r="AU29" s="10">
        <f t="shared" si="16"/>
        <v>1.2349289685278864</v>
      </c>
      <c r="AV29" s="10">
        <f t="shared" si="17"/>
        <v>1.1194397971287637</v>
      </c>
      <c r="AW29" s="10">
        <f t="shared" si="18"/>
        <v>1.3824286339972907</v>
      </c>
      <c r="AY29" s="10">
        <f t="shared" si="19"/>
        <v>0.65159418007614933</v>
      </c>
      <c r="AZ29" s="10">
        <f t="shared" si="20"/>
        <v>0.34840581992385039</v>
      </c>
      <c r="BA29" s="10">
        <f t="shared" si="21"/>
        <v>98560.716721848803</v>
      </c>
      <c r="BB29" s="10">
        <f t="shared" si="22"/>
        <v>52700.175004241144</v>
      </c>
      <c r="BC29" s="10">
        <f t="shared" si="23"/>
        <v>151260.89172608993</v>
      </c>
      <c r="BF29" s="10" t="s">
        <v>231</v>
      </c>
      <c r="BG29">
        <v>89.09</v>
      </c>
      <c r="BH29" s="10" t="s">
        <v>271</v>
      </c>
      <c r="BI29" s="10">
        <v>102.46</v>
      </c>
      <c r="BK29" s="10" t="s">
        <v>231</v>
      </c>
      <c r="BL29">
        <v>100.24</v>
      </c>
      <c r="BM29" s="10" t="s">
        <v>271</v>
      </c>
      <c r="BN29" s="10">
        <v>115.28</v>
      </c>
      <c r="BO29" s="10" t="s">
        <v>231</v>
      </c>
      <c r="BP29" s="10" t="s">
        <v>232</v>
      </c>
      <c r="BQ29" s="10">
        <v>42.69</v>
      </c>
      <c r="BR29" s="10">
        <v>83.16</v>
      </c>
      <c r="BS29" s="10" t="s">
        <v>231</v>
      </c>
      <c r="BT29" s="10">
        <v>62.924999999999997</v>
      </c>
      <c r="BU29" s="10" t="s">
        <v>271</v>
      </c>
      <c r="BV29" s="10">
        <v>72.36</v>
      </c>
      <c r="BW29" s="23">
        <v>34341</v>
      </c>
      <c r="BX29" s="10">
        <v>67.77</v>
      </c>
      <c r="BY29" s="10" t="s">
        <v>122</v>
      </c>
      <c r="BZ29" s="10">
        <v>102.46</v>
      </c>
      <c r="CA29" s="23">
        <v>34341</v>
      </c>
      <c r="CC29" s="10" t="s">
        <v>77</v>
      </c>
      <c r="CE29" s="23">
        <v>34341</v>
      </c>
      <c r="CF29" s="10">
        <v>22.5</v>
      </c>
      <c r="CH29" s="10" t="s">
        <v>122</v>
      </c>
      <c r="CI29" s="25">
        <v>34.01</v>
      </c>
      <c r="CJ29" s="23">
        <v>34341</v>
      </c>
      <c r="CN29" s="23">
        <v>34341</v>
      </c>
      <c r="CR29" s="23">
        <v>34341</v>
      </c>
      <c r="CV29" s="23">
        <v>34341</v>
      </c>
      <c r="CW29" s="10">
        <v>66.22</v>
      </c>
      <c r="CY29" s="10" t="s">
        <v>25</v>
      </c>
      <c r="CZ29" s="10">
        <f>AVERAGE(CW35:CW36)</f>
        <v>95.775000000000006</v>
      </c>
      <c r="DB29" s="10">
        <v>9.75</v>
      </c>
      <c r="DD29" s="23">
        <v>34341</v>
      </c>
      <c r="DF29" s="10" t="s">
        <v>121</v>
      </c>
      <c r="DG29" s="10">
        <v>9.75</v>
      </c>
      <c r="DH29" s="23">
        <v>34341</v>
      </c>
      <c r="DJ29" s="10" t="s">
        <v>77</v>
      </c>
      <c r="DM29" s="10" t="s">
        <v>270</v>
      </c>
      <c r="DP29" s="23">
        <v>34341</v>
      </c>
      <c r="DQ29" s="10">
        <v>52.56</v>
      </c>
      <c r="DR29" s="10" t="s">
        <v>270</v>
      </c>
      <c r="DS29" s="10">
        <v>43.44</v>
      </c>
      <c r="DT29" s="23">
        <v>34341</v>
      </c>
      <c r="DU29" s="10">
        <v>67.77</v>
      </c>
      <c r="DV29" s="10" t="s">
        <v>270</v>
      </c>
      <c r="DW29" s="10">
        <v>54.57</v>
      </c>
      <c r="DX29" s="23">
        <v>34341</v>
      </c>
      <c r="EB29" s="23">
        <v>34341</v>
      </c>
      <c r="EC29">
        <v>56.84</v>
      </c>
      <c r="ED29" s="10" t="s">
        <v>24</v>
      </c>
      <c r="EE29" s="10">
        <f>AVERAGE(EC31:EC33)</f>
        <v>70.226666666666659</v>
      </c>
      <c r="EI29" s="23">
        <v>34341</v>
      </c>
      <c r="EJ29">
        <v>53.59</v>
      </c>
      <c r="EK29" s="10" t="s">
        <v>121</v>
      </c>
      <c r="EL29" s="10">
        <v>53.59</v>
      </c>
      <c r="EM29" s="23">
        <v>34341</v>
      </c>
      <c r="EN29">
        <v>46.51</v>
      </c>
      <c r="EO29" s="10" t="s">
        <v>121</v>
      </c>
      <c r="EP29" s="10">
        <f>AVERAGE(EN29:EN30)</f>
        <v>46.625</v>
      </c>
      <c r="EQ29" s="23">
        <v>34341</v>
      </c>
    </row>
    <row r="30" spans="3:165" x14ac:dyDescent="0.25">
      <c r="C30" s="10" t="s">
        <v>24</v>
      </c>
      <c r="D30" s="1">
        <v>110103</v>
      </c>
      <c r="E30" s="1">
        <v>17113</v>
      </c>
      <c r="F30" s="1">
        <v>186507</v>
      </c>
      <c r="G30" s="1">
        <v>269145</v>
      </c>
      <c r="H30" s="1">
        <v>582868</v>
      </c>
      <c r="I30" s="1"/>
      <c r="J30" s="10">
        <f t="shared" si="0"/>
        <v>421628.32861645869</v>
      </c>
      <c r="K30" s="10">
        <v>3126130593461.771</v>
      </c>
      <c r="M30" s="1">
        <f t="shared" si="1"/>
        <v>161239.67138354131</v>
      </c>
      <c r="N30" s="10"/>
      <c r="O30">
        <v>2527999121193.5562</v>
      </c>
      <c r="P30">
        <v>328079273869.09546</v>
      </c>
      <c r="Q30">
        <v>553633774654.09863</v>
      </c>
      <c r="R30">
        <v>92272295775.683105</v>
      </c>
      <c r="S30" s="10">
        <f t="shared" si="2"/>
        <v>973985344298.8772</v>
      </c>
      <c r="T30" s="10">
        <v>724508396460.91919</v>
      </c>
      <c r="U30">
        <v>143534682317.72928</v>
      </c>
      <c r="V30">
        <v>1657483831526.1594</v>
      </c>
      <c r="X30">
        <v>2527999121193.5562</v>
      </c>
      <c r="Y30">
        <v>300108536972.33002</v>
      </c>
      <c r="Z30">
        <v>506433156140.80695</v>
      </c>
      <c r="AA30">
        <v>84405526023.467819</v>
      </c>
      <c r="AB30" s="10">
        <f t="shared" si="3"/>
        <v>890947219136.60474</v>
      </c>
      <c r="AC30" s="10">
        <v>662739685813.89539</v>
      </c>
      <c r="AD30">
        <v>131297484925.39439</v>
      </c>
      <c r="AE30">
        <v>1516173337828.959</v>
      </c>
      <c r="AH30" s="10">
        <f t="shared" si="4"/>
        <v>4.3553417039170705E-8</v>
      </c>
      <c r="AI30" s="10">
        <f t="shared" si="5"/>
        <v>1.9207647358261908E-8</v>
      </c>
      <c r="AJ30" s="10">
        <f t="shared" si="6"/>
        <v>4.0610967739085856E-7</v>
      </c>
      <c r="AK30" s="10">
        <f t="shared" si="7"/>
        <v>1.4204917946903298E-6</v>
      </c>
      <c r="AL30" s="10">
        <f t="shared" si="8"/>
        <v>0.808667151167903</v>
      </c>
      <c r="AM30" s="10">
        <f t="shared" si="9"/>
        <v>0.28499999999999998</v>
      </c>
      <c r="AN30" s="10">
        <f t="shared" si="10"/>
        <v>0.21199999999999997</v>
      </c>
      <c r="AO30" s="10">
        <f t="shared" si="11"/>
        <v>4.2000000000000003E-2</v>
      </c>
      <c r="AP30" s="10">
        <v>1996</v>
      </c>
      <c r="AQ30" s="10">
        <f t="shared" si="12"/>
        <v>1.3192697289711288</v>
      </c>
      <c r="AR30" s="10">
        <f t="shared" si="13"/>
        <v>1.1960243982816239</v>
      </c>
      <c r="AS30" s="10">
        <f t="shared" si="14"/>
        <v>1.1558471083798165</v>
      </c>
      <c r="AT30" s="10">
        <f t="shared" si="15"/>
        <v>1.047868613936626</v>
      </c>
      <c r="AU30" s="10">
        <f t="shared" si="16"/>
        <v>1.2348579276193288</v>
      </c>
      <c r="AV30" s="10">
        <f t="shared" si="17"/>
        <v>1.1194982931928714</v>
      </c>
      <c r="AW30" s="10">
        <f t="shared" si="18"/>
        <v>1.3824213423055249</v>
      </c>
      <c r="AY30" s="10">
        <f t="shared" si="19"/>
        <v>0.65142714800859247</v>
      </c>
      <c r="AZ30" s="10">
        <f t="shared" si="20"/>
        <v>0.34857285199140736</v>
      </c>
      <c r="BA30" s="10">
        <f t="shared" si="21"/>
        <v>105035.89927522298</v>
      </c>
      <c r="BB30" s="10">
        <f t="shared" si="22"/>
        <v>56203.772108318306</v>
      </c>
      <c r="BC30" s="10">
        <f t="shared" si="23"/>
        <v>161239.67138354128</v>
      </c>
      <c r="BF30" s="23">
        <v>35071</v>
      </c>
      <c r="BG30" s="10">
        <v>89.09</v>
      </c>
      <c r="BH30" s="10" t="s">
        <v>122</v>
      </c>
      <c r="BI30" s="10">
        <v>102.46</v>
      </c>
      <c r="BK30" s="23">
        <v>35071</v>
      </c>
      <c r="BL30" s="10">
        <v>100.24</v>
      </c>
      <c r="BM30" s="10" t="s">
        <v>122</v>
      </c>
      <c r="BN30" s="10">
        <v>115.28</v>
      </c>
      <c r="BO30" s="23">
        <v>35071</v>
      </c>
      <c r="BP30" s="10" t="s">
        <v>232</v>
      </c>
      <c r="BQ30" s="10">
        <v>42.69</v>
      </c>
      <c r="BR30" s="10">
        <v>83.16</v>
      </c>
      <c r="BS30" s="23">
        <v>35071</v>
      </c>
      <c r="BT30" s="10">
        <v>62.924999999999997</v>
      </c>
      <c r="BU30" s="10" t="s">
        <v>122</v>
      </c>
      <c r="BV30" s="10">
        <v>72.36</v>
      </c>
      <c r="BW30" s="23">
        <v>34466</v>
      </c>
      <c r="BX30" s="10">
        <v>67.77</v>
      </c>
      <c r="BY30" s="10" t="s">
        <v>123</v>
      </c>
      <c r="BZ30" s="10">
        <v>118</v>
      </c>
      <c r="CA30" s="23">
        <v>34466</v>
      </c>
      <c r="CB30">
        <v>62.75</v>
      </c>
      <c r="CC30" s="10" t="s">
        <v>121</v>
      </c>
      <c r="CD30" s="10">
        <v>62.75</v>
      </c>
      <c r="CE30" s="23">
        <v>34466</v>
      </c>
      <c r="CF30" s="25">
        <v>22.5</v>
      </c>
      <c r="CG30" s="25">
        <v>22.5</v>
      </c>
      <c r="CH30" s="10" t="s">
        <v>123</v>
      </c>
      <c r="CI30" s="25">
        <v>34.01</v>
      </c>
      <c r="CJ30" s="23">
        <v>34466</v>
      </c>
      <c r="CN30" s="23">
        <v>34466</v>
      </c>
      <c r="CR30" s="23">
        <v>34466</v>
      </c>
      <c r="CV30" s="23">
        <v>34466</v>
      </c>
      <c r="CW30" s="25">
        <v>66.22</v>
      </c>
      <c r="CX30" s="25">
        <v>66.22</v>
      </c>
      <c r="CY30" s="10" t="s">
        <v>271</v>
      </c>
      <c r="CZ30" s="25">
        <v>102.46</v>
      </c>
      <c r="DA30" s="25"/>
      <c r="DB30" s="10">
        <v>9.75</v>
      </c>
      <c r="DD30" s="23">
        <v>34466</v>
      </c>
      <c r="DE30" s="10">
        <v>9.75</v>
      </c>
      <c r="DF30" s="10" t="s">
        <v>24</v>
      </c>
      <c r="DG30" s="10">
        <v>9.75</v>
      </c>
      <c r="DH30" s="23">
        <v>34466</v>
      </c>
      <c r="DJ30" s="10" t="s">
        <v>121</v>
      </c>
      <c r="DM30" s="10" t="s">
        <v>77</v>
      </c>
      <c r="DP30" s="23">
        <v>34466</v>
      </c>
      <c r="DQ30" s="10">
        <v>52.56</v>
      </c>
      <c r="DR30" s="10" t="s">
        <v>77</v>
      </c>
      <c r="DS30" s="10">
        <v>52.16</v>
      </c>
      <c r="DT30" s="23">
        <v>34466</v>
      </c>
      <c r="DU30" s="10">
        <v>67.77</v>
      </c>
      <c r="DV30" s="10" t="s">
        <v>77</v>
      </c>
      <c r="DW30" s="10">
        <v>61.75</v>
      </c>
      <c r="DX30" s="23">
        <v>34466</v>
      </c>
      <c r="EB30" s="23">
        <v>34466</v>
      </c>
      <c r="EC30" s="10">
        <v>56.84</v>
      </c>
      <c r="ED30" s="10" t="s">
        <v>25</v>
      </c>
      <c r="EE30" s="10">
        <f>AVERAGE(EC35:EC37)</f>
        <v>88.076666666666654</v>
      </c>
      <c r="EI30" s="23">
        <v>34466</v>
      </c>
      <c r="EJ30" s="10">
        <v>53.59</v>
      </c>
      <c r="EK30" s="10" t="s">
        <v>24</v>
      </c>
      <c r="EL30" s="10">
        <f>AVERAGE(EJ31:EJ33)</f>
        <v>66.236666666666665</v>
      </c>
      <c r="EM30" s="23">
        <v>34466</v>
      </c>
      <c r="EN30">
        <v>46.74</v>
      </c>
      <c r="EO30" s="10" t="s">
        <v>24</v>
      </c>
      <c r="EP30" s="10">
        <f>AVERAGE(EN31:EN33)</f>
        <v>57.456666666666671</v>
      </c>
      <c r="EQ30" s="23">
        <v>34466</v>
      </c>
    </row>
    <row r="31" spans="3:165" x14ac:dyDescent="0.25">
      <c r="C31" s="10" t="s">
        <v>25</v>
      </c>
      <c r="D31" s="1">
        <v>115488</v>
      </c>
      <c r="E31" s="1">
        <v>18761</v>
      </c>
      <c r="F31" s="1">
        <v>193984</v>
      </c>
      <c r="G31" s="1">
        <v>269566</v>
      </c>
      <c r="H31" s="1">
        <v>597799</v>
      </c>
      <c r="I31" s="1"/>
      <c r="J31" s="10">
        <f t="shared" si="0"/>
        <v>428807.34740287822</v>
      </c>
      <c r="K31" s="10">
        <v>3179358872341.6704</v>
      </c>
      <c r="M31" s="1">
        <f t="shared" si="1"/>
        <v>168991.65259712178</v>
      </c>
      <c r="N31" s="10"/>
      <c r="O31">
        <v>2632702229252.2529</v>
      </c>
      <c r="P31">
        <v>338311615637.66138</v>
      </c>
      <c r="Q31">
        <v>555797654261.87219</v>
      </c>
      <c r="R31">
        <v>100112620954.00182</v>
      </c>
      <c r="S31" s="10">
        <f t="shared" si="2"/>
        <v>994221890853.5354</v>
      </c>
      <c r="T31" s="10">
        <v>718049143394.21997</v>
      </c>
      <c r="U31">
        <v>138086373729.65768</v>
      </c>
      <c r="V31">
        <v>1708818874904.5139</v>
      </c>
      <c r="X31">
        <v>2632702229252.2529</v>
      </c>
      <c r="Y31">
        <v>311577169489.4837</v>
      </c>
      <c r="Z31">
        <v>511876778447.00897</v>
      </c>
      <c r="AA31">
        <v>92201407297.908432</v>
      </c>
      <c r="AB31" s="10">
        <f t="shared" si="3"/>
        <v>915655355234.40112</v>
      </c>
      <c r="AC31" s="10">
        <v>661306645447.06738</v>
      </c>
      <c r="AD31">
        <v>127174354893.66682</v>
      </c>
      <c r="AE31">
        <v>1573782641809.127</v>
      </c>
      <c r="AH31" s="10">
        <f t="shared" si="4"/>
        <v>4.3866715618955969E-8</v>
      </c>
      <c r="AI31" s="10">
        <f t="shared" si="5"/>
        <v>2.0489150085511507E-8</v>
      </c>
      <c r="AJ31" s="10">
        <f t="shared" si="6"/>
        <v>4.076263286569025E-7</v>
      </c>
      <c r="AK31" s="10">
        <f t="shared" si="7"/>
        <v>1.5253389739007849E-6</v>
      </c>
      <c r="AL31" s="10">
        <f t="shared" si="8"/>
        <v>0.82806073015381487</v>
      </c>
      <c r="AM31" s="10">
        <f t="shared" si="9"/>
        <v>0.28800000000000003</v>
      </c>
      <c r="AN31" s="10">
        <f t="shared" si="10"/>
        <v>0.20799999999999999</v>
      </c>
      <c r="AO31" s="10">
        <f t="shared" si="11"/>
        <v>0.04</v>
      </c>
      <c r="AP31" s="10">
        <v>1997</v>
      </c>
      <c r="AQ31" s="10">
        <f t="shared" si="12"/>
        <v>1.2765972516690074</v>
      </c>
      <c r="AR31" s="10">
        <f t="shared" si="13"/>
        <v>1.2204657885901569</v>
      </c>
      <c r="AS31" s="10">
        <f t="shared" si="14"/>
        <v>1.1422662787420972</v>
      </c>
      <c r="AT31" s="10">
        <f t="shared" si="15"/>
        <v>1.0920412940277699</v>
      </c>
      <c r="AU31" s="10">
        <f t="shared" si="16"/>
        <v>1.2075653158799922</v>
      </c>
      <c r="AV31" s="10">
        <f t="shared" si="17"/>
        <v>1.1544691590027936</v>
      </c>
      <c r="AW31" s="10">
        <f t="shared" si="18"/>
        <v>1.3940969146649174</v>
      </c>
      <c r="AY31" s="10">
        <f t="shared" si="19"/>
        <v>0.56766890871729681</v>
      </c>
      <c r="AZ31" s="10">
        <f t="shared" si="20"/>
        <v>0.43233109128270308</v>
      </c>
      <c r="BA31" s="10">
        <f t="shared" si="21"/>
        <v>95931.307012140649</v>
      </c>
      <c r="BB31" s="10">
        <f t="shared" si="22"/>
        <v>73060.3455849811</v>
      </c>
      <c r="BC31" s="10">
        <f t="shared" si="23"/>
        <v>168991.65259712175</v>
      </c>
      <c r="BF31" s="23">
        <v>35431</v>
      </c>
      <c r="BG31">
        <v>102.46</v>
      </c>
      <c r="BH31" s="10" t="s">
        <v>123</v>
      </c>
      <c r="BI31" s="10">
        <v>117</v>
      </c>
      <c r="BK31" s="23">
        <v>35431</v>
      </c>
      <c r="BL31">
        <v>115.28</v>
      </c>
      <c r="BM31" s="10" t="s">
        <v>123</v>
      </c>
      <c r="BN31" s="10">
        <v>133.02000000000001</v>
      </c>
      <c r="BO31" s="23">
        <v>35431</v>
      </c>
      <c r="BP31" s="10" t="s">
        <v>247</v>
      </c>
      <c r="BQ31" s="10">
        <v>49.09</v>
      </c>
      <c r="BR31" s="10">
        <v>95.63</v>
      </c>
      <c r="BS31" s="23">
        <v>35431</v>
      </c>
      <c r="BT31" s="10">
        <v>72.36</v>
      </c>
      <c r="BU31" s="10" t="s">
        <v>123</v>
      </c>
      <c r="BV31" s="10">
        <v>79.405000000000001</v>
      </c>
      <c r="BW31" s="10" t="s">
        <v>228</v>
      </c>
      <c r="BX31" s="10">
        <v>84.05</v>
      </c>
      <c r="BY31" s="10" t="s">
        <v>87</v>
      </c>
      <c r="BZ31" s="10">
        <v>148.66</v>
      </c>
      <c r="CA31" s="10" t="s">
        <v>228</v>
      </c>
      <c r="CB31">
        <v>65.89</v>
      </c>
      <c r="CC31" s="10" t="s">
        <v>24</v>
      </c>
      <c r="CD31" s="10">
        <f>AVERAGE(CB31:CB33)</f>
        <v>68.963333333333324</v>
      </c>
      <c r="CE31" s="10" t="s">
        <v>228</v>
      </c>
      <c r="CF31" s="25">
        <v>27.9</v>
      </c>
      <c r="CG31" s="25">
        <v>27.9</v>
      </c>
      <c r="CH31" s="10" t="s">
        <v>87</v>
      </c>
      <c r="CI31" s="25">
        <v>34.01</v>
      </c>
      <c r="CJ31" s="10" t="s">
        <v>228</v>
      </c>
      <c r="CN31" s="10" t="s">
        <v>228</v>
      </c>
      <c r="CP31" s="10" t="s">
        <v>120</v>
      </c>
      <c r="CR31" s="10" t="s">
        <v>228</v>
      </c>
      <c r="CV31" s="10" t="s">
        <v>228</v>
      </c>
      <c r="CW31" s="25">
        <v>84.05</v>
      </c>
      <c r="CX31" s="25">
        <v>84.05</v>
      </c>
      <c r="CY31" s="10" t="s">
        <v>122</v>
      </c>
      <c r="CZ31" s="25">
        <v>102.46</v>
      </c>
      <c r="DA31" s="25"/>
      <c r="DB31" s="10">
        <v>9.75</v>
      </c>
      <c r="DC31">
        <v>12.09</v>
      </c>
      <c r="DD31" s="10" t="s">
        <v>228</v>
      </c>
      <c r="DE31" s="10">
        <v>9.75</v>
      </c>
      <c r="DF31" s="10" t="s">
        <v>25</v>
      </c>
      <c r="DG31" s="10">
        <v>9.75</v>
      </c>
      <c r="DH31" s="10" t="s">
        <v>228</v>
      </c>
      <c r="DI31" s="10">
        <v>12.09</v>
      </c>
      <c r="DJ31" s="10" t="s">
        <v>24</v>
      </c>
      <c r="DK31" s="10">
        <v>12.09</v>
      </c>
      <c r="DM31" s="10" t="s">
        <v>121</v>
      </c>
      <c r="DP31" s="10" t="s">
        <v>228</v>
      </c>
      <c r="DQ31">
        <v>66.62</v>
      </c>
      <c r="DR31" s="10" t="s">
        <v>121</v>
      </c>
      <c r="DS31" s="10">
        <v>52.56</v>
      </c>
      <c r="DT31" s="10" t="s">
        <v>228</v>
      </c>
      <c r="DU31" s="10">
        <v>84.05</v>
      </c>
      <c r="DV31" s="10" t="s">
        <v>121</v>
      </c>
      <c r="DW31" s="10">
        <v>67.77</v>
      </c>
      <c r="DX31" s="10" t="s">
        <v>228</v>
      </c>
      <c r="EB31" s="10" t="s">
        <v>228</v>
      </c>
      <c r="EC31">
        <v>66.099999999999994</v>
      </c>
      <c r="ED31" s="10" t="s">
        <v>271</v>
      </c>
      <c r="EE31" s="10">
        <v>92.08</v>
      </c>
      <c r="EI31" s="10" t="s">
        <v>228</v>
      </c>
      <c r="EJ31">
        <v>62.37</v>
      </c>
      <c r="EK31" s="10" t="s">
        <v>25</v>
      </c>
      <c r="EL31" s="10">
        <f>AVERAGE(EJ35:EJ36)</f>
        <v>81.224999999999994</v>
      </c>
      <c r="EM31" s="10" t="s">
        <v>228</v>
      </c>
      <c r="EN31">
        <v>54.17</v>
      </c>
      <c r="EO31" s="10" t="s">
        <v>25</v>
      </c>
      <c r="EP31" s="10">
        <f>AVERAGE(EN35:EN36)</f>
        <v>70.575000000000003</v>
      </c>
      <c r="EQ31" s="10" t="s">
        <v>228</v>
      </c>
    </row>
    <row r="32" spans="3:165" x14ac:dyDescent="0.25">
      <c r="C32" s="10" t="s">
        <v>26</v>
      </c>
      <c r="D32" s="1">
        <v>134500</v>
      </c>
      <c r="E32" s="1">
        <v>19254</v>
      </c>
      <c r="F32" s="1">
        <v>179042</v>
      </c>
      <c r="G32" s="1">
        <v>275094</v>
      </c>
      <c r="H32" s="1">
        <v>607890</v>
      </c>
      <c r="I32" s="1"/>
      <c r="J32" s="10">
        <f t="shared" si="0"/>
        <v>443789.51887103426</v>
      </c>
      <c r="K32" s="10">
        <v>3290443022538.082</v>
      </c>
      <c r="M32" s="1">
        <f t="shared" si="1"/>
        <v>164100.48112896574</v>
      </c>
      <c r="N32" s="10"/>
      <c r="O32">
        <v>2673708989612.313</v>
      </c>
      <c r="P32">
        <v>361100144460.21112</v>
      </c>
      <c r="Q32">
        <v>545190414185.0246</v>
      </c>
      <c r="R32">
        <v>77884344883.574951</v>
      </c>
      <c r="S32" s="10">
        <f t="shared" si="2"/>
        <v>984174903528.81067</v>
      </c>
      <c r="T32" s="10">
        <v>754062066372.79382</v>
      </c>
      <c r="U32">
        <v>148688294777.73401</v>
      </c>
      <c r="V32">
        <v>1720535982428.0647</v>
      </c>
      <c r="X32">
        <v>2673708989612.313</v>
      </c>
      <c r="Y32">
        <v>335625188298.88434</v>
      </c>
      <c r="Z32">
        <v>506728225470.86462</v>
      </c>
      <c r="AA32">
        <v>72389746495.837814</v>
      </c>
      <c r="AB32" s="10">
        <f t="shared" si="3"/>
        <v>914743160265.58679</v>
      </c>
      <c r="AC32" s="10">
        <v>700864363800.61145</v>
      </c>
      <c r="AD32">
        <v>138198606946.59946</v>
      </c>
      <c r="AE32">
        <v>1599155308953.5078</v>
      </c>
      <c r="AH32" s="10">
        <f t="shared" si="4"/>
        <v>5.0304651898373749E-8</v>
      </c>
      <c r="AI32" s="10">
        <f t="shared" si="5"/>
        <v>2.1048531255931761E-8</v>
      </c>
      <c r="AJ32" s="10">
        <f t="shared" si="6"/>
        <v>3.9250675909420521E-7</v>
      </c>
      <c r="AK32" s="10">
        <f t="shared" si="7"/>
        <v>1.2955412790027804E-6</v>
      </c>
      <c r="AL32" s="10">
        <f t="shared" si="8"/>
        <v>0.8125680862116702</v>
      </c>
      <c r="AM32" s="10">
        <f t="shared" si="9"/>
        <v>0.27799999999999997</v>
      </c>
      <c r="AN32" s="10">
        <f t="shared" si="10"/>
        <v>0.21299999999999999</v>
      </c>
      <c r="AO32" s="10">
        <f t="shared" si="11"/>
        <v>4.2000000000000003E-2</v>
      </c>
      <c r="AP32" s="10">
        <v>1998</v>
      </c>
      <c r="AQ32" s="10">
        <f t="shared" si="12"/>
        <v>1.3216790725588328</v>
      </c>
      <c r="AR32" s="10">
        <f t="shared" si="13"/>
        <v>1.2032234698849833</v>
      </c>
      <c r="AS32" s="10">
        <f t="shared" si="14"/>
        <v>1.1384177626764782</v>
      </c>
      <c r="AT32" s="10">
        <f t="shared" si="15"/>
        <v>1.0363869709568378</v>
      </c>
      <c r="AU32" s="10">
        <f t="shared" si="16"/>
        <v>1.2266307238768923</v>
      </c>
      <c r="AV32" s="10">
        <f t="shared" si="17"/>
        <v>1.1166938377810964</v>
      </c>
      <c r="AW32" s="10">
        <f t="shared" si="18"/>
        <v>1.3697709705862913</v>
      </c>
      <c r="AY32" s="10">
        <f t="shared" si="19"/>
        <v>0.64921451965355281</v>
      </c>
      <c r="AZ32" s="10">
        <f t="shared" si="20"/>
        <v>0.3507854803464473</v>
      </c>
      <c r="BA32" s="10">
        <f t="shared" si="21"/>
        <v>106536.41503105839</v>
      </c>
      <c r="BB32" s="10">
        <f t="shared" si="22"/>
        <v>57564.066097907358</v>
      </c>
      <c r="BC32" s="10">
        <f t="shared" si="23"/>
        <v>164100.48112896574</v>
      </c>
      <c r="BF32" s="10" t="s">
        <v>246</v>
      </c>
      <c r="BG32" s="10">
        <v>102.46</v>
      </c>
      <c r="BH32" s="10" t="s">
        <v>87</v>
      </c>
      <c r="BI32" s="10">
        <v>145</v>
      </c>
      <c r="BK32" s="10" t="s">
        <v>246</v>
      </c>
      <c r="BL32" s="10">
        <v>115.28</v>
      </c>
      <c r="BM32" s="10" t="s">
        <v>87</v>
      </c>
      <c r="BN32" s="10">
        <v>160.27000000000001</v>
      </c>
      <c r="BO32" s="10" t="s">
        <v>246</v>
      </c>
      <c r="BP32" s="10" t="s">
        <v>247</v>
      </c>
      <c r="BQ32" s="10">
        <v>49.09</v>
      </c>
      <c r="BR32" s="10">
        <v>95.63</v>
      </c>
      <c r="BS32" s="10" t="s">
        <v>246</v>
      </c>
      <c r="BT32" s="10">
        <v>72.36</v>
      </c>
      <c r="BU32" s="10" t="s">
        <v>87</v>
      </c>
      <c r="BV32" s="10">
        <v>100.985</v>
      </c>
      <c r="BW32" s="10" t="s">
        <v>230</v>
      </c>
      <c r="BX32" s="10">
        <v>84.05</v>
      </c>
      <c r="BY32" s="10" t="s">
        <v>386</v>
      </c>
      <c r="BZ32" s="10">
        <v>179.68</v>
      </c>
      <c r="CA32" s="10" t="s">
        <v>230</v>
      </c>
      <c r="CB32">
        <v>70.5</v>
      </c>
      <c r="CC32" s="10" t="s">
        <v>25</v>
      </c>
      <c r="CD32" s="10">
        <v>72.5</v>
      </c>
      <c r="CE32" s="10" t="s">
        <v>230</v>
      </c>
      <c r="CF32" s="25">
        <v>27.9</v>
      </c>
      <c r="CG32" s="25">
        <v>27.9</v>
      </c>
      <c r="CH32" s="10" t="s">
        <v>386</v>
      </c>
      <c r="CI32" s="25">
        <v>34.51</v>
      </c>
      <c r="CJ32" s="10" t="s">
        <v>230</v>
      </c>
      <c r="CN32" s="10" t="s">
        <v>230</v>
      </c>
      <c r="CP32" s="10" t="s">
        <v>74</v>
      </c>
      <c r="CR32" s="10" t="s">
        <v>230</v>
      </c>
      <c r="CV32" s="10" t="s">
        <v>230</v>
      </c>
      <c r="CW32" s="25">
        <v>84.05</v>
      </c>
      <c r="CX32" s="25">
        <v>84.05</v>
      </c>
      <c r="CY32" s="10" t="s">
        <v>123</v>
      </c>
      <c r="CZ32" s="25">
        <v>118.46</v>
      </c>
      <c r="DA32" s="25"/>
      <c r="DB32" s="10">
        <v>9.75</v>
      </c>
      <c r="DC32" s="10">
        <v>12.09</v>
      </c>
      <c r="DD32" s="10" t="s">
        <v>230</v>
      </c>
      <c r="DE32" s="10">
        <v>9.75</v>
      </c>
      <c r="DF32" s="10" t="s">
        <v>271</v>
      </c>
      <c r="DG32" s="10">
        <v>9.75</v>
      </c>
      <c r="DH32" s="10" t="s">
        <v>230</v>
      </c>
      <c r="DI32" s="10">
        <v>12.09</v>
      </c>
      <c r="DJ32" s="10" t="s">
        <v>25</v>
      </c>
      <c r="DK32" s="10">
        <f>AVERAGE(DI35:DI36)</f>
        <v>21.865000000000002</v>
      </c>
      <c r="DM32" s="10" t="s">
        <v>24</v>
      </c>
      <c r="DP32" s="10" t="s">
        <v>230</v>
      </c>
      <c r="DQ32" s="10">
        <v>66.62</v>
      </c>
      <c r="DR32" s="10" t="s">
        <v>24</v>
      </c>
      <c r="DS32" s="10">
        <v>66.62</v>
      </c>
      <c r="DT32" s="10" t="s">
        <v>230</v>
      </c>
      <c r="DU32" s="10">
        <v>84.05</v>
      </c>
      <c r="DV32" s="10" t="s">
        <v>24</v>
      </c>
      <c r="DW32" s="10">
        <v>84.05</v>
      </c>
      <c r="DX32" s="10" t="s">
        <v>230</v>
      </c>
      <c r="EB32" s="10" t="s">
        <v>230</v>
      </c>
      <c r="EC32">
        <v>70.8</v>
      </c>
      <c r="ED32" s="10" t="s">
        <v>122</v>
      </c>
      <c r="EE32" s="10">
        <v>92.08</v>
      </c>
      <c r="EI32" s="10" t="s">
        <v>230</v>
      </c>
      <c r="EJ32">
        <v>66.81</v>
      </c>
      <c r="EK32" s="10" t="s">
        <v>271</v>
      </c>
      <c r="EL32" s="10">
        <v>86.89</v>
      </c>
      <c r="EM32" s="10" t="s">
        <v>230</v>
      </c>
      <c r="EN32">
        <v>57.8</v>
      </c>
      <c r="EO32" s="10" t="s">
        <v>271</v>
      </c>
      <c r="EP32" s="10">
        <v>75.5</v>
      </c>
      <c r="EQ32" s="10" t="s">
        <v>230</v>
      </c>
    </row>
    <row r="33" spans="3:152" x14ac:dyDescent="0.25">
      <c r="C33" s="10" t="s">
        <v>27</v>
      </c>
      <c r="D33" s="1">
        <v>131656</v>
      </c>
      <c r="E33" s="1">
        <v>23589</v>
      </c>
      <c r="F33" s="1">
        <v>183674</v>
      </c>
      <c r="G33" s="1">
        <v>296893</v>
      </c>
      <c r="H33" s="1">
        <v>635812</v>
      </c>
      <c r="I33" s="1"/>
      <c r="J33" s="10">
        <f t="shared" si="0"/>
        <v>462356.76276158029</v>
      </c>
      <c r="K33" s="10">
        <v>3428108414597.8799</v>
      </c>
      <c r="M33" s="1">
        <f t="shared" si="1"/>
        <v>173455.23723841971</v>
      </c>
      <c r="N33" s="10"/>
      <c r="O33">
        <v>2873475765470.5381</v>
      </c>
      <c r="P33">
        <v>374316889085.16718</v>
      </c>
      <c r="Q33">
        <v>557805560205.34717</v>
      </c>
      <c r="R33">
        <v>91744335560.090012</v>
      </c>
      <c r="S33" s="10">
        <f t="shared" si="2"/>
        <v>1023866784850.6044</v>
      </c>
      <c r="T33" s="10">
        <v>770652418704.75598</v>
      </c>
      <c r="U33">
        <v>172479350852.96921</v>
      </c>
      <c r="V33">
        <v>1794519203555.3604</v>
      </c>
      <c r="X33">
        <v>2873475765470.5381</v>
      </c>
      <c r="Y33">
        <v>349667058288.9837</v>
      </c>
      <c r="Z33">
        <v>521072479018.87775</v>
      </c>
      <c r="AA33">
        <v>85702710364.947006</v>
      </c>
      <c r="AB33" s="10">
        <f t="shared" si="3"/>
        <v>956442247672.80847</v>
      </c>
      <c r="AC33" s="10">
        <v>719902767065.55481</v>
      </c>
      <c r="AD33">
        <v>161121095486.10034</v>
      </c>
      <c r="AE33">
        <v>1676345014738.3633</v>
      </c>
      <c r="AH33" s="10">
        <f t="shared" si="4"/>
        <v>4.5817682397763686E-8</v>
      </c>
      <c r="AI33" s="10">
        <f t="shared" si="5"/>
        <v>2.4663276907096241E-8</v>
      </c>
      <c r="AJ33" s="10">
        <f t="shared" si="6"/>
        <v>4.1240708270949695E-7</v>
      </c>
      <c r="AK33" s="10">
        <f t="shared" si="7"/>
        <v>1.1399748707384209E-6</v>
      </c>
      <c r="AL33" s="10">
        <f t="shared" si="8"/>
        <v>0.83821029499371869</v>
      </c>
      <c r="AM33" s="10">
        <f t="shared" si="9"/>
        <v>0.27899999999999997</v>
      </c>
      <c r="AN33" s="10">
        <f t="shared" si="10"/>
        <v>0.21000000000000002</v>
      </c>
      <c r="AO33" s="10">
        <f t="shared" si="11"/>
        <v>4.6999999999999993E-2</v>
      </c>
      <c r="AP33" s="10">
        <v>1999</v>
      </c>
      <c r="AQ33" s="10">
        <f t="shared" si="12"/>
        <v>1.3931991611956391</v>
      </c>
      <c r="AR33" s="10">
        <f t="shared" si="13"/>
        <v>1.1822715307084304</v>
      </c>
      <c r="AS33" s="10">
        <f t="shared" si="14"/>
        <v>1.1631461142632848</v>
      </c>
      <c r="AT33" s="10">
        <f t="shared" si="15"/>
        <v>0.98704806552385738</v>
      </c>
      <c r="AU33" s="10">
        <f t="shared" si="16"/>
        <v>1.2729863277897275</v>
      </c>
      <c r="AV33" s="10">
        <f t="shared" si="17"/>
        <v>1.0802586853664664</v>
      </c>
      <c r="AW33" s="10">
        <f t="shared" si="18"/>
        <v>1.3751545369476168</v>
      </c>
      <c r="AY33" s="10">
        <f t="shared" si="19"/>
        <v>0.75766243730232263</v>
      </c>
      <c r="AZ33" s="10">
        <f t="shared" si="20"/>
        <v>0.24233756269767728</v>
      </c>
      <c r="BA33" s="10">
        <f t="shared" si="21"/>
        <v>131420.51780891366</v>
      </c>
      <c r="BB33" s="10">
        <f t="shared" si="22"/>
        <v>42034.719429506025</v>
      </c>
      <c r="BC33" s="10">
        <f t="shared" si="23"/>
        <v>173455.23723841968</v>
      </c>
      <c r="BF33" s="23">
        <v>36161</v>
      </c>
      <c r="BG33" s="10">
        <v>102.46</v>
      </c>
      <c r="BH33" s="10" t="s">
        <v>386</v>
      </c>
      <c r="BI33" s="10">
        <v>160</v>
      </c>
      <c r="BK33" s="23">
        <v>36161</v>
      </c>
      <c r="BL33" s="10">
        <v>115.28</v>
      </c>
      <c r="BM33" s="10" t="s">
        <v>386</v>
      </c>
      <c r="BN33" s="10">
        <v>179.63</v>
      </c>
      <c r="BO33" s="23">
        <v>36161</v>
      </c>
      <c r="BP33" s="10" t="s">
        <v>247</v>
      </c>
      <c r="BQ33" s="10">
        <v>49.09</v>
      </c>
      <c r="BR33" s="10">
        <v>95.63</v>
      </c>
      <c r="BS33" s="23">
        <v>36161</v>
      </c>
      <c r="BT33" s="10">
        <v>72.36</v>
      </c>
      <c r="BU33" s="10" t="s">
        <v>386</v>
      </c>
      <c r="BV33" s="10">
        <v>124.985</v>
      </c>
      <c r="BW33" s="23">
        <v>35401</v>
      </c>
      <c r="BX33" s="10">
        <v>84.05</v>
      </c>
      <c r="BY33" s="10" t="s">
        <v>390</v>
      </c>
      <c r="BZ33" s="10">
        <f>AVERAGE(BX45:BX47)</f>
        <v>213.10666666666665</v>
      </c>
      <c r="CA33" s="23">
        <v>35401</v>
      </c>
      <c r="CB33" s="10">
        <v>70.5</v>
      </c>
      <c r="CC33" s="10" t="s">
        <v>271</v>
      </c>
      <c r="CD33" s="10">
        <v>80.58</v>
      </c>
      <c r="CE33" s="23">
        <v>35401</v>
      </c>
      <c r="CF33" s="25">
        <v>27.9</v>
      </c>
      <c r="CG33" s="25">
        <v>27.9</v>
      </c>
      <c r="CH33" s="10" t="s">
        <v>390</v>
      </c>
      <c r="CI33" s="25">
        <v>36.770000000000003</v>
      </c>
      <c r="CJ33" s="23">
        <v>35401</v>
      </c>
      <c r="CN33" s="23">
        <v>35401</v>
      </c>
      <c r="CP33" s="10" t="s">
        <v>270</v>
      </c>
      <c r="CR33" s="23">
        <v>35401</v>
      </c>
      <c r="CV33" s="23">
        <v>35401</v>
      </c>
      <c r="CW33" s="25">
        <v>84.05</v>
      </c>
      <c r="CX33" s="25">
        <v>84.05</v>
      </c>
      <c r="CY33" s="10" t="s">
        <v>87</v>
      </c>
      <c r="CZ33" s="25">
        <v>145</v>
      </c>
      <c r="DA33" s="25"/>
      <c r="DB33" s="10">
        <v>9.75</v>
      </c>
      <c r="DC33" s="10">
        <v>12.09</v>
      </c>
      <c r="DD33" s="23">
        <v>35401</v>
      </c>
      <c r="DE33" s="10">
        <v>9.75</v>
      </c>
      <c r="DF33" s="10" t="s">
        <v>122</v>
      </c>
      <c r="DG33" s="10">
        <v>9.75</v>
      </c>
      <c r="DH33" s="23">
        <v>35401</v>
      </c>
      <c r="DI33" s="10">
        <v>12.09</v>
      </c>
      <c r="DJ33" s="10" t="s">
        <v>271</v>
      </c>
      <c r="DK33" s="10">
        <v>23.39</v>
      </c>
      <c r="DM33" s="10" t="s">
        <v>25</v>
      </c>
      <c r="DN33" s="10">
        <v>14.74</v>
      </c>
      <c r="DP33" s="23">
        <v>35401</v>
      </c>
      <c r="DQ33" s="10">
        <v>66.62</v>
      </c>
      <c r="DR33" s="10" t="s">
        <v>25</v>
      </c>
      <c r="DS33">
        <f>AVERAGE(DQ35:DQ36)</f>
        <v>75.91</v>
      </c>
      <c r="DT33" s="23">
        <v>35401</v>
      </c>
      <c r="DU33" s="10">
        <v>84.05</v>
      </c>
      <c r="DV33" s="10" t="s">
        <v>25</v>
      </c>
      <c r="DW33" s="10">
        <f>AVERAGE(DU35:DU36)</f>
        <v>95.775000000000006</v>
      </c>
      <c r="DX33" s="23">
        <v>35401</v>
      </c>
      <c r="EB33" s="23">
        <v>35401</v>
      </c>
      <c r="EC33">
        <v>73.78</v>
      </c>
      <c r="ED33" s="10" t="s">
        <v>123</v>
      </c>
      <c r="EE33" s="10">
        <v>105.84</v>
      </c>
      <c r="EI33" s="23">
        <v>35401</v>
      </c>
      <c r="EJ33">
        <v>69.53</v>
      </c>
      <c r="EK33" s="10" t="s">
        <v>122</v>
      </c>
      <c r="EL33" s="10">
        <v>86.89</v>
      </c>
      <c r="EM33" s="23">
        <v>35401</v>
      </c>
      <c r="EN33">
        <v>60.4</v>
      </c>
      <c r="EO33" s="10" t="s">
        <v>122</v>
      </c>
      <c r="EP33" s="10">
        <v>75.5</v>
      </c>
      <c r="EQ33" s="23">
        <v>35401</v>
      </c>
    </row>
    <row r="34" spans="3:152" x14ac:dyDescent="0.25">
      <c r="C34" s="10" t="s">
        <v>28</v>
      </c>
      <c r="D34" s="1">
        <v>139973</v>
      </c>
      <c r="E34" s="1">
        <v>24105</v>
      </c>
      <c r="F34" s="1">
        <v>227364</v>
      </c>
      <c r="G34" s="1">
        <v>320626</v>
      </c>
      <c r="H34" s="1">
        <v>714744</v>
      </c>
      <c r="I34" s="1"/>
      <c r="J34" s="10">
        <f t="shared" si="0"/>
        <v>480417.45248353359</v>
      </c>
      <c r="K34" s="10">
        <v>3562018000000</v>
      </c>
      <c r="M34" s="1">
        <f t="shared" si="1"/>
        <v>234326.54751646641</v>
      </c>
      <c r="N34" s="10"/>
      <c r="O34">
        <v>2884021000000</v>
      </c>
      <c r="P34">
        <v>436176426000</v>
      </c>
      <c r="Q34">
        <v>673395184000.00012</v>
      </c>
      <c r="R34">
        <v>145392142000</v>
      </c>
      <c r="S34" s="10">
        <f t="shared" si="2"/>
        <v>1254963752000</v>
      </c>
      <c r="T34" s="10">
        <v>738439037000</v>
      </c>
      <c r="U34">
        <v>153044360000</v>
      </c>
      <c r="V34">
        <v>1958967808000</v>
      </c>
      <c r="X34">
        <v>2884021000000</v>
      </c>
      <c r="Y34">
        <v>406070052000</v>
      </c>
      <c r="Z34">
        <v>626915168000.00012</v>
      </c>
      <c r="AA34">
        <v>135356684000</v>
      </c>
      <c r="AB34" s="10">
        <f t="shared" si="3"/>
        <v>1168341904000</v>
      </c>
      <c r="AC34" s="10">
        <v>687469474000</v>
      </c>
      <c r="AD34">
        <v>142480720000</v>
      </c>
      <c r="AE34">
        <v>1823753216000</v>
      </c>
      <c r="AH34" s="10">
        <f t="shared" si="4"/>
        <v>4.8533973920439553E-8</v>
      </c>
      <c r="AI34" s="10">
        <f t="shared" si="5"/>
        <v>2.0631803000023183E-8</v>
      </c>
      <c r="AJ34" s="10">
        <f t="shared" si="6"/>
        <v>4.6638579911695105E-7</v>
      </c>
      <c r="AK34" s="10">
        <f t="shared" si="7"/>
        <v>1.5957527446520484E-6</v>
      </c>
      <c r="AL34" s="10">
        <f t="shared" si="8"/>
        <v>0.80965929986878227</v>
      </c>
      <c r="AM34" s="10">
        <f t="shared" si="9"/>
        <v>0.32800000000000001</v>
      </c>
      <c r="AN34" s="10">
        <f t="shared" si="10"/>
        <v>0.193</v>
      </c>
      <c r="AO34" s="10">
        <f t="shared" si="11"/>
        <v>0.04</v>
      </c>
      <c r="AP34" s="10">
        <v>2000</v>
      </c>
      <c r="AQ34" s="10">
        <f t="shared" si="12"/>
        <v>1.2361577995230695</v>
      </c>
      <c r="AR34" s="10">
        <f t="shared" si="13"/>
        <v>1.3549624911549789</v>
      </c>
      <c r="AS34" s="10">
        <f t="shared" si="14"/>
        <v>1.0938944534701207</v>
      </c>
      <c r="AT34" s="10">
        <f t="shared" si="15"/>
        <v>1.1990264950852887</v>
      </c>
      <c r="AU34" s="10">
        <f t="shared" si="16"/>
        <v>1.1628525962099046</v>
      </c>
      <c r="AV34" s="10">
        <f t="shared" si="17"/>
        <v>1.2746120691181242</v>
      </c>
      <c r="AW34" s="10">
        <f t="shared" si="18"/>
        <v>1.482185953734489</v>
      </c>
      <c r="AY34" s="10">
        <f t="shared" si="19"/>
        <v>0.38340335998219416</v>
      </c>
      <c r="AZ34" s="10">
        <f t="shared" si="20"/>
        <v>0.61659664001780579</v>
      </c>
      <c r="BA34" s="10">
        <f t="shared" si="21"/>
        <v>89841.585650840498</v>
      </c>
      <c r="BB34" s="10">
        <f t="shared" si="22"/>
        <v>144484.9618656259</v>
      </c>
      <c r="BC34" s="10">
        <f t="shared" si="23"/>
        <v>234326.54751646641</v>
      </c>
      <c r="BF34" s="10" t="s">
        <v>248</v>
      </c>
      <c r="BG34" s="10">
        <v>102.46</v>
      </c>
      <c r="BH34" s="10" t="s">
        <v>390</v>
      </c>
      <c r="BI34" s="10">
        <v>166.18</v>
      </c>
      <c r="BK34" s="10" t="s">
        <v>248</v>
      </c>
      <c r="BL34" s="10">
        <v>115.28</v>
      </c>
      <c r="BM34" s="10" t="s">
        <v>390</v>
      </c>
      <c r="BN34" s="10">
        <v>189.02</v>
      </c>
      <c r="BO34" s="10" t="s">
        <v>248</v>
      </c>
      <c r="BP34" s="10" t="s">
        <v>247</v>
      </c>
      <c r="BQ34" s="10">
        <v>49.09</v>
      </c>
      <c r="BR34" s="10">
        <v>95.63</v>
      </c>
      <c r="BS34" s="10" t="s">
        <v>248</v>
      </c>
      <c r="BT34" s="10">
        <v>72.36</v>
      </c>
      <c r="BU34" s="10" t="s">
        <v>390</v>
      </c>
      <c r="BV34" s="10">
        <f>AVERAGE(BT40:BT42)</f>
        <v>141.745</v>
      </c>
      <c r="BW34" s="10" t="s">
        <v>231</v>
      </c>
      <c r="BX34" s="10">
        <v>89.09</v>
      </c>
      <c r="BY34" s="10" t="s">
        <v>32</v>
      </c>
      <c r="BZ34" s="10">
        <f>AVERAGE(BX48:BX49)</f>
        <v>209.78</v>
      </c>
      <c r="CA34" s="10" t="s">
        <v>231</v>
      </c>
      <c r="CB34" s="10">
        <v>70.5</v>
      </c>
      <c r="CC34" s="10" t="s">
        <v>122</v>
      </c>
      <c r="CD34" s="10">
        <f>AVERAGE(CB37:CB38)</f>
        <v>91.52</v>
      </c>
      <c r="CE34" s="10" t="s">
        <v>231</v>
      </c>
      <c r="CF34" s="25">
        <v>29.57</v>
      </c>
      <c r="CG34" s="25">
        <v>29.57</v>
      </c>
      <c r="CH34" s="10" t="s">
        <v>32</v>
      </c>
      <c r="CI34" s="25">
        <v>36.770000000000003</v>
      </c>
      <c r="CJ34" s="10" t="s">
        <v>231</v>
      </c>
      <c r="CN34" s="10" t="s">
        <v>231</v>
      </c>
      <c r="CP34" s="10" t="s">
        <v>77</v>
      </c>
      <c r="CR34" s="10" t="s">
        <v>231</v>
      </c>
      <c r="CT34" s="10" t="s">
        <v>120</v>
      </c>
      <c r="CV34" s="10" t="s">
        <v>231</v>
      </c>
      <c r="CW34" s="25">
        <v>89.09</v>
      </c>
      <c r="CX34" s="25">
        <v>89.09</v>
      </c>
      <c r="CY34" s="10" t="s">
        <v>386</v>
      </c>
      <c r="CZ34" s="10">
        <v>167.95</v>
      </c>
      <c r="DB34" s="10">
        <v>9.75</v>
      </c>
      <c r="DC34">
        <v>12.82</v>
      </c>
      <c r="DD34" s="10" t="s">
        <v>231</v>
      </c>
      <c r="DE34" s="10">
        <v>9.75</v>
      </c>
      <c r="DF34" s="10" t="s">
        <v>123</v>
      </c>
      <c r="DG34" s="10">
        <v>9.75</v>
      </c>
      <c r="DH34" s="10" t="s">
        <v>231</v>
      </c>
      <c r="DI34" s="10">
        <v>12.82</v>
      </c>
      <c r="DJ34" s="10" t="s">
        <v>122</v>
      </c>
      <c r="DK34" s="10">
        <v>23.39</v>
      </c>
      <c r="DM34" s="10" t="s">
        <v>271</v>
      </c>
      <c r="DN34" s="10">
        <v>14.74</v>
      </c>
      <c r="DP34" s="10" t="s">
        <v>231</v>
      </c>
      <c r="DQ34">
        <v>70.62</v>
      </c>
      <c r="DR34" s="10" t="s">
        <v>271</v>
      </c>
      <c r="DS34" s="10">
        <v>81.209999999999994</v>
      </c>
      <c r="DT34" s="10" t="s">
        <v>231</v>
      </c>
      <c r="DU34" s="10">
        <v>89.09</v>
      </c>
      <c r="DV34" s="10" t="s">
        <v>271</v>
      </c>
      <c r="DW34" s="10">
        <v>102.46</v>
      </c>
      <c r="DX34" s="10" t="s">
        <v>231</v>
      </c>
      <c r="DZ34" s="10" t="s">
        <v>120</v>
      </c>
      <c r="EB34" s="10" t="s">
        <v>231</v>
      </c>
      <c r="EC34">
        <v>78.099999999999994</v>
      </c>
      <c r="ED34" s="10" t="s">
        <v>87</v>
      </c>
      <c r="EE34" s="10">
        <v>127.02</v>
      </c>
      <c r="EI34" s="10" t="s">
        <v>231</v>
      </c>
      <c r="EJ34">
        <v>73.7</v>
      </c>
      <c r="EK34" s="10" t="s">
        <v>123</v>
      </c>
      <c r="EL34" s="10">
        <v>99.77</v>
      </c>
      <c r="EM34" s="10" t="s">
        <v>231</v>
      </c>
      <c r="EN34">
        <v>64.02</v>
      </c>
      <c r="EO34" s="10" t="s">
        <v>123</v>
      </c>
      <c r="EP34" s="10">
        <v>86.42</v>
      </c>
      <c r="EQ34" s="10" t="s">
        <v>231</v>
      </c>
    </row>
    <row r="35" spans="3:152" x14ac:dyDescent="0.25">
      <c r="C35" s="10" t="s">
        <v>31</v>
      </c>
      <c r="D35" s="1">
        <v>140899</v>
      </c>
      <c r="E35" s="1">
        <v>25041</v>
      </c>
      <c r="F35" s="1">
        <v>281255</v>
      </c>
      <c r="G35" s="1">
        <v>320873</v>
      </c>
      <c r="H35" s="1">
        <v>768068</v>
      </c>
      <c r="I35" s="1"/>
      <c r="J35" s="10">
        <f t="shared" si="0"/>
        <v>489868.3570404108</v>
      </c>
      <c r="K35" s="10">
        <v>3632091000000</v>
      </c>
      <c r="M35" s="1">
        <f t="shared" si="1"/>
        <v>278199.6429595892</v>
      </c>
      <c r="N35" s="10"/>
      <c r="O35">
        <v>2899747000000</v>
      </c>
      <c r="P35">
        <v>456529437000</v>
      </c>
      <c r="Q35">
        <v>706254941000.00012</v>
      </c>
      <c r="R35">
        <v>120960791000</v>
      </c>
      <c r="S35" s="10">
        <f t="shared" si="2"/>
        <v>1283745169000</v>
      </c>
      <c r="T35" s="10">
        <v>796000044000.00012</v>
      </c>
      <c r="U35">
        <v>132666674000.00002</v>
      </c>
      <c r="V35">
        <v>2021215798000</v>
      </c>
      <c r="X35">
        <v>2899747000000</v>
      </c>
      <c r="Y35">
        <v>424954647000</v>
      </c>
      <c r="Z35">
        <v>657408471000.00012</v>
      </c>
      <c r="AA35">
        <v>112594821000</v>
      </c>
      <c r="AB35" s="10">
        <f t="shared" si="3"/>
        <v>1194957939000</v>
      </c>
      <c r="AC35" s="10">
        <v>740946564000.00012</v>
      </c>
      <c r="AD35">
        <v>123491094000.00002</v>
      </c>
      <c r="AE35">
        <v>1881423138000</v>
      </c>
      <c r="AH35" s="10">
        <f t="shared" si="4"/>
        <v>4.8590101136409484E-8</v>
      </c>
      <c r="AI35" s="10">
        <f t="shared" si="5"/>
        <v>2.0955549298208396E-8</v>
      </c>
      <c r="AJ35" s="10">
        <f t="shared" si="6"/>
        <v>4.3305821983675456E-7</v>
      </c>
      <c r="AK35" s="10">
        <f t="shared" si="7"/>
        <v>2.2775326615861057E-6</v>
      </c>
      <c r="AL35" s="10">
        <f t="shared" si="8"/>
        <v>0.79836848801420446</v>
      </c>
      <c r="AM35" s="10">
        <f t="shared" si="9"/>
        <v>0.32900000000000001</v>
      </c>
      <c r="AN35" s="10">
        <f t="shared" si="10"/>
        <v>0.20400000000000004</v>
      </c>
      <c r="AO35" s="10">
        <f t="shared" si="11"/>
        <v>3.4000000000000002E-2</v>
      </c>
      <c r="AP35" s="10">
        <v>2001</v>
      </c>
      <c r="AQ35" s="10">
        <f t="shared" si="12"/>
        <v>1.1722581966749877</v>
      </c>
      <c r="AR35" s="10">
        <f t="shared" si="13"/>
        <v>1.4209883084429797</v>
      </c>
      <c r="AS35" s="10">
        <f t="shared" si="14"/>
        <v>1.1033918698984948</v>
      </c>
      <c r="AT35" s="10">
        <f t="shared" si="15"/>
        <v>1.337509902855903</v>
      </c>
      <c r="AU35" s="10">
        <f t="shared" si="16"/>
        <v>1.1373039011772763</v>
      </c>
      <c r="AV35" s="10">
        <f t="shared" si="17"/>
        <v>1.3786173995655735</v>
      </c>
      <c r="AW35" s="10">
        <f t="shared" si="18"/>
        <v>1.5679069467567988</v>
      </c>
      <c r="AY35" s="10">
        <f t="shared" si="19"/>
        <v>0.28607642603581901</v>
      </c>
      <c r="AZ35" s="10">
        <f t="shared" si="20"/>
        <v>0.71392357396418082</v>
      </c>
      <c r="BA35" s="10">
        <f t="shared" si="21"/>
        <v>79586.359582320176</v>
      </c>
      <c r="BB35" s="10">
        <f t="shared" si="22"/>
        <v>198613.28337726896</v>
      </c>
      <c r="BC35" s="10">
        <f t="shared" si="23"/>
        <v>278199.64295958914</v>
      </c>
      <c r="BF35" s="10" t="s">
        <v>249</v>
      </c>
      <c r="BG35" s="10">
        <v>102.46</v>
      </c>
      <c r="BH35" s="10" t="s">
        <v>32</v>
      </c>
      <c r="BI35" s="10">
        <v>172.26</v>
      </c>
      <c r="BK35" s="10" t="s">
        <v>249</v>
      </c>
      <c r="BL35" s="10">
        <v>115.28</v>
      </c>
      <c r="BM35" s="10" t="s">
        <v>32</v>
      </c>
      <c r="BN35" s="10">
        <v>193.82</v>
      </c>
      <c r="BO35" s="10" t="s">
        <v>249</v>
      </c>
      <c r="BP35" s="10" t="s">
        <v>247</v>
      </c>
      <c r="BQ35" s="10">
        <v>49.09</v>
      </c>
      <c r="BR35" s="10">
        <v>95.63</v>
      </c>
      <c r="BS35" s="10" t="s">
        <v>249</v>
      </c>
      <c r="BT35" s="10">
        <v>72.36</v>
      </c>
      <c r="BU35" s="10" t="s">
        <v>32</v>
      </c>
      <c r="BV35" s="10">
        <f>AVERAGE(BT43:BT44)</f>
        <v>143.315</v>
      </c>
      <c r="BW35" s="23">
        <v>35071</v>
      </c>
      <c r="BX35" s="10">
        <v>89.09</v>
      </c>
      <c r="BY35" s="10" t="s">
        <v>124</v>
      </c>
      <c r="BZ35" s="10">
        <f>AVERAGE(BX50:BX51)</f>
        <v>218.435</v>
      </c>
      <c r="CA35" s="23">
        <v>35071</v>
      </c>
      <c r="CB35" s="10">
        <v>70.5</v>
      </c>
      <c r="CC35" s="10" t="s">
        <v>123</v>
      </c>
      <c r="CD35" s="10">
        <v>118</v>
      </c>
      <c r="CE35" s="23">
        <v>35071</v>
      </c>
      <c r="CF35" s="25">
        <v>29.57</v>
      </c>
      <c r="CG35" s="25">
        <v>29.57</v>
      </c>
      <c r="CH35" s="10" t="s">
        <v>124</v>
      </c>
      <c r="CI35" s="25">
        <v>36.770000000000003</v>
      </c>
      <c r="CJ35" s="23">
        <v>35071</v>
      </c>
      <c r="CN35" s="23">
        <v>35071</v>
      </c>
      <c r="CP35" s="10" t="s">
        <v>121</v>
      </c>
      <c r="CR35" s="23">
        <v>35071</v>
      </c>
      <c r="CT35" s="10" t="s">
        <v>74</v>
      </c>
      <c r="CV35" s="23">
        <v>35071</v>
      </c>
      <c r="CW35" s="25">
        <v>89.09</v>
      </c>
      <c r="CX35" s="25">
        <v>89.09</v>
      </c>
      <c r="CY35" s="10" t="s">
        <v>390</v>
      </c>
      <c r="CZ35" s="10">
        <v>168.18</v>
      </c>
      <c r="DB35" s="10">
        <v>9.75</v>
      </c>
      <c r="DC35" s="10">
        <v>20.34</v>
      </c>
      <c r="DD35" s="23">
        <v>35071</v>
      </c>
      <c r="DE35" s="10">
        <v>9.75</v>
      </c>
      <c r="DF35" s="10" t="s">
        <v>87</v>
      </c>
      <c r="DG35" s="10">
        <v>9.75</v>
      </c>
      <c r="DH35" s="23">
        <v>35071</v>
      </c>
      <c r="DI35" s="10">
        <v>20.34</v>
      </c>
      <c r="DJ35" s="10" t="s">
        <v>123</v>
      </c>
      <c r="DK35" s="10">
        <v>42.76</v>
      </c>
      <c r="DM35" s="10" t="s">
        <v>122</v>
      </c>
      <c r="DN35" s="10">
        <v>14.74</v>
      </c>
      <c r="DP35" s="23">
        <v>35071</v>
      </c>
      <c r="DQ35" s="10">
        <v>70.61</v>
      </c>
      <c r="DR35" s="10" t="s">
        <v>122</v>
      </c>
      <c r="DS35" s="10">
        <v>81.209999999999994</v>
      </c>
      <c r="DT35" s="23">
        <v>35071</v>
      </c>
      <c r="DU35" s="10">
        <v>89.09</v>
      </c>
      <c r="DV35" s="10" t="s">
        <v>122</v>
      </c>
      <c r="DW35" s="10">
        <v>102.46</v>
      </c>
      <c r="DX35" s="23">
        <v>35071</v>
      </c>
      <c r="DZ35" s="10" t="s">
        <v>74</v>
      </c>
      <c r="EB35" s="23">
        <v>35071</v>
      </c>
      <c r="EC35">
        <v>80.069999999999993</v>
      </c>
      <c r="ED35" s="10" t="s">
        <v>386</v>
      </c>
      <c r="EE35" s="28">
        <v>142.47999999999999</v>
      </c>
      <c r="EI35" s="23">
        <v>35071</v>
      </c>
      <c r="EJ35">
        <v>75.56</v>
      </c>
      <c r="EK35" s="10" t="s">
        <v>87</v>
      </c>
      <c r="EL35" s="10">
        <v>120.04</v>
      </c>
      <c r="EM35" s="23">
        <v>35071</v>
      </c>
      <c r="EN35">
        <v>65.650000000000006</v>
      </c>
      <c r="EO35" s="10" t="s">
        <v>87</v>
      </c>
      <c r="EP35" s="10">
        <v>104.68</v>
      </c>
      <c r="EQ35" s="23">
        <v>35071</v>
      </c>
      <c r="ES35" s="10" t="s">
        <v>120</v>
      </c>
    </row>
    <row r="36" spans="3:152" x14ac:dyDescent="0.25">
      <c r="C36" s="10" t="s">
        <v>29</v>
      </c>
      <c r="D36" s="1">
        <v>144186</v>
      </c>
      <c r="E36" s="1">
        <v>29499</v>
      </c>
      <c r="F36" s="1">
        <v>314851</v>
      </c>
      <c r="G36" s="1">
        <v>336068</v>
      </c>
      <c r="H36" s="1">
        <v>824604</v>
      </c>
      <c r="I36" s="1"/>
      <c r="J36" s="10">
        <f t="shared" si="0"/>
        <v>505112.56507132371</v>
      </c>
      <c r="K36" s="10">
        <v>3745118000000</v>
      </c>
      <c r="M36" s="1">
        <f t="shared" si="1"/>
        <v>319491.43492867629</v>
      </c>
      <c r="N36" s="10"/>
      <c r="O36">
        <v>2940387000000</v>
      </c>
      <c r="P36">
        <v>463194355000</v>
      </c>
      <c r="Q36">
        <v>724999860000</v>
      </c>
      <c r="R36">
        <v>144999972000.00003</v>
      </c>
      <c r="S36" s="10">
        <f t="shared" si="2"/>
        <v>1333194187000</v>
      </c>
      <c r="T36" s="10">
        <v>833749839000</v>
      </c>
      <c r="U36">
        <v>120833310000</v>
      </c>
      <c r="V36">
        <v>2122638479000</v>
      </c>
      <c r="X36">
        <v>2940387000000</v>
      </c>
      <c r="Y36">
        <v>430688570000</v>
      </c>
      <c r="Z36">
        <v>674121240000</v>
      </c>
      <c r="AA36">
        <v>134824248000.00002</v>
      </c>
      <c r="AB36" s="10">
        <f t="shared" si="3"/>
        <v>1239634058000</v>
      </c>
      <c r="AC36" s="10">
        <v>775239426000</v>
      </c>
      <c r="AD36">
        <v>112353540000</v>
      </c>
      <c r="AE36">
        <v>1973677186000</v>
      </c>
      <c r="AH36" s="10">
        <f t="shared" si="4"/>
        <v>4.9036402351119084E-8</v>
      </c>
      <c r="AI36" s="10">
        <f t="shared" si="5"/>
        <v>2.3796538833075528E-8</v>
      </c>
      <c r="AJ36" s="10">
        <f t="shared" si="6"/>
        <v>4.3350220425966828E-7</v>
      </c>
      <c r="AK36" s="10">
        <f t="shared" si="7"/>
        <v>2.8023238075097587E-6</v>
      </c>
      <c r="AL36" s="10">
        <f t="shared" si="8"/>
        <v>0.78512532849432248</v>
      </c>
      <c r="AM36" s="10">
        <f t="shared" si="9"/>
        <v>0.33100000000000002</v>
      </c>
      <c r="AN36" s="10">
        <f t="shared" si="10"/>
        <v>0.20699999999999999</v>
      </c>
      <c r="AO36" s="10">
        <f t="shared" si="11"/>
        <v>0.03</v>
      </c>
      <c r="AP36" s="10">
        <v>2002</v>
      </c>
      <c r="AQ36" s="10">
        <f t="shared" si="12"/>
        <v>1.1171530776583267</v>
      </c>
      <c r="AR36" s="10">
        <f t="shared" si="13"/>
        <v>1.5188433960556649</v>
      </c>
      <c r="AS36" s="10">
        <f t="shared" si="14"/>
        <v>1.0748411078119913</v>
      </c>
      <c r="AT36" s="10">
        <f t="shared" si="15"/>
        <v>1.4613174783811418</v>
      </c>
      <c r="AU36" s="10">
        <f t="shared" si="16"/>
        <v>1.095792887176154</v>
      </c>
      <c r="AV36" s="10">
        <f t="shared" si="17"/>
        <v>1.4898028062733384</v>
      </c>
      <c r="AW36" s="10">
        <f t="shared" si="18"/>
        <v>1.6325153184093979</v>
      </c>
      <c r="AY36" s="10">
        <f t="shared" si="19"/>
        <v>0.18664374491958918</v>
      </c>
      <c r="AZ36" s="10">
        <f t="shared" si="20"/>
        <v>0.81335625508041065</v>
      </c>
      <c r="BA36" s="10">
        <f t="shared" si="21"/>
        <v>59631.077884821381</v>
      </c>
      <c r="BB36" s="10">
        <f t="shared" si="22"/>
        <v>259860.35704385486</v>
      </c>
      <c r="BC36" s="10">
        <f t="shared" si="23"/>
        <v>319491.43492867623</v>
      </c>
      <c r="BF36" s="10" t="s">
        <v>250</v>
      </c>
      <c r="BG36">
        <v>120</v>
      </c>
      <c r="BH36" s="10" t="s">
        <v>124</v>
      </c>
      <c r="BI36" s="10">
        <f>AVERAGE(BG45:BG46)</f>
        <v>189.60000000000002</v>
      </c>
      <c r="BK36" s="10" t="s">
        <v>250</v>
      </c>
      <c r="BL36">
        <v>135.02000000000001</v>
      </c>
      <c r="BM36" s="10" t="s">
        <v>124</v>
      </c>
      <c r="BN36" s="10">
        <f>AVERAGE(BL45:BL46)</f>
        <v>213.32999999999998</v>
      </c>
      <c r="BO36" s="10" t="s">
        <v>250</v>
      </c>
      <c r="BP36" s="10" t="s">
        <v>251</v>
      </c>
      <c r="BQ36" s="10">
        <v>55.23</v>
      </c>
      <c r="BR36" s="10">
        <v>107.58</v>
      </c>
      <c r="BS36" s="10" t="s">
        <v>250</v>
      </c>
      <c r="BT36" s="10">
        <v>81.405000000000001</v>
      </c>
      <c r="BU36" s="10" t="s">
        <v>124</v>
      </c>
      <c r="BV36" s="10">
        <f>AVERAGE(BT45:BT46)</f>
        <v>157.69749999999999</v>
      </c>
      <c r="BW36" s="23">
        <v>35431</v>
      </c>
      <c r="BX36" s="10">
        <v>102.46</v>
      </c>
      <c r="BY36" s="10" t="s">
        <v>34</v>
      </c>
      <c r="BZ36" s="10">
        <f>AVERAGE(BX52:BX53)</f>
        <v>258.91500000000002</v>
      </c>
      <c r="CA36" s="23">
        <v>35431</v>
      </c>
      <c r="CB36">
        <v>70.5</v>
      </c>
      <c r="CC36" s="10" t="s">
        <v>87</v>
      </c>
      <c r="CD36" s="10">
        <v>142.87</v>
      </c>
      <c r="CE36" s="23">
        <v>35431</v>
      </c>
      <c r="CF36" s="25">
        <v>34.01</v>
      </c>
      <c r="CG36" s="25">
        <v>34.01</v>
      </c>
      <c r="CH36" s="10" t="s">
        <v>34</v>
      </c>
      <c r="CI36" s="25">
        <v>36.770000000000003</v>
      </c>
      <c r="CJ36" s="23">
        <v>35431</v>
      </c>
      <c r="CL36" s="10" t="s">
        <v>120</v>
      </c>
      <c r="CN36" s="23">
        <v>35431</v>
      </c>
      <c r="CP36" s="10" t="s">
        <v>24</v>
      </c>
      <c r="CR36" s="23">
        <v>35431</v>
      </c>
      <c r="CT36" s="10" t="s">
        <v>270</v>
      </c>
      <c r="CV36" s="23">
        <v>35431</v>
      </c>
      <c r="CW36" s="25">
        <v>102.46</v>
      </c>
      <c r="CX36" s="25">
        <v>102.46</v>
      </c>
      <c r="CY36" s="10" t="s">
        <v>32</v>
      </c>
      <c r="CZ36" s="10">
        <v>172.26</v>
      </c>
      <c r="DB36" s="10">
        <v>9.75</v>
      </c>
      <c r="DC36">
        <v>23.39</v>
      </c>
      <c r="DD36" s="23">
        <v>35431</v>
      </c>
      <c r="DE36" s="10">
        <v>9.75</v>
      </c>
      <c r="DF36" s="10" t="s">
        <v>386</v>
      </c>
      <c r="DG36" s="10">
        <v>10.09</v>
      </c>
      <c r="DH36" s="23">
        <v>35431</v>
      </c>
      <c r="DI36" s="10">
        <v>23.39</v>
      </c>
      <c r="DJ36" s="10" t="s">
        <v>87</v>
      </c>
      <c r="DK36" s="10">
        <v>43.76</v>
      </c>
      <c r="DL36" s="10">
        <v>14.74</v>
      </c>
      <c r="DM36" s="10" t="s">
        <v>123</v>
      </c>
      <c r="DN36" s="10">
        <f>AVERAGE(DL40:DL42)</f>
        <v>33.606666666666662</v>
      </c>
      <c r="DP36" s="23">
        <v>35431</v>
      </c>
      <c r="DQ36">
        <v>81.209999999999994</v>
      </c>
      <c r="DR36" s="10" t="s">
        <v>123</v>
      </c>
      <c r="DS36" s="10">
        <v>93.05</v>
      </c>
      <c r="DT36" s="23">
        <v>35431</v>
      </c>
      <c r="DU36" s="10">
        <v>102.46</v>
      </c>
      <c r="DV36" s="10" t="s">
        <v>123</v>
      </c>
      <c r="DW36" s="10">
        <v>118</v>
      </c>
      <c r="DX36" s="23">
        <v>35431</v>
      </c>
      <c r="DZ36" s="10" t="s">
        <v>270</v>
      </c>
      <c r="EB36" s="23">
        <v>35431</v>
      </c>
      <c r="EC36">
        <v>92.08</v>
      </c>
      <c r="ED36" s="10" t="s">
        <v>390</v>
      </c>
      <c r="EE36" s="28">
        <v>145.51</v>
      </c>
      <c r="EI36" s="23">
        <v>35431</v>
      </c>
      <c r="EJ36">
        <v>86.89</v>
      </c>
      <c r="EK36" s="10" t="s">
        <v>386</v>
      </c>
      <c r="EL36" s="28">
        <v>136.88999999999999</v>
      </c>
      <c r="EM36" s="23">
        <v>35431</v>
      </c>
      <c r="EN36">
        <v>75.5</v>
      </c>
      <c r="EO36" s="10" t="s">
        <v>386</v>
      </c>
      <c r="EP36" s="28">
        <v>126.32</v>
      </c>
      <c r="EQ36" s="23">
        <v>35431</v>
      </c>
      <c r="ES36" s="10" t="s">
        <v>74</v>
      </c>
      <c r="EV36" s="10"/>
    </row>
    <row r="37" spans="3:152" x14ac:dyDescent="0.25">
      <c r="C37" s="10" t="s">
        <v>30</v>
      </c>
      <c r="D37" s="1">
        <v>153508</v>
      </c>
      <c r="E37" s="1">
        <v>34096</v>
      </c>
      <c r="F37" s="1">
        <v>335636</v>
      </c>
      <c r="G37" s="1">
        <v>349024</v>
      </c>
      <c r="H37" s="1">
        <v>872264</v>
      </c>
      <c r="I37" s="1"/>
      <c r="J37" s="10">
        <f t="shared" si="0"/>
        <v>528983.06860197708</v>
      </c>
      <c r="K37" s="10">
        <v>3922104000000</v>
      </c>
      <c r="M37" s="1">
        <f t="shared" si="1"/>
        <v>343280.93139802292</v>
      </c>
      <c r="N37" s="10"/>
      <c r="O37">
        <v>2952588000000</v>
      </c>
      <c r="P37">
        <v>485642239999.99994</v>
      </c>
      <c r="Q37">
        <v>768581631999.99988</v>
      </c>
      <c r="R37">
        <v>139358208000</v>
      </c>
      <c r="S37" s="10">
        <f t="shared" si="2"/>
        <v>1393582079999.9998</v>
      </c>
      <c r="T37" s="10">
        <v>891047936000</v>
      </c>
      <c r="U37">
        <v>105574400000</v>
      </c>
      <c r="V37">
        <v>2233954304000</v>
      </c>
      <c r="X37">
        <v>2952588000000</v>
      </c>
      <c r="Y37">
        <v>451041960000</v>
      </c>
      <c r="Z37">
        <v>713822928000</v>
      </c>
      <c r="AA37">
        <v>129429432000</v>
      </c>
      <c r="AB37" s="10">
        <f t="shared" si="3"/>
        <v>1294294320000</v>
      </c>
      <c r="AC37" s="10">
        <v>827563944000</v>
      </c>
      <c r="AD37">
        <v>98052600000</v>
      </c>
      <c r="AE37">
        <v>2074793016000</v>
      </c>
      <c r="AH37" s="10">
        <f t="shared" si="4"/>
        <v>5.1990999082838514E-8</v>
      </c>
      <c r="AI37" s="10">
        <f t="shared" si="5"/>
        <v>2.6343312701859034E-8</v>
      </c>
      <c r="AJ37" s="10">
        <f t="shared" si="6"/>
        <v>4.2174867879454157E-7</v>
      </c>
      <c r="AK37" s="10">
        <f t="shared" si="7"/>
        <v>3.4230198893247094E-6</v>
      </c>
      <c r="AL37" s="10">
        <f t="shared" si="8"/>
        <v>0.75280716676559312</v>
      </c>
      <c r="AM37" s="10">
        <f t="shared" si="9"/>
        <v>0.33</v>
      </c>
      <c r="AN37" s="10">
        <f t="shared" si="10"/>
        <v>0.21099999999999999</v>
      </c>
      <c r="AO37" s="10">
        <f t="shared" si="11"/>
        <v>2.5000000000000001E-2</v>
      </c>
      <c r="AP37" s="10">
        <v>2003</v>
      </c>
      <c r="AQ37" s="10">
        <f t="shared" si="12"/>
        <v>1.0483684581279602</v>
      </c>
      <c r="AR37" s="10">
        <f t="shared" si="13"/>
        <v>1.6310924076923186</v>
      </c>
      <c r="AS37" s="10">
        <f t="shared" si="14"/>
        <v>1.010945191445753</v>
      </c>
      <c r="AT37" s="10">
        <f t="shared" si="15"/>
        <v>1.5728678343725604</v>
      </c>
      <c r="AU37" s="10">
        <f t="shared" si="16"/>
        <v>1.0294867903998863</v>
      </c>
      <c r="AV37" s="10">
        <f t="shared" si="17"/>
        <v>1.6017155749222589</v>
      </c>
      <c r="AW37" s="10">
        <f t="shared" si="18"/>
        <v>1.648945026360225</v>
      </c>
      <c r="AY37" s="10">
        <f t="shared" si="19"/>
        <v>5.810506229207317E-2</v>
      </c>
      <c r="AZ37" s="10">
        <f t="shared" si="20"/>
        <v>0.94189493770792687</v>
      </c>
      <c r="BA37" s="10">
        <f t="shared" si="21"/>
        <v>19946.359902563017</v>
      </c>
      <c r="BB37" s="10">
        <f t="shared" si="22"/>
        <v>323334.57149545994</v>
      </c>
      <c r="BC37" s="10">
        <f t="shared" si="23"/>
        <v>343280.93139802298</v>
      </c>
      <c r="BF37" s="23">
        <v>36532</v>
      </c>
      <c r="BG37">
        <v>138</v>
      </c>
      <c r="BH37" s="10" t="s">
        <v>34</v>
      </c>
      <c r="BI37" s="10">
        <f>AVERAGE(BG47:BG48)</f>
        <v>224.73500000000001</v>
      </c>
      <c r="BK37" s="23">
        <v>36532</v>
      </c>
      <c r="BL37">
        <v>155.27000000000001</v>
      </c>
      <c r="BM37" s="10" t="s">
        <v>34</v>
      </c>
      <c r="BN37" s="10">
        <f>AVERAGE(BL47:BL48)</f>
        <v>252.87</v>
      </c>
      <c r="BO37" s="23">
        <v>36532</v>
      </c>
      <c r="BP37" s="10" t="s">
        <v>252</v>
      </c>
      <c r="BQ37" s="10">
        <v>63.51</v>
      </c>
      <c r="BR37" s="10">
        <v>123.72</v>
      </c>
      <c r="BS37" s="23">
        <v>36532</v>
      </c>
      <c r="BT37" s="10">
        <v>93.614999999999995</v>
      </c>
      <c r="BU37" s="10" t="s">
        <v>34</v>
      </c>
      <c r="BV37" s="10">
        <f>AVERAGE(BT47:BT48)</f>
        <v>181.82249999999999</v>
      </c>
      <c r="BW37" s="10" t="s">
        <v>246</v>
      </c>
      <c r="BX37" s="10">
        <v>102.46</v>
      </c>
      <c r="BY37" s="10" t="s">
        <v>125</v>
      </c>
      <c r="BZ37" s="10">
        <f>AVERAGE(BX54:BX55)</f>
        <v>305.14999999999998</v>
      </c>
      <c r="CA37" s="10" t="s">
        <v>246</v>
      </c>
      <c r="CB37">
        <v>80.58</v>
      </c>
      <c r="CC37" s="10" t="s">
        <v>386</v>
      </c>
      <c r="CD37" s="10">
        <v>159.87</v>
      </c>
      <c r="CE37" s="10" t="s">
        <v>246</v>
      </c>
      <c r="CF37" s="25">
        <v>34.01</v>
      </c>
      <c r="CG37" s="25">
        <v>34.01</v>
      </c>
      <c r="CH37" s="10" t="s">
        <v>125</v>
      </c>
      <c r="CI37" s="25">
        <v>36.770000000000003</v>
      </c>
      <c r="CJ37" s="10" t="s">
        <v>246</v>
      </c>
      <c r="CL37" s="10" t="s">
        <v>74</v>
      </c>
      <c r="CN37" s="10" t="s">
        <v>246</v>
      </c>
      <c r="CP37" s="10" t="s">
        <v>25</v>
      </c>
      <c r="CR37" s="10" t="s">
        <v>246</v>
      </c>
      <c r="CT37" s="10" t="s">
        <v>77</v>
      </c>
      <c r="CV37" s="10" t="s">
        <v>246</v>
      </c>
      <c r="CW37" s="25">
        <v>102.46</v>
      </c>
      <c r="CX37" s="25">
        <v>102.46</v>
      </c>
      <c r="CY37" s="10" t="s">
        <v>124</v>
      </c>
      <c r="CZ37" s="25">
        <f>AVERAGE(CW50:CW51)</f>
        <v>189.60000000000002</v>
      </c>
      <c r="DA37" s="25"/>
      <c r="DB37" s="10">
        <v>9.75</v>
      </c>
      <c r="DC37" s="10">
        <v>23.39</v>
      </c>
      <c r="DD37" s="10" t="s">
        <v>246</v>
      </c>
      <c r="DE37" s="10">
        <v>9.75</v>
      </c>
      <c r="DF37" s="10" t="s">
        <v>390</v>
      </c>
      <c r="DG37" s="10">
        <v>13.09</v>
      </c>
      <c r="DH37" s="10" t="s">
        <v>246</v>
      </c>
      <c r="DI37" s="10">
        <v>23.39</v>
      </c>
      <c r="DJ37" s="10" t="s">
        <v>386</v>
      </c>
      <c r="DK37" s="10">
        <v>46.76</v>
      </c>
      <c r="DL37" s="10">
        <v>14.74</v>
      </c>
      <c r="DM37" s="10" t="s">
        <v>87</v>
      </c>
      <c r="DN37" s="10">
        <v>34.43</v>
      </c>
      <c r="DP37" s="10" t="s">
        <v>246</v>
      </c>
      <c r="DQ37" s="10">
        <v>81.209999999999994</v>
      </c>
      <c r="DR37" s="10" t="s">
        <v>87</v>
      </c>
      <c r="DS37" s="10">
        <v>110.31</v>
      </c>
      <c r="DT37" s="10" t="s">
        <v>246</v>
      </c>
      <c r="DU37" s="10">
        <v>102.46</v>
      </c>
      <c r="DV37" s="10" t="s">
        <v>87</v>
      </c>
      <c r="DW37" s="28">
        <v>142.87</v>
      </c>
      <c r="DX37" s="10" t="s">
        <v>246</v>
      </c>
      <c r="DZ37" s="10" t="s">
        <v>77</v>
      </c>
      <c r="EB37" s="10" t="s">
        <v>246</v>
      </c>
      <c r="EC37" s="10">
        <v>92.08</v>
      </c>
      <c r="ED37" s="10" t="s">
        <v>32</v>
      </c>
      <c r="EI37" s="10" t="s">
        <v>246</v>
      </c>
      <c r="EJ37" s="10">
        <v>86.89</v>
      </c>
      <c r="EK37" s="10" t="s">
        <v>390</v>
      </c>
      <c r="EL37" s="10">
        <v>162.75</v>
      </c>
      <c r="EM37" s="10" t="s">
        <v>246</v>
      </c>
      <c r="EN37" s="10">
        <v>75.5</v>
      </c>
      <c r="EO37" s="10" t="s">
        <v>390</v>
      </c>
      <c r="EP37" s="10">
        <v>158.68</v>
      </c>
      <c r="EQ37" s="10" t="s">
        <v>246</v>
      </c>
      <c r="ES37" s="10" t="s">
        <v>270</v>
      </c>
      <c r="EV37" s="10"/>
    </row>
    <row r="38" spans="3:152" x14ac:dyDescent="0.25">
      <c r="C38" s="10" t="s">
        <v>32</v>
      </c>
      <c r="D38" s="1">
        <v>155174</v>
      </c>
      <c r="E38" s="1">
        <v>40050</v>
      </c>
      <c r="F38" s="1">
        <v>469738</v>
      </c>
      <c r="G38" s="1">
        <v>386456</v>
      </c>
      <c r="H38" s="1">
        <v>1051418</v>
      </c>
      <c r="I38" s="1"/>
      <c r="J38" s="10">
        <f t="shared" si="0"/>
        <v>568568.61925717501</v>
      </c>
      <c r="K38" s="10">
        <v>4215608000000</v>
      </c>
      <c r="M38" s="1">
        <f t="shared" si="1"/>
        <v>482849.38074282499</v>
      </c>
      <c r="N38" s="10"/>
      <c r="O38">
        <v>3251947000000</v>
      </c>
      <c r="P38">
        <v>516892986000</v>
      </c>
      <c r="Q38">
        <v>838817565000</v>
      </c>
      <c r="R38">
        <v>149626917000</v>
      </c>
      <c r="S38" s="10">
        <f t="shared" si="2"/>
        <v>1505337468000</v>
      </c>
      <c r="T38" s="10">
        <v>1024717674000</v>
      </c>
      <c r="U38">
        <v>131490320999.99998</v>
      </c>
      <c r="V38">
        <v>2384962374000</v>
      </c>
      <c r="X38">
        <v>3251947000000</v>
      </c>
      <c r="Y38">
        <v>480579312000</v>
      </c>
      <c r="Z38">
        <v>779887480000</v>
      </c>
      <c r="AA38">
        <v>139115064000</v>
      </c>
      <c r="AB38" s="10">
        <f t="shared" si="3"/>
        <v>1399581856000</v>
      </c>
      <c r="AC38" s="10">
        <v>952727408000</v>
      </c>
      <c r="AD38">
        <v>122252631999.99998</v>
      </c>
      <c r="AE38">
        <v>2217409808000</v>
      </c>
      <c r="AH38" s="10">
        <f t="shared" si="4"/>
        <v>4.7717259844640764E-8</v>
      </c>
      <c r="AI38" s="10">
        <f t="shared" si="5"/>
        <v>2.8615689627802662E-8</v>
      </c>
      <c r="AJ38" s="10">
        <f t="shared" si="6"/>
        <v>4.0563124011648044E-7</v>
      </c>
      <c r="AK38" s="10">
        <f t="shared" si="7"/>
        <v>3.8423549032465826E-6</v>
      </c>
      <c r="AL38" s="10">
        <f t="shared" si="8"/>
        <v>0.77140640211328948</v>
      </c>
      <c r="AM38" s="10">
        <f t="shared" si="9"/>
        <v>0.33200000000000002</v>
      </c>
      <c r="AN38" s="10">
        <f t="shared" si="10"/>
        <v>0.22600000000000001</v>
      </c>
      <c r="AO38" s="10">
        <f t="shared" si="11"/>
        <v>2.8999999999999998E-2</v>
      </c>
      <c r="AP38" s="10">
        <v>2004</v>
      </c>
      <c r="AQ38" s="10">
        <f t="shared" si="12"/>
        <v>1.1557764613912873</v>
      </c>
      <c r="AR38" s="10">
        <f t="shared" si="13"/>
        <v>1.6521855259935281</v>
      </c>
      <c r="AS38" s="10">
        <f t="shared" si="14"/>
        <v>1.1192670230947737</v>
      </c>
      <c r="AT38" s="10">
        <f t="shared" si="15"/>
        <v>1.5999951868313669</v>
      </c>
      <c r="AU38" s="10">
        <f t="shared" si="16"/>
        <v>1.1373752587886012</v>
      </c>
      <c r="AV38" s="10">
        <f t="shared" si="17"/>
        <v>1.6258809579246862</v>
      </c>
      <c r="AW38" s="10">
        <f t="shared" si="18"/>
        <v>1.8492367752790488</v>
      </c>
      <c r="AY38" s="10">
        <f t="shared" si="19"/>
        <v>0.20938330605429348</v>
      </c>
      <c r="AZ38" s="10">
        <f t="shared" si="20"/>
        <v>0.79061669394570644</v>
      </c>
      <c r="BA38" s="10">
        <f t="shared" si="21"/>
        <v>101100.599666201</v>
      </c>
      <c r="BB38" s="10">
        <f t="shared" si="22"/>
        <v>381748.78107662394</v>
      </c>
      <c r="BC38" s="10">
        <f t="shared" si="23"/>
        <v>482849.38074282493</v>
      </c>
      <c r="BF38" s="10" t="s">
        <v>257</v>
      </c>
      <c r="BG38">
        <v>157.87</v>
      </c>
      <c r="BH38" s="10" t="s">
        <v>125</v>
      </c>
      <c r="BI38" s="10">
        <v>255</v>
      </c>
      <c r="BK38" s="10" t="s">
        <v>257</v>
      </c>
      <c r="BL38">
        <v>177.63</v>
      </c>
      <c r="BM38" s="10" t="s">
        <v>125</v>
      </c>
      <c r="BN38" s="10">
        <f>AVERAGE(BL49:BL50)</f>
        <v>283.13</v>
      </c>
      <c r="BO38" s="10" t="s">
        <v>257</v>
      </c>
      <c r="BP38" s="10" t="s">
        <v>258</v>
      </c>
      <c r="BQ38" s="10">
        <v>63.51</v>
      </c>
      <c r="BR38" s="10">
        <v>172.46</v>
      </c>
      <c r="BS38" s="10" t="s">
        <v>257</v>
      </c>
      <c r="BT38" s="10">
        <v>117.985</v>
      </c>
      <c r="BU38" s="10" t="s">
        <v>125</v>
      </c>
      <c r="BV38" s="10">
        <f>AVERAGE(BT49:BT50)</f>
        <v>202.90750000000003</v>
      </c>
      <c r="BW38" s="23">
        <v>36161</v>
      </c>
      <c r="BX38" s="10">
        <v>102.46</v>
      </c>
      <c r="BY38" s="10" t="s">
        <v>126</v>
      </c>
      <c r="BZ38" s="10">
        <f>AVERAGE(BX55:BX56)</f>
        <v>320.40999999999997</v>
      </c>
      <c r="CA38" s="23">
        <v>36161</v>
      </c>
      <c r="CB38" s="10">
        <v>102.46</v>
      </c>
      <c r="CC38" s="10" t="s">
        <v>390</v>
      </c>
      <c r="CD38" s="10">
        <v>168.88</v>
      </c>
      <c r="CE38" s="23">
        <v>36161</v>
      </c>
      <c r="CF38" s="25">
        <v>34.01</v>
      </c>
      <c r="CG38" s="25">
        <v>34.01</v>
      </c>
      <c r="CH38" s="10" t="s">
        <v>126</v>
      </c>
      <c r="CI38" s="25">
        <v>36.770000000000003</v>
      </c>
      <c r="CJ38" s="23">
        <v>36161</v>
      </c>
      <c r="CL38" s="10" t="s">
        <v>270</v>
      </c>
      <c r="CN38" s="23">
        <v>36161</v>
      </c>
      <c r="CP38" s="10" t="s">
        <v>271</v>
      </c>
      <c r="CR38" s="23">
        <v>36161</v>
      </c>
      <c r="CT38" s="10" t="s">
        <v>121</v>
      </c>
      <c r="CV38" s="23">
        <v>36161</v>
      </c>
      <c r="CW38" s="25">
        <v>102.46</v>
      </c>
      <c r="CX38" s="25">
        <v>102.46</v>
      </c>
      <c r="CY38" s="10" t="s">
        <v>34</v>
      </c>
      <c r="CZ38" s="25">
        <f>AVERAGE(CW52:CW53)</f>
        <v>224.73500000000001</v>
      </c>
      <c r="DA38" s="25"/>
      <c r="DB38" s="10">
        <v>9.75</v>
      </c>
      <c r="DC38" s="10">
        <v>23.39</v>
      </c>
      <c r="DD38" s="23">
        <v>36161</v>
      </c>
      <c r="DE38" s="10">
        <v>9.75</v>
      </c>
      <c r="DF38" s="10" t="s">
        <v>32</v>
      </c>
      <c r="DG38" s="10">
        <v>13.09</v>
      </c>
      <c r="DH38" s="23">
        <v>36161</v>
      </c>
      <c r="DI38" s="10">
        <v>23.39</v>
      </c>
      <c r="DJ38" s="10" t="s">
        <v>390</v>
      </c>
      <c r="DK38" s="10">
        <v>61.68</v>
      </c>
      <c r="DL38" s="10">
        <v>14.74</v>
      </c>
      <c r="DM38" s="10" t="s">
        <v>386</v>
      </c>
      <c r="DN38" s="10">
        <v>40.43</v>
      </c>
      <c r="DP38" s="23">
        <v>36161</v>
      </c>
      <c r="DQ38" s="10">
        <v>81.209999999999994</v>
      </c>
      <c r="DR38" s="10" t="s">
        <v>386</v>
      </c>
      <c r="DS38" s="10">
        <v>132.05000000000001</v>
      </c>
      <c r="DT38" s="23">
        <v>36161</v>
      </c>
      <c r="DU38" s="10">
        <v>102.46</v>
      </c>
      <c r="DV38" s="10" t="s">
        <v>386</v>
      </c>
      <c r="DW38" s="28">
        <v>159.87</v>
      </c>
      <c r="DX38" s="23">
        <v>36161</v>
      </c>
      <c r="DZ38" s="10" t="s">
        <v>121</v>
      </c>
      <c r="EB38" s="23">
        <v>36161</v>
      </c>
      <c r="EC38" s="10">
        <v>92.08</v>
      </c>
      <c r="ED38" s="10" t="s">
        <v>124</v>
      </c>
      <c r="EI38" s="23">
        <v>36161</v>
      </c>
      <c r="EJ38" s="10">
        <v>86.89</v>
      </c>
      <c r="EK38" s="10" t="s">
        <v>32</v>
      </c>
      <c r="EL38" s="10">
        <v>166.41</v>
      </c>
      <c r="EM38" s="23">
        <v>36161</v>
      </c>
      <c r="EN38" s="10">
        <v>75.5</v>
      </c>
      <c r="EO38" s="10" t="s">
        <v>32</v>
      </c>
      <c r="EP38" s="10">
        <v>161.85</v>
      </c>
      <c r="EQ38" s="23">
        <v>36161</v>
      </c>
      <c r="ES38" s="10" t="s">
        <v>77</v>
      </c>
      <c r="EV38" s="10"/>
    </row>
    <row r="39" spans="3:152" x14ac:dyDescent="0.25">
      <c r="C39" s="10" t="s">
        <v>33</v>
      </c>
      <c r="D39" s="1">
        <v>172103</v>
      </c>
      <c r="E39" s="1">
        <v>51634</v>
      </c>
      <c r="F39" s="1">
        <v>507398</v>
      </c>
      <c r="G39" s="1">
        <v>429908</v>
      </c>
      <c r="H39" s="1">
        <v>1161043</v>
      </c>
      <c r="I39" s="1"/>
      <c r="J39" s="10">
        <f t="shared" si="0"/>
        <v>619499.35549762554</v>
      </c>
      <c r="K39" s="10">
        <v>4593230000000</v>
      </c>
      <c r="M39" s="1">
        <f t="shared" si="1"/>
        <v>541543.64450237446</v>
      </c>
      <c r="N39" s="10"/>
      <c r="O39">
        <v>3670749000000</v>
      </c>
      <c r="P39">
        <v>507706784000.00006</v>
      </c>
      <c r="Q39">
        <v>912895852000</v>
      </c>
      <c r="R39">
        <v>195271840000</v>
      </c>
      <c r="S39" s="10">
        <f t="shared" si="2"/>
        <v>1615874476000</v>
      </c>
      <c r="T39" s="10">
        <v>1127694876000</v>
      </c>
      <c r="U39">
        <v>156217472000</v>
      </c>
      <c r="V39">
        <v>2504361348000</v>
      </c>
      <c r="X39">
        <v>3670749000000</v>
      </c>
      <c r="Y39">
        <v>477695920000.00006</v>
      </c>
      <c r="Z39">
        <v>858934010000</v>
      </c>
      <c r="AA39">
        <v>183729200000</v>
      </c>
      <c r="AB39" s="10">
        <f t="shared" si="3"/>
        <v>1520359130000</v>
      </c>
      <c r="AC39" s="10">
        <v>1061036130000</v>
      </c>
      <c r="AD39">
        <v>146983360000</v>
      </c>
      <c r="AE39">
        <v>2356326990000</v>
      </c>
      <c r="AH39" s="10">
        <f t="shared" si="4"/>
        <v>4.6884981784371524E-8</v>
      </c>
      <c r="AI39" s="10">
        <f t="shared" si="5"/>
        <v>3.396171271717887E-8</v>
      </c>
      <c r="AJ39" s="10">
        <f t="shared" si="6"/>
        <v>4.0517753151346504E-7</v>
      </c>
      <c r="AK39" s="10">
        <f t="shared" si="7"/>
        <v>3.4520778406480844E-6</v>
      </c>
      <c r="AL39" s="10">
        <f t="shared" si="8"/>
        <v>0.79916507555685212</v>
      </c>
      <c r="AM39" s="10">
        <f t="shared" si="9"/>
        <v>0.33100000000000002</v>
      </c>
      <c r="AN39" s="10">
        <f t="shared" si="10"/>
        <v>0.23100000000000001</v>
      </c>
      <c r="AO39" s="10">
        <f t="shared" si="11"/>
        <v>3.2000000000000001E-2</v>
      </c>
      <c r="AP39" s="10">
        <v>2005</v>
      </c>
      <c r="AQ39" s="10">
        <f t="shared" si="12"/>
        <v>1.2184260135974436</v>
      </c>
      <c r="AR39" s="10">
        <f t="shared" si="13"/>
        <v>1.5878956720574786</v>
      </c>
      <c r="AS39" s="10">
        <f t="shared" si="14"/>
        <v>1.1802811754469051</v>
      </c>
      <c r="AT39" s="10">
        <f t="shared" si="15"/>
        <v>1.5381839762018243</v>
      </c>
      <c r="AU39" s="10">
        <f t="shared" si="16"/>
        <v>1.1992019377585568</v>
      </c>
      <c r="AV39" s="10">
        <f t="shared" si="17"/>
        <v>1.5628421796966707</v>
      </c>
      <c r="AW39" s="10">
        <f t="shared" si="18"/>
        <v>1.874163370303054</v>
      </c>
      <c r="AY39" s="10">
        <f t="shared" si="19"/>
        <v>0.28918683451585792</v>
      </c>
      <c r="AZ39" s="10">
        <f t="shared" si="20"/>
        <v>0.7108131654841422</v>
      </c>
      <c r="BA39" s="10">
        <f t="shared" si="21"/>
        <v>156607.29230582275</v>
      </c>
      <c r="BB39" s="10">
        <f t="shared" si="22"/>
        <v>384936.35219655174</v>
      </c>
      <c r="BC39" s="10">
        <f t="shared" si="23"/>
        <v>541543.64450237446</v>
      </c>
      <c r="BE39" s="10" t="s">
        <v>261</v>
      </c>
      <c r="BF39" s="24">
        <v>37259</v>
      </c>
      <c r="BG39">
        <v>166.18</v>
      </c>
      <c r="BH39" s="10" t="s">
        <v>126</v>
      </c>
      <c r="BI39" s="10">
        <f>AVERAGE(BG50:BG51)</f>
        <v>244.965</v>
      </c>
      <c r="BK39" s="24">
        <v>37259</v>
      </c>
      <c r="BL39">
        <v>186.98</v>
      </c>
      <c r="BM39" s="10" t="s">
        <v>126</v>
      </c>
      <c r="BN39" s="10">
        <f>AVERAGE(BL50:BL51)</f>
        <v>275.64</v>
      </c>
      <c r="BO39" s="24">
        <v>37259</v>
      </c>
      <c r="BP39" s="10" t="s">
        <v>262</v>
      </c>
      <c r="BQ39" s="10">
        <v>66.86</v>
      </c>
      <c r="BR39" s="10">
        <v>217.85</v>
      </c>
      <c r="BS39" s="24">
        <v>37259</v>
      </c>
      <c r="BT39" s="10">
        <v>142.35499999999999</v>
      </c>
      <c r="BU39" s="10" t="s">
        <v>126</v>
      </c>
      <c r="BV39" s="10">
        <f>AVERAGE(BT50:BT51)</f>
        <v>194.65</v>
      </c>
      <c r="BW39" s="10" t="s">
        <v>248</v>
      </c>
      <c r="BX39" s="10">
        <v>102.46</v>
      </c>
      <c r="BY39" s="10" t="s">
        <v>419</v>
      </c>
      <c r="BZ39" s="10">
        <f>AVERAGE(BX57:BX58)</f>
        <v>441.91999999999996</v>
      </c>
      <c r="CA39" s="10" t="s">
        <v>248</v>
      </c>
      <c r="CB39" s="10">
        <v>102.46</v>
      </c>
      <c r="CC39" s="10" t="s">
        <v>32</v>
      </c>
      <c r="CD39" s="10">
        <f>AVERAGE(CB48:CB49)</f>
        <v>172.26</v>
      </c>
      <c r="CE39" s="10" t="s">
        <v>248</v>
      </c>
      <c r="CF39" s="25">
        <v>34.01</v>
      </c>
      <c r="CG39" s="25">
        <v>34.01</v>
      </c>
      <c r="CH39" s="10" t="s">
        <v>419</v>
      </c>
      <c r="CI39" s="25">
        <v>36.770000000000003</v>
      </c>
      <c r="CJ39" s="10" t="s">
        <v>248</v>
      </c>
      <c r="CK39" s="10">
        <v>34.93</v>
      </c>
      <c r="CL39" s="10" t="s">
        <v>77</v>
      </c>
      <c r="CN39" s="10" t="s">
        <v>248</v>
      </c>
      <c r="CP39" s="10" t="s">
        <v>122</v>
      </c>
      <c r="CR39" s="10" t="s">
        <v>248</v>
      </c>
      <c r="CT39" s="10" t="s">
        <v>24</v>
      </c>
      <c r="CV39" s="10" t="s">
        <v>248</v>
      </c>
      <c r="CW39" s="25">
        <v>102.46</v>
      </c>
      <c r="CX39" s="25">
        <v>102.46</v>
      </c>
      <c r="CY39" s="10" t="s">
        <v>125</v>
      </c>
      <c r="CZ39" s="25">
        <f>AVERAGE(CW54:CW55)</f>
        <v>251.625</v>
      </c>
      <c r="DA39" s="25"/>
      <c r="DB39" s="10">
        <v>9.75</v>
      </c>
      <c r="DC39" s="10">
        <v>23.39</v>
      </c>
      <c r="DD39" s="10" t="s">
        <v>248</v>
      </c>
      <c r="DE39" s="10">
        <v>9.75</v>
      </c>
      <c r="DF39" s="10" t="s">
        <v>124</v>
      </c>
      <c r="DG39" s="10">
        <v>13.09</v>
      </c>
      <c r="DH39" s="10" t="s">
        <v>248</v>
      </c>
      <c r="DI39" s="10">
        <v>23.39</v>
      </c>
      <c r="DJ39" s="10" t="s">
        <v>32</v>
      </c>
      <c r="DK39" s="10">
        <f>AVERAGE(DI48:DI49)</f>
        <v>66.31</v>
      </c>
      <c r="DL39" s="10">
        <v>14.74</v>
      </c>
      <c r="DM39" s="10" t="s">
        <v>390</v>
      </c>
      <c r="DN39" s="10">
        <v>61.68</v>
      </c>
      <c r="DP39" s="10" t="s">
        <v>248</v>
      </c>
      <c r="DQ39" s="10">
        <v>81.209999999999994</v>
      </c>
      <c r="DR39" s="10" t="s">
        <v>390</v>
      </c>
      <c r="DS39" s="26">
        <v>166.18</v>
      </c>
      <c r="DT39" s="10" t="s">
        <v>248</v>
      </c>
      <c r="DU39" s="10">
        <v>102.46</v>
      </c>
      <c r="DV39" s="10" t="s">
        <v>390</v>
      </c>
      <c r="DW39" s="10">
        <v>166.88</v>
      </c>
      <c r="DX39" s="10" t="s">
        <v>248</v>
      </c>
      <c r="DZ39" s="10" t="s">
        <v>24</v>
      </c>
      <c r="EB39" s="10" t="s">
        <v>248</v>
      </c>
      <c r="EC39" s="10">
        <v>92.08</v>
      </c>
      <c r="ED39" s="10" t="s">
        <v>34</v>
      </c>
      <c r="EI39" s="10" t="s">
        <v>248</v>
      </c>
      <c r="EJ39" s="10">
        <v>86.89</v>
      </c>
      <c r="EK39" s="10" t="s">
        <v>124</v>
      </c>
      <c r="EL39" s="10">
        <f>AVERAGE(EJ50:EJ51)</f>
        <v>183.155</v>
      </c>
      <c r="EM39" s="10" t="s">
        <v>248</v>
      </c>
      <c r="EN39" s="10">
        <v>75.5</v>
      </c>
      <c r="EO39" s="10" t="s">
        <v>124</v>
      </c>
      <c r="EP39" s="10">
        <f>AVERAGE(EN50:EN51)</f>
        <v>178.13499999999999</v>
      </c>
      <c r="EQ39" s="10" t="s">
        <v>248</v>
      </c>
      <c r="ES39" s="10" t="s">
        <v>121</v>
      </c>
      <c r="EV39" s="10"/>
    </row>
    <row r="40" spans="3:152" x14ac:dyDescent="0.25">
      <c r="C40" s="10" t="s">
        <v>34</v>
      </c>
      <c r="D40" s="1">
        <v>171109</v>
      </c>
      <c r="E40" s="1">
        <v>68154</v>
      </c>
      <c r="F40" s="1">
        <v>491766</v>
      </c>
      <c r="G40" s="1">
        <v>492356</v>
      </c>
      <c r="H40" s="1">
        <v>1223385</v>
      </c>
      <c r="I40" s="1"/>
      <c r="J40" s="10">
        <f t="shared" si="0"/>
        <v>655543.43009422056</v>
      </c>
      <c r="K40" s="10">
        <v>4860476000000</v>
      </c>
      <c r="M40" s="1">
        <f t="shared" si="1"/>
        <v>567841.56990577944</v>
      </c>
      <c r="N40" s="10"/>
      <c r="O40">
        <v>3708073000000</v>
      </c>
      <c r="P40">
        <v>528703841999.99994</v>
      </c>
      <c r="Q40">
        <v>891539811999.99988</v>
      </c>
      <c r="R40">
        <v>285085405000</v>
      </c>
      <c r="S40" s="10">
        <f t="shared" si="2"/>
        <v>1705329058999.9998</v>
      </c>
      <c r="T40" s="10">
        <v>1321759604999.9998</v>
      </c>
      <c r="U40">
        <v>114034162000.00002</v>
      </c>
      <c r="V40">
        <v>2679802807000</v>
      </c>
      <c r="X40">
        <v>3708073000000</v>
      </c>
      <c r="Y40">
        <v>495768551999.99994</v>
      </c>
      <c r="Z40">
        <v>836001871999.99988</v>
      </c>
      <c r="AA40">
        <v>267326180000</v>
      </c>
      <c r="AB40" s="10">
        <f t="shared" si="3"/>
        <v>1599096603999.9998</v>
      </c>
      <c r="AC40" s="10">
        <v>1239421379999.9998</v>
      </c>
      <c r="AD40">
        <v>106930472000.00002</v>
      </c>
      <c r="AE40">
        <v>2512866092000</v>
      </c>
      <c r="AH40" s="10">
        <f t="shared" si="4"/>
        <v>4.6144992291144214E-8</v>
      </c>
      <c r="AI40" s="10">
        <f t="shared" si="5"/>
        <v>4.2620314388460805E-8</v>
      </c>
      <c r="AJ40" s="10">
        <f t="shared" si="6"/>
        <v>3.9724665714577239E-7</v>
      </c>
      <c r="AK40" s="10">
        <f t="shared" si="7"/>
        <v>4.5989322856444509E-6</v>
      </c>
      <c r="AL40" s="10">
        <f t="shared" si="8"/>
        <v>0.7629032629725977</v>
      </c>
      <c r="AM40" s="10">
        <f t="shared" si="9"/>
        <v>0.32899999999999996</v>
      </c>
      <c r="AN40" s="10">
        <f t="shared" si="10"/>
        <v>0.25499999999999995</v>
      </c>
      <c r="AO40" s="10">
        <f t="shared" si="11"/>
        <v>2.2000000000000002E-2</v>
      </c>
      <c r="AP40" s="10">
        <v>2006</v>
      </c>
      <c r="AQ40" s="10">
        <f t="shared" si="12"/>
        <v>1.1275816087651906</v>
      </c>
      <c r="AR40" s="10">
        <f t="shared" si="13"/>
        <v>1.7802726998056633</v>
      </c>
      <c r="AS40" s="10">
        <f t="shared" si="14"/>
        <v>1.0482748104051218</v>
      </c>
      <c r="AT40" s="10">
        <f t="shared" si="15"/>
        <v>1.6550598310146962</v>
      </c>
      <c r="AU40" s="10">
        <f t="shared" si="16"/>
        <v>1.0872053150829573</v>
      </c>
      <c r="AV40" s="10">
        <f t="shared" si="17"/>
        <v>1.7165249295307186</v>
      </c>
      <c r="AW40" s="10">
        <f t="shared" si="18"/>
        <v>1.8662150268581958</v>
      </c>
      <c r="AY40" s="10">
        <f t="shared" si="19"/>
        <v>0.13400997001829965</v>
      </c>
      <c r="AZ40" s="10">
        <f t="shared" si="20"/>
        <v>0.86599002998170027</v>
      </c>
      <c r="BA40" s="10">
        <f t="shared" si="21"/>
        <v>76096.431758217703</v>
      </c>
      <c r="BB40" s="10">
        <f t="shared" si="22"/>
        <v>491745.13814756169</v>
      </c>
      <c r="BC40" s="10">
        <f t="shared" si="23"/>
        <v>567841.56990577944</v>
      </c>
      <c r="BF40" s="11" t="s">
        <v>260</v>
      </c>
      <c r="BG40" s="10">
        <v>166.18</v>
      </c>
      <c r="BH40" s="10" t="s">
        <v>419</v>
      </c>
      <c r="BI40" s="10">
        <f>AVERAGE(BG52:BG53)</f>
        <v>334.48500000000001</v>
      </c>
      <c r="BK40" s="11" t="s">
        <v>260</v>
      </c>
      <c r="BL40" s="10">
        <v>186.98</v>
      </c>
      <c r="BM40" s="10" t="s">
        <v>419</v>
      </c>
      <c r="BN40" s="10">
        <f>AVERAGE(BL52:BL53)</f>
        <v>382.065</v>
      </c>
      <c r="BO40" s="11" t="s">
        <v>260</v>
      </c>
      <c r="BP40" s="10" t="s">
        <v>263</v>
      </c>
      <c r="BQ40" s="10">
        <v>66.900000000000006</v>
      </c>
      <c r="BR40" s="10">
        <v>217.85</v>
      </c>
      <c r="BS40" s="11" t="s">
        <v>260</v>
      </c>
      <c r="BT40" s="10">
        <v>142.375</v>
      </c>
      <c r="BU40" s="10" t="s">
        <v>419</v>
      </c>
      <c r="BV40" s="10">
        <f>AVERAGE(BT52:BT53)</f>
        <v>355.08749999999998</v>
      </c>
      <c r="BW40" s="10" t="s">
        <v>249</v>
      </c>
      <c r="BX40" s="10">
        <v>102.46</v>
      </c>
      <c r="BY40" s="10" t="s">
        <v>39</v>
      </c>
      <c r="BZ40" s="10">
        <f>AVERAGE(BX59:BX60)</f>
        <v>495.68499999999995</v>
      </c>
      <c r="CA40" s="10" t="s">
        <v>249</v>
      </c>
      <c r="CB40" s="10">
        <v>102.46</v>
      </c>
      <c r="CC40" s="10" t="s">
        <v>124</v>
      </c>
      <c r="CD40" s="10">
        <f>AVERAGE(CB50:CB51)</f>
        <v>189.60000000000002</v>
      </c>
      <c r="CE40" s="10" t="s">
        <v>249</v>
      </c>
      <c r="CF40" s="25">
        <v>34.01</v>
      </c>
      <c r="CG40" s="25">
        <v>34.01</v>
      </c>
      <c r="CH40" s="10" t="s">
        <v>39</v>
      </c>
      <c r="CI40" s="25">
        <f>AVERAGE(CG59:CG60)</f>
        <v>69.39</v>
      </c>
      <c r="CJ40" s="10" t="s">
        <v>249</v>
      </c>
      <c r="CK40" s="10">
        <v>34.93</v>
      </c>
      <c r="CL40" s="10" t="s">
        <v>121</v>
      </c>
      <c r="CN40" s="10" t="s">
        <v>249</v>
      </c>
      <c r="CO40" s="10">
        <v>51.23</v>
      </c>
      <c r="CP40" s="10" t="s">
        <v>123</v>
      </c>
      <c r="CQ40" s="10">
        <v>54.6</v>
      </c>
      <c r="CR40" s="10" t="s">
        <v>249</v>
      </c>
      <c r="CS40" s="10">
        <v>55.76</v>
      </c>
      <c r="CT40" s="10" t="s">
        <v>25</v>
      </c>
      <c r="CV40" s="10" t="s">
        <v>249</v>
      </c>
      <c r="CW40" s="25">
        <v>102.46</v>
      </c>
      <c r="CX40" s="25">
        <v>102.46</v>
      </c>
      <c r="CY40" s="10" t="s">
        <v>126</v>
      </c>
      <c r="CZ40" s="25">
        <f>AVERAGE(CW55:CW56)</f>
        <v>244.965</v>
      </c>
      <c r="DA40" s="25"/>
      <c r="DB40" s="10">
        <v>9.75</v>
      </c>
      <c r="DC40">
        <v>40.81</v>
      </c>
      <c r="DD40" s="10" t="s">
        <v>249</v>
      </c>
      <c r="DE40" s="10">
        <v>9.75</v>
      </c>
      <c r="DF40" s="10" t="s">
        <v>34</v>
      </c>
      <c r="DH40" s="10" t="s">
        <v>249</v>
      </c>
      <c r="DI40" s="10">
        <v>40.81</v>
      </c>
      <c r="DJ40" s="10" t="s">
        <v>124</v>
      </c>
      <c r="DK40" s="10">
        <v>72.94</v>
      </c>
      <c r="DL40" s="10">
        <v>31.96</v>
      </c>
      <c r="DM40" s="10" t="s">
        <v>32</v>
      </c>
      <c r="DN40" s="10">
        <v>66.31</v>
      </c>
      <c r="DP40" s="10" t="s">
        <v>249</v>
      </c>
      <c r="DQ40" s="10">
        <v>81.209999999999994</v>
      </c>
      <c r="DR40" s="10" t="s">
        <v>32</v>
      </c>
      <c r="DS40">
        <f>AVERAGE(DQ48:DQ49)</f>
        <v>172.26</v>
      </c>
      <c r="DT40" s="10" t="s">
        <v>249</v>
      </c>
      <c r="DU40" s="10">
        <v>102.46</v>
      </c>
      <c r="DV40" s="10" t="s">
        <v>32</v>
      </c>
      <c r="DW40" s="10">
        <f>AVERAGE(DU48:DU49)</f>
        <v>172.26</v>
      </c>
      <c r="DX40" s="10" t="s">
        <v>249</v>
      </c>
      <c r="DZ40" s="10" t="s">
        <v>25</v>
      </c>
      <c r="EB40" s="10" t="s">
        <v>249</v>
      </c>
      <c r="EC40" s="10">
        <v>92.08</v>
      </c>
      <c r="ED40" s="10" t="s">
        <v>125</v>
      </c>
      <c r="EG40" s="10" t="s">
        <v>120</v>
      </c>
      <c r="EI40" s="10" t="s">
        <v>249</v>
      </c>
      <c r="EJ40" s="10">
        <v>86.89</v>
      </c>
      <c r="EK40" s="10" t="s">
        <v>34</v>
      </c>
      <c r="EL40" s="10">
        <f>AVERAGE(EJ52:EJ53)</f>
        <v>217.095</v>
      </c>
      <c r="EM40" s="10" t="s">
        <v>249</v>
      </c>
      <c r="EN40" s="10">
        <v>75.5</v>
      </c>
      <c r="EO40" s="10" t="s">
        <v>34</v>
      </c>
      <c r="EP40" s="10">
        <f>AVERAGE(EN52:EN53)</f>
        <v>211.14499999999998</v>
      </c>
      <c r="EQ40" s="10" t="s">
        <v>249</v>
      </c>
      <c r="ES40" s="10" t="s">
        <v>24</v>
      </c>
      <c r="EV40" s="10"/>
    </row>
    <row r="41" spans="3:152" x14ac:dyDescent="0.25">
      <c r="C41" s="10" t="s">
        <v>35</v>
      </c>
      <c r="D41" s="1">
        <v>185533</v>
      </c>
      <c r="E41" s="1">
        <v>87821</v>
      </c>
      <c r="F41" s="1">
        <v>432607</v>
      </c>
      <c r="G41" s="1">
        <v>514968</v>
      </c>
      <c r="H41" s="1">
        <v>1220929</v>
      </c>
      <c r="I41" s="1"/>
      <c r="J41" s="10">
        <f t="shared" si="0"/>
        <v>700217.57661410852</v>
      </c>
      <c r="K41" s="10">
        <v>5191709000000</v>
      </c>
      <c r="M41" s="1">
        <f t="shared" si="1"/>
        <v>520711.42338589148</v>
      </c>
      <c r="N41" s="10"/>
      <c r="O41">
        <v>3882891000000</v>
      </c>
      <c r="P41">
        <v>547794800000</v>
      </c>
      <c r="Q41">
        <v>936729108000.00012</v>
      </c>
      <c r="R41">
        <v>323198932000</v>
      </c>
      <c r="S41" s="10">
        <f t="shared" si="2"/>
        <v>1807722840000</v>
      </c>
      <c r="T41" s="10">
        <v>1451656219999.9998</v>
      </c>
      <c r="U41">
        <v>120514856000.00002</v>
      </c>
      <c r="V41">
        <v>2837577064000</v>
      </c>
      <c r="X41">
        <v>3882891000000</v>
      </c>
      <c r="Y41">
        <v>519170900000</v>
      </c>
      <c r="Z41">
        <v>887782239000.00012</v>
      </c>
      <c r="AA41">
        <v>306310831000</v>
      </c>
      <c r="AB41" s="10">
        <f t="shared" si="3"/>
        <v>1713263970000</v>
      </c>
      <c r="AC41" s="10">
        <v>1375802885000</v>
      </c>
      <c r="AD41">
        <v>114217598000.00002</v>
      </c>
      <c r="AE41">
        <v>2689305262000</v>
      </c>
      <c r="AH41" s="10">
        <f t="shared" si="4"/>
        <v>4.7782180854420069E-8</v>
      </c>
      <c r="AI41" s="10">
        <f t="shared" si="5"/>
        <v>5.1259468206758591E-8</v>
      </c>
      <c r="AJ41" s="10">
        <f t="shared" si="6"/>
        <v>3.7430361980960665E-7</v>
      </c>
      <c r="AK41" s="10">
        <f t="shared" si="7"/>
        <v>3.7875687072319621E-6</v>
      </c>
      <c r="AL41" s="10">
        <f t="shared" si="8"/>
        <v>0.74790228034737694</v>
      </c>
      <c r="AM41" s="10">
        <f t="shared" si="9"/>
        <v>0.33</v>
      </c>
      <c r="AN41" s="10">
        <f t="shared" si="10"/>
        <v>0.26500000000000001</v>
      </c>
      <c r="AO41" s="10">
        <f t="shared" si="11"/>
        <v>2.2000000000000002E-2</v>
      </c>
      <c r="AP41" s="10">
        <v>2007</v>
      </c>
      <c r="AQ41" s="10">
        <f t="shared" si="12"/>
        <v>1.156148180890481</v>
      </c>
      <c r="AR41" s="10">
        <f t="shared" si="13"/>
        <v>1.6319757412196256</v>
      </c>
      <c r="AS41" s="10">
        <f t="shared" si="14"/>
        <v>1.0684241660318334</v>
      </c>
      <c r="AT41" s="10">
        <f t="shared" si="15"/>
        <v>1.508147786863951</v>
      </c>
      <c r="AU41" s="10">
        <f t="shared" si="16"/>
        <v>1.1114210075291602</v>
      </c>
      <c r="AV41" s="10">
        <f t="shared" si="17"/>
        <v>1.5688405280129765</v>
      </c>
      <c r="AW41" s="10">
        <f t="shared" si="18"/>
        <v>1.7436423202967619</v>
      </c>
      <c r="AY41" s="10">
        <f t="shared" si="19"/>
        <v>0.19000702026377539</v>
      </c>
      <c r="AZ41" s="10">
        <f t="shared" si="20"/>
        <v>0.80999297973622475</v>
      </c>
      <c r="BA41" s="10">
        <f t="shared" si="21"/>
        <v>98938.825974862411</v>
      </c>
      <c r="BB41" s="10">
        <f t="shared" si="22"/>
        <v>421772.59741102916</v>
      </c>
      <c r="BC41" s="10">
        <f t="shared" si="23"/>
        <v>520711.4233858916</v>
      </c>
      <c r="BF41" s="10" t="s">
        <v>518</v>
      </c>
      <c r="BG41" s="10">
        <v>166.18</v>
      </c>
      <c r="BH41" s="10" t="s">
        <v>39</v>
      </c>
      <c r="BI41" s="10">
        <f>AVERAGE(BG54:BG55)</f>
        <v>353.33500000000004</v>
      </c>
      <c r="BJ41" s="31"/>
      <c r="BK41" s="10" t="s">
        <v>518</v>
      </c>
      <c r="BL41" s="10">
        <v>186.98</v>
      </c>
      <c r="BM41" s="10" t="s">
        <v>39</v>
      </c>
      <c r="BN41" s="10">
        <f>AVERAGE(BL54:BL55)</f>
        <v>428.54499999999996</v>
      </c>
      <c r="BO41" s="10" t="s">
        <v>518</v>
      </c>
      <c r="BP41" s="10" t="s">
        <v>262</v>
      </c>
      <c r="BQ41" s="10">
        <v>66.86</v>
      </c>
      <c r="BR41" s="10">
        <v>217.85</v>
      </c>
      <c r="BS41" s="10" t="s">
        <v>518</v>
      </c>
      <c r="BT41" s="10">
        <v>142.35499999999999</v>
      </c>
      <c r="BU41" s="10" t="s">
        <v>39</v>
      </c>
      <c r="BV41" s="10">
        <f>AVERAGE(BT54:BT55)</f>
        <v>441.495</v>
      </c>
      <c r="BW41" s="10" t="s">
        <v>250</v>
      </c>
      <c r="BX41" s="10">
        <v>120</v>
      </c>
      <c r="BY41" s="10" t="s">
        <v>101</v>
      </c>
      <c r="BZ41" s="10">
        <f>AVERAGE(BX61)</f>
        <v>536.41999999999996</v>
      </c>
      <c r="CA41" s="10" t="s">
        <v>250</v>
      </c>
      <c r="CB41" s="10">
        <v>120</v>
      </c>
      <c r="CC41" s="10" t="s">
        <v>34</v>
      </c>
      <c r="CD41" s="10">
        <f>AVERAGE(CB52:CB53)</f>
        <v>224.73500000000001</v>
      </c>
      <c r="CE41" s="10" t="s">
        <v>250</v>
      </c>
      <c r="CF41" s="25">
        <v>34.01</v>
      </c>
      <c r="CG41" s="25">
        <v>34.01</v>
      </c>
      <c r="CH41" s="10" t="s">
        <v>101</v>
      </c>
      <c r="CI41" s="25">
        <v>102.01</v>
      </c>
      <c r="CJ41" s="10" t="s">
        <v>250</v>
      </c>
      <c r="CK41" s="10">
        <v>34.93</v>
      </c>
      <c r="CL41" s="10" t="s">
        <v>24</v>
      </c>
      <c r="CN41" s="10" t="s">
        <v>250</v>
      </c>
      <c r="CO41" s="10">
        <v>55.2</v>
      </c>
      <c r="CP41" s="10" t="s">
        <v>87</v>
      </c>
      <c r="CQ41" s="10">
        <v>55.59</v>
      </c>
      <c r="CR41" s="10" t="s">
        <v>250</v>
      </c>
      <c r="CS41" s="10">
        <v>60.08</v>
      </c>
      <c r="CT41" s="10" t="s">
        <v>271</v>
      </c>
      <c r="CV41" s="10" t="s">
        <v>250</v>
      </c>
      <c r="CW41" s="25">
        <v>120</v>
      </c>
      <c r="CX41" s="25">
        <v>120</v>
      </c>
      <c r="CY41" s="10" t="s">
        <v>419</v>
      </c>
      <c r="CZ41" s="25">
        <f>AVERAGE(CW57:CW58)</f>
        <v>334.48500000000001</v>
      </c>
      <c r="DA41" s="25"/>
      <c r="DB41" s="10">
        <v>9.75</v>
      </c>
      <c r="DC41">
        <v>43.76</v>
      </c>
      <c r="DD41" s="10" t="s">
        <v>250</v>
      </c>
      <c r="DE41" s="10">
        <v>9.75</v>
      </c>
      <c r="DF41" s="10" t="s">
        <v>125</v>
      </c>
      <c r="DH41" s="10" t="s">
        <v>250</v>
      </c>
      <c r="DI41" s="10">
        <v>43.76</v>
      </c>
      <c r="DJ41" s="10" t="s">
        <v>34</v>
      </c>
      <c r="DK41" s="10">
        <v>82.06</v>
      </c>
      <c r="DL41" s="10">
        <v>34.43</v>
      </c>
      <c r="DM41" s="10" t="s">
        <v>124</v>
      </c>
      <c r="DN41" s="10">
        <v>72.94</v>
      </c>
      <c r="DP41" s="10" t="s">
        <v>250</v>
      </c>
      <c r="DQ41">
        <v>95.05</v>
      </c>
      <c r="DR41" s="10" t="s">
        <v>124</v>
      </c>
      <c r="DS41">
        <f>AVERAGE(DQ50:DQ51)</f>
        <v>182.09</v>
      </c>
      <c r="DT41" s="10" t="s">
        <v>250</v>
      </c>
      <c r="DU41" s="10">
        <v>120</v>
      </c>
      <c r="DV41" s="10" t="s">
        <v>124</v>
      </c>
      <c r="DW41" s="10">
        <f>AVERAGE(DU50:DU51)</f>
        <v>189.60000000000002</v>
      </c>
      <c r="DX41" s="10" t="s">
        <v>250</v>
      </c>
      <c r="DZ41" s="10" t="s">
        <v>271</v>
      </c>
      <c r="EB41" s="10" t="s">
        <v>250</v>
      </c>
      <c r="EC41">
        <v>107.84</v>
      </c>
      <c r="ED41" s="10" t="s">
        <v>126</v>
      </c>
      <c r="EG41" s="10" t="s">
        <v>74</v>
      </c>
      <c r="EI41" s="10" t="s">
        <v>250</v>
      </c>
      <c r="EJ41">
        <v>101.77</v>
      </c>
      <c r="EK41" s="10" t="s">
        <v>125</v>
      </c>
      <c r="EL41" s="10">
        <f>AVERAGE(EJ54:EJ55)</f>
        <v>243.07</v>
      </c>
      <c r="EM41" s="10" t="s">
        <v>250</v>
      </c>
      <c r="EN41">
        <v>88.42</v>
      </c>
      <c r="EO41" s="10" t="s">
        <v>125</v>
      </c>
      <c r="EP41" s="10">
        <f>AVERAGE(EN54:EN55)</f>
        <v>236.405</v>
      </c>
      <c r="EQ41" s="10" t="s">
        <v>250</v>
      </c>
      <c r="ES41" s="10" t="s">
        <v>25</v>
      </c>
      <c r="EV41" s="10"/>
    </row>
    <row r="42" spans="3:152" x14ac:dyDescent="0.25">
      <c r="C42" s="10" t="s">
        <v>36</v>
      </c>
      <c r="D42" s="1">
        <v>204035</v>
      </c>
      <c r="E42" s="1">
        <v>105923</v>
      </c>
      <c r="F42" s="1">
        <v>429892</v>
      </c>
      <c r="G42" s="1">
        <v>535362</v>
      </c>
      <c r="H42" s="1">
        <v>1275212</v>
      </c>
      <c r="I42" s="1"/>
      <c r="J42" s="10">
        <f t="shared" si="0"/>
        <v>726019.04643050407</v>
      </c>
      <c r="K42" s="10">
        <v>5383012000000</v>
      </c>
      <c r="M42" s="1">
        <f t="shared" si="1"/>
        <v>549192.95356949593</v>
      </c>
      <c r="N42" s="10"/>
      <c r="O42">
        <v>3812289000000</v>
      </c>
      <c r="P42">
        <v>539841374999.99994</v>
      </c>
      <c r="Q42">
        <v>934983000000</v>
      </c>
      <c r="R42">
        <v>339487875000</v>
      </c>
      <c r="S42" s="10">
        <f t="shared" si="2"/>
        <v>1814312250000</v>
      </c>
      <c r="T42" s="10">
        <v>1469258999999.9998</v>
      </c>
      <c r="U42">
        <v>83480625000</v>
      </c>
      <c r="V42">
        <v>2849472000000</v>
      </c>
      <c r="X42">
        <v>3812289000000</v>
      </c>
      <c r="Y42">
        <v>522152163999.99994</v>
      </c>
      <c r="Z42">
        <v>904346016000</v>
      </c>
      <c r="AA42">
        <v>328363732000</v>
      </c>
      <c r="AB42" s="10">
        <f t="shared" si="3"/>
        <v>1754861912000</v>
      </c>
      <c r="AC42" s="10">
        <v>1421115167999.9998</v>
      </c>
      <c r="AD42">
        <v>80745180000</v>
      </c>
      <c r="AE42">
        <v>2756102144000</v>
      </c>
      <c r="AH42" s="10">
        <f t="shared" si="4"/>
        <v>5.3520339092865203E-8</v>
      </c>
      <c r="AI42" s="10">
        <f t="shared" si="5"/>
        <v>6.0359735017144752E-8</v>
      </c>
      <c r="AJ42" s="10">
        <f t="shared" si="6"/>
        <v>3.7671964387899635E-7</v>
      </c>
      <c r="AK42" s="10">
        <f t="shared" si="7"/>
        <v>5.3240577332294014E-6</v>
      </c>
      <c r="AL42" s="10">
        <f t="shared" si="8"/>
        <v>0.70820741250437491</v>
      </c>
      <c r="AM42" s="10">
        <f t="shared" si="9"/>
        <v>0.32600000000000001</v>
      </c>
      <c r="AN42" s="10">
        <f t="shared" si="10"/>
        <v>0.26399999999999996</v>
      </c>
      <c r="AO42" s="10">
        <f t="shared" si="11"/>
        <v>1.4999999999999999E-2</v>
      </c>
      <c r="AP42" s="10">
        <v>2008</v>
      </c>
      <c r="AQ42" s="10">
        <f t="shared" si="12"/>
        <v>1.0407461091546257</v>
      </c>
      <c r="AR42" s="10">
        <f t="shared" si="13"/>
        <v>1.9519140629200238</v>
      </c>
      <c r="AS42" s="10">
        <f t="shared" si="14"/>
        <v>0.89985738184484387</v>
      </c>
      <c r="AT42" s="10">
        <f t="shared" si="15"/>
        <v>1.6876779675612372</v>
      </c>
      <c r="AU42" s="10">
        <f t="shared" si="16"/>
        <v>0.967741220032034</v>
      </c>
      <c r="AV42" s="10">
        <f t="shared" si="17"/>
        <v>1.8149937626788315</v>
      </c>
      <c r="AW42" s="10">
        <f t="shared" si="18"/>
        <v>1.7564442782453444</v>
      </c>
      <c r="AY42" s="10">
        <f t="shared" si="19"/>
        <v>-5.8212424517953956E-2</v>
      </c>
      <c r="AZ42" s="10">
        <f t="shared" si="20"/>
        <v>1.0582124245179538</v>
      </c>
      <c r="BA42" s="10">
        <f t="shared" si="21"/>
        <v>-31969.853355456475</v>
      </c>
      <c r="BB42" s="10">
        <f t="shared" si="22"/>
        <v>581162.80692495231</v>
      </c>
      <c r="BC42" s="10">
        <f t="shared" si="23"/>
        <v>549192.95356949582</v>
      </c>
      <c r="BF42" s="10" t="s">
        <v>519</v>
      </c>
      <c r="BG42" s="10">
        <v>168.88</v>
      </c>
      <c r="BH42" s="10" t="s">
        <v>101</v>
      </c>
      <c r="BI42" s="10">
        <f>AVERAGE(BG56)</f>
        <v>382.37</v>
      </c>
      <c r="BJ42" s="31"/>
      <c r="BK42" s="10" t="s">
        <v>519</v>
      </c>
      <c r="BL42" s="10">
        <v>190.02</v>
      </c>
      <c r="BM42" s="10" t="s">
        <v>101</v>
      </c>
      <c r="BN42" s="10">
        <f>AVERAGE(BL56)</f>
        <v>463.76</v>
      </c>
      <c r="BO42" s="10" t="s">
        <v>519</v>
      </c>
      <c r="BP42" s="10" t="s">
        <v>520</v>
      </c>
      <c r="BQ42" s="10">
        <v>67.95</v>
      </c>
      <c r="BR42" s="10">
        <v>213.06</v>
      </c>
      <c r="BS42" s="10" t="s">
        <v>519</v>
      </c>
      <c r="BT42" s="10">
        <v>140.505</v>
      </c>
      <c r="BU42" s="10" t="s">
        <v>101</v>
      </c>
      <c r="BV42" s="10">
        <f>AVERAGE(BT56)</f>
        <v>550.70000000000005</v>
      </c>
      <c r="BW42" s="23">
        <v>36532</v>
      </c>
      <c r="BX42" s="10">
        <v>138</v>
      </c>
      <c r="BY42" s="10" t="s">
        <v>403</v>
      </c>
      <c r="BZ42" s="10">
        <f>AVERAGE(BX62:BX63)</f>
        <v>651.66000000000008</v>
      </c>
      <c r="CA42" s="23">
        <v>36532</v>
      </c>
      <c r="CB42" s="10">
        <v>138</v>
      </c>
      <c r="CC42" s="10" t="s">
        <v>125</v>
      </c>
      <c r="CD42" s="10">
        <f>AVERAGE(CB54:CB55)</f>
        <v>251.625</v>
      </c>
      <c r="CE42" s="23">
        <v>36532</v>
      </c>
      <c r="CF42" s="25">
        <v>34.01</v>
      </c>
      <c r="CG42" s="25">
        <v>34.01</v>
      </c>
      <c r="CH42" s="10" t="s">
        <v>403</v>
      </c>
      <c r="CI42" s="25">
        <v>102.01</v>
      </c>
      <c r="CJ42" s="23">
        <v>36532</v>
      </c>
      <c r="CK42" s="10">
        <v>34.93</v>
      </c>
      <c r="CL42" s="10" t="s">
        <v>25</v>
      </c>
      <c r="CN42" s="23">
        <v>36532</v>
      </c>
      <c r="CO42" s="10">
        <v>55.59</v>
      </c>
      <c r="CP42" s="10" t="s">
        <v>386</v>
      </c>
      <c r="CQ42" s="10">
        <v>55.59</v>
      </c>
      <c r="CR42" s="23">
        <v>36532</v>
      </c>
      <c r="CS42" s="10">
        <v>60.08</v>
      </c>
      <c r="CT42" s="10" t="s">
        <v>122</v>
      </c>
      <c r="CV42" s="23">
        <v>36532</v>
      </c>
      <c r="CW42" s="25">
        <v>138</v>
      </c>
      <c r="CX42" s="25">
        <v>138</v>
      </c>
      <c r="CY42" s="10" t="s">
        <v>39</v>
      </c>
      <c r="CZ42" s="25">
        <f>AVERAGE(CW59:CW60)</f>
        <v>353.33500000000004</v>
      </c>
      <c r="DA42" s="25"/>
      <c r="DB42" s="10">
        <v>9.75</v>
      </c>
      <c r="DC42" s="10">
        <v>43.76</v>
      </c>
      <c r="DD42" s="23">
        <v>36532</v>
      </c>
      <c r="DE42" s="10">
        <v>9.75</v>
      </c>
      <c r="DF42" s="10" t="s">
        <v>126</v>
      </c>
      <c r="DH42" s="23">
        <v>36532</v>
      </c>
      <c r="DI42" s="10">
        <v>43.76</v>
      </c>
      <c r="DJ42" s="10" t="s">
        <v>125</v>
      </c>
      <c r="DK42" s="10">
        <v>90.22</v>
      </c>
      <c r="DL42" s="10">
        <v>34.43</v>
      </c>
      <c r="DM42" s="10" t="s">
        <v>34</v>
      </c>
      <c r="DP42" s="23">
        <v>36532</v>
      </c>
      <c r="DQ42">
        <v>109.31</v>
      </c>
      <c r="DR42" s="10" t="s">
        <v>34</v>
      </c>
      <c r="DS42">
        <f>AVERAGE(DQ52:DQ53)</f>
        <v>224.73500000000001</v>
      </c>
      <c r="DT42" s="23">
        <v>36532</v>
      </c>
      <c r="DU42" s="10">
        <v>138</v>
      </c>
      <c r="DV42" s="10" t="s">
        <v>34</v>
      </c>
      <c r="DW42" s="10">
        <f>AVERAGE(DU52:DU53)</f>
        <v>224.73500000000001</v>
      </c>
      <c r="DX42" s="23">
        <v>36532</v>
      </c>
      <c r="DY42" s="10">
        <v>156.01</v>
      </c>
      <c r="DZ42" s="10" t="s">
        <v>122</v>
      </c>
      <c r="EB42" s="23">
        <v>36532</v>
      </c>
      <c r="EC42">
        <v>124.02</v>
      </c>
      <c r="ED42" s="10" t="s">
        <v>419</v>
      </c>
      <c r="EG42" s="10" t="s">
        <v>270</v>
      </c>
      <c r="EI42" s="23">
        <v>36532</v>
      </c>
      <c r="EJ42">
        <v>117.04</v>
      </c>
      <c r="EK42" s="10" t="s">
        <v>126</v>
      </c>
      <c r="EL42" s="10">
        <f>AVERAGE(EJ55:EJ56)</f>
        <v>236.64</v>
      </c>
      <c r="EM42" s="23">
        <v>36532</v>
      </c>
      <c r="EN42">
        <v>101.68</v>
      </c>
      <c r="EO42" s="10" t="s">
        <v>126</v>
      </c>
      <c r="EP42" s="10">
        <f>AVERAGE(EN55:EN56)</f>
        <v>230.3</v>
      </c>
      <c r="EQ42" s="23">
        <v>36532</v>
      </c>
      <c r="ES42" s="10" t="s">
        <v>271</v>
      </c>
    </row>
    <row r="43" spans="3:152" x14ac:dyDescent="0.25">
      <c r="C43" s="10" t="s">
        <v>37</v>
      </c>
      <c r="D43" s="1">
        <v>214113</v>
      </c>
      <c r="E43" s="1">
        <v>123772</v>
      </c>
      <c r="F43" s="1">
        <v>404140</v>
      </c>
      <c r="G43" s="1">
        <v>527408</v>
      </c>
      <c r="H43" s="1">
        <v>1269433</v>
      </c>
      <c r="I43" s="1"/>
      <c r="J43" s="10">
        <f t="shared" si="0"/>
        <v>738522.24532366893</v>
      </c>
      <c r="K43" s="10">
        <v>5475716000000</v>
      </c>
      <c r="M43" s="1">
        <f t="shared" si="1"/>
        <v>530910.75467633107</v>
      </c>
      <c r="N43" s="10"/>
      <c r="O43">
        <v>4240380900000</v>
      </c>
      <c r="P43">
        <v>588077940000</v>
      </c>
      <c r="Q43">
        <v>968598960000</v>
      </c>
      <c r="R43">
        <v>328631790000</v>
      </c>
      <c r="S43" s="10">
        <f t="shared" si="2"/>
        <v>1885308690000</v>
      </c>
      <c r="T43" s="10">
        <v>1314527160000</v>
      </c>
      <c r="U43">
        <v>144136750000</v>
      </c>
      <c r="V43">
        <v>3049933630000</v>
      </c>
      <c r="X43">
        <v>4240380900000</v>
      </c>
      <c r="Y43">
        <v>558523032000</v>
      </c>
      <c r="Z43">
        <v>919920288000</v>
      </c>
      <c r="AA43">
        <v>312115812000</v>
      </c>
      <c r="AB43" s="10">
        <f t="shared" si="3"/>
        <v>1790559132000</v>
      </c>
      <c r="AC43" s="10">
        <v>1248463248000</v>
      </c>
      <c r="AD43">
        <v>136892900000</v>
      </c>
      <c r="AE43">
        <v>2896653764000</v>
      </c>
      <c r="AH43" s="10">
        <f t="shared" si="4"/>
        <v>5.0493812949681007E-8</v>
      </c>
      <c r="AI43" s="10">
        <f t="shared" si="5"/>
        <v>6.9124776606372358E-8</v>
      </c>
      <c r="AJ43" s="10">
        <f t="shared" si="6"/>
        <v>4.224457554877098E-7</v>
      </c>
      <c r="AK43" s="10">
        <f t="shared" si="7"/>
        <v>2.9522349223370972E-6</v>
      </c>
      <c r="AL43" s="10">
        <f t="shared" si="8"/>
        <v>0.77439752171222909</v>
      </c>
      <c r="AM43" s="10">
        <f t="shared" si="9"/>
        <v>0.32700000000000001</v>
      </c>
      <c r="AN43" s="10">
        <f t="shared" si="10"/>
        <v>0.22800000000000001</v>
      </c>
      <c r="AO43" s="10">
        <f t="shared" si="11"/>
        <v>2.5000000000000001E-2</v>
      </c>
      <c r="AP43" s="10">
        <v>2009</v>
      </c>
      <c r="AQ43" s="10">
        <f t="shared" si="12"/>
        <v>1.0975874663136063</v>
      </c>
      <c r="AR43" s="10">
        <f t="shared" si="13"/>
        <v>1.6110563788049195</v>
      </c>
      <c r="AS43" s="10">
        <f t="shared" si="14"/>
        <v>1.0669288624799689</v>
      </c>
      <c r="AT43" s="10">
        <f t="shared" si="15"/>
        <v>1.5660551913940186</v>
      </c>
      <c r="AU43" s="10">
        <f t="shared" si="16"/>
        <v>1.0821495954378244</v>
      </c>
      <c r="AV43" s="10">
        <f t="shared" si="17"/>
        <v>1.5883964258508934</v>
      </c>
      <c r="AW43" s="10">
        <f t="shared" si="18"/>
        <v>1.7188825496294304</v>
      </c>
      <c r="AY43" s="10">
        <f t="shared" si="19"/>
        <v>0.14575071156808375</v>
      </c>
      <c r="AZ43" s="10">
        <f t="shared" si="20"/>
        <v>0.85424928843191639</v>
      </c>
      <c r="BA43" s="10">
        <f t="shared" si="21"/>
        <v>77380.620273223598</v>
      </c>
      <c r="BB43" s="10">
        <f t="shared" si="22"/>
        <v>453530.13440310751</v>
      </c>
      <c r="BC43" s="10">
        <f t="shared" si="23"/>
        <v>530910.75467633107</v>
      </c>
      <c r="BF43" s="23">
        <v>37628</v>
      </c>
      <c r="BG43" s="10">
        <v>172.26</v>
      </c>
      <c r="BH43" s="10" t="s">
        <v>403</v>
      </c>
      <c r="BI43" s="10">
        <f>AVERAGE(BG57:BG58)</f>
        <v>464.52</v>
      </c>
      <c r="BJ43" s="31"/>
      <c r="BK43" s="23">
        <v>37628</v>
      </c>
      <c r="BL43" s="10">
        <v>193.82</v>
      </c>
      <c r="BM43" s="10" t="s">
        <v>403</v>
      </c>
      <c r="BN43" s="10">
        <f>AVERAGE(BL57:BL58)</f>
        <v>563.3900000000001</v>
      </c>
      <c r="BO43" s="23">
        <v>37628</v>
      </c>
      <c r="BP43" s="10" t="s">
        <v>521</v>
      </c>
      <c r="BQ43" s="10">
        <v>69.31</v>
      </c>
      <c r="BR43" s="10">
        <v>217.32</v>
      </c>
      <c r="BS43" s="23">
        <v>37628</v>
      </c>
      <c r="BT43" s="10">
        <v>143.315</v>
      </c>
      <c r="BU43" s="10" t="s">
        <v>403</v>
      </c>
      <c r="BV43" s="10">
        <f>AVERAGE(BT57:BT58)</f>
        <v>669.00749999999994</v>
      </c>
      <c r="BW43" s="10" t="s">
        <v>257</v>
      </c>
      <c r="BX43">
        <v>173.66</v>
      </c>
      <c r="CA43" s="10" t="s">
        <v>257</v>
      </c>
      <c r="CB43" s="10">
        <v>157.87</v>
      </c>
      <c r="CC43" s="10" t="s">
        <v>126</v>
      </c>
      <c r="CD43" s="10">
        <f>AVERAGE(CB55:CB56)</f>
        <v>264.87</v>
      </c>
      <c r="CE43" s="10" t="s">
        <v>257</v>
      </c>
      <c r="CF43" s="25">
        <v>34.01</v>
      </c>
      <c r="CG43" s="25">
        <v>34.01</v>
      </c>
      <c r="CH43" s="25"/>
      <c r="CI43" s="25"/>
      <c r="CJ43" s="10" t="s">
        <v>257</v>
      </c>
      <c r="CK43" s="10">
        <v>34.93</v>
      </c>
      <c r="CL43" s="10" t="s">
        <v>271</v>
      </c>
      <c r="CN43" s="10" t="s">
        <v>257</v>
      </c>
      <c r="CO43" s="10">
        <v>55.59</v>
      </c>
      <c r="CP43" s="10" t="s">
        <v>390</v>
      </c>
      <c r="CQ43" s="10">
        <v>62.17</v>
      </c>
      <c r="CR43" s="10" t="s">
        <v>257</v>
      </c>
      <c r="CS43" s="10">
        <v>63.24</v>
      </c>
      <c r="CT43" s="10" t="s">
        <v>123</v>
      </c>
      <c r="CU43" s="10">
        <v>60.08</v>
      </c>
      <c r="CV43" s="10" t="s">
        <v>257</v>
      </c>
      <c r="CW43">
        <v>167.95</v>
      </c>
      <c r="CX43" s="10">
        <v>157.87</v>
      </c>
      <c r="CY43" s="10" t="s">
        <v>101</v>
      </c>
      <c r="CZ43" s="28">
        <v>382.37</v>
      </c>
      <c r="DA43" s="28"/>
      <c r="DB43" s="10">
        <v>9.75</v>
      </c>
      <c r="DC43" s="10">
        <v>43.76</v>
      </c>
      <c r="DD43" s="10" t="s">
        <v>257</v>
      </c>
      <c r="DE43" s="10">
        <v>9.75</v>
      </c>
      <c r="DF43" s="10" t="s">
        <v>419</v>
      </c>
      <c r="DH43" s="10" t="s">
        <v>257</v>
      </c>
      <c r="DI43" s="10">
        <v>43.76</v>
      </c>
      <c r="DJ43" s="10" t="s">
        <v>126</v>
      </c>
      <c r="DK43" s="10">
        <v>92.22</v>
      </c>
      <c r="DL43" s="10">
        <v>34.43</v>
      </c>
      <c r="DM43" s="10" t="s">
        <v>125</v>
      </c>
      <c r="DP43" s="10" t="s">
        <v>257</v>
      </c>
      <c r="DQ43">
        <v>125.05</v>
      </c>
      <c r="DR43" s="10" t="s">
        <v>125</v>
      </c>
      <c r="DS43">
        <f>AVERAGE(DQ54:DQ55)</f>
        <v>251.625</v>
      </c>
      <c r="DT43" s="10" t="s">
        <v>257</v>
      </c>
      <c r="DU43" s="28">
        <v>157.87</v>
      </c>
      <c r="DV43" s="10" t="s">
        <v>125</v>
      </c>
      <c r="DW43" s="28">
        <f>AVERAGE(DU54:DU55)</f>
        <v>251.625</v>
      </c>
      <c r="DX43" s="10" t="s">
        <v>257</v>
      </c>
      <c r="DY43" s="28">
        <v>189.44</v>
      </c>
      <c r="DZ43" s="10" t="s">
        <v>123</v>
      </c>
      <c r="EA43" s="28"/>
      <c r="EB43" s="10" t="s">
        <v>257</v>
      </c>
      <c r="EC43" s="28">
        <v>141.88</v>
      </c>
      <c r="ED43" s="10" t="s">
        <v>39</v>
      </c>
      <c r="EE43" s="28"/>
      <c r="EF43" s="28"/>
      <c r="EG43" s="10" t="s">
        <v>77</v>
      </c>
      <c r="EH43" s="28"/>
      <c r="EI43" s="10" t="s">
        <v>257</v>
      </c>
      <c r="EJ43" s="28">
        <v>133.88999999999999</v>
      </c>
      <c r="EK43" s="10" t="s">
        <v>419</v>
      </c>
      <c r="EL43" s="28">
        <f>AVERAGE(EJ57:EJ58)</f>
        <v>328.01</v>
      </c>
      <c r="EM43" s="10" t="s">
        <v>257</v>
      </c>
      <c r="EN43" s="28">
        <v>116.32</v>
      </c>
      <c r="EO43" s="10" t="s">
        <v>419</v>
      </c>
      <c r="EP43" s="28">
        <f>AVERAGE(EN57:EN58)</f>
        <v>319.01499999999999</v>
      </c>
      <c r="EQ43" s="10" t="s">
        <v>257</v>
      </c>
      <c r="ER43" s="28"/>
      <c r="ES43" s="10" t="s">
        <v>122</v>
      </c>
      <c r="ET43" s="28"/>
      <c r="EU43" s="28"/>
    </row>
    <row r="44" spans="3:152" x14ac:dyDescent="0.25">
      <c r="C44" s="10" t="s">
        <v>39</v>
      </c>
      <c r="D44" s="1">
        <v>219382</v>
      </c>
      <c r="E44" s="1">
        <v>135957</v>
      </c>
      <c r="F44" s="1">
        <v>366906</v>
      </c>
      <c r="G44" s="1">
        <v>555576</v>
      </c>
      <c r="H44" s="1">
        <v>1277821</v>
      </c>
      <c r="I44" s="1"/>
      <c r="J44" s="10">
        <f t="shared" si="0"/>
        <v>761165.41119976796</v>
      </c>
      <c r="K44" s="10">
        <v>5643602000000</v>
      </c>
      <c r="M44" s="1">
        <f t="shared" si="1"/>
        <v>516655.58880023204</v>
      </c>
      <c r="N44" s="10"/>
      <c r="O44">
        <v>4168782000000</v>
      </c>
      <c r="X44">
        <v>4168782000000</v>
      </c>
      <c r="Y44">
        <v>569285000000</v>
      </c>
      <c r="Z44">
        <v>962739000000</v>
      </c>
      <c r="AA44">
        <v>274774000000</v>
      </c>
      <c r="AB44" s="10">
        <f t="shared" si="3"/>
        <v>1806798000000</v>
      </c>
      <c r="AC44">
        <v>1325101000000</v>
      </c>
      <c r="AD44">
        <v>145009000000</v>
      </c>
      <c r="AH44" s="10">
        <f t="shared" si="4"/>
        <v>5.2624963358602106E-8</v>
      </c>
      <c r="AI44" s="10">
        <f t="shared" si="5"/>
        <v>7.524748200961037E-8</v>
      </c>
      <c r="AJ44" s="10">
        <f t="shared" si="6"/>
        <v>4.1927068200839029E-7</v>
      </c>
      <c r="AK44" s="10">
        <f t="shared" si="7"/>
        <v>2.5302291581901814E-6</v>
      </c>
      <c r="AL44" s="10">
        <f t="shared" si="8"/>
        <v>0.73867398870437706</v>
      </c>
      <c r="AM44" s="10">
        <f t="shared" si="9"/>
        <v>0.32014979086051781</v>
      </c>
      <c r="AN44" s="10">
        <f t="shared" si="10"/>
        <v>0.23479703210821742</v>
      </c>
      <c r="AO44" s="10">
        <f t="shared" si="11"/>
        <v>2.5694405806787935E-2</v>
      </c>
      <c r="AP44" s="10">
        <v>2010</v>
      </c>
      <c r="AQ44" s="10">
        <f t="shared" si="12"/>
        <v>1.1268905250407608</v>
      </c>
      <c r="AR44" s="10">
        <f t="shared" si="13"/>
        <v>1.5588053372907826</v>
      </c>
      <c r="AS44" s="10">
        <f t="shared" si="14"/>
        <v>1.0769588069892517</v>
      </c>
      <c r="AT44" s="10">
        <f t="shared" si="15"/>
        <v>1.4897357809592344</v>
      </c>
      <c r="AU44" s="10">
        <f t="shared" si="16"/>
        <v>1.1016418090538274</v>
      </c>
      <c r="AV44" s="10">
        <f t="shared" si="17"/>
        <v>1.5238792886945827</v>
      </c>
      <c r="AW44" s="10">
        <f t="shared" si="18"/>
        <v>1.6787691363771597</v>
      </c>
      <c r="AY44" s="10">
        <f t="shared" si="19"/>
        <v>0.18685375932232487</v>
      </c>
      <c r="AZ44" s="10">
        <f t="shared" si="20"/>
        <v>0.81314624067767516</v>
      </c>
      <c r="BA44" s="10">
        <f t="shared" si="21"/>
        <v>96539.039042212607</v>
      </c>
      <c r="BB44" s="10">
        <f t="shared" si="22"/>
        <v>420116.54975801945</v>
      </c>
      <c r="BC44" s="10">
        <f t="shared" si="23"/>
        <v>516655.58880023204</v>
      </c>
      <c r="BF44" s="23">
        <v>37987</v>
      </c>
      <c r="BG44" s="10">
        <v>172.26</v>
      </c>
      <c r="BJ44" s="31"/>
      <c r="BK44" s="23">
        <v>37987</v>
      </c>
      <c r="BL44" s="10">
        <v>193.82</v>
      </c>
      <c r="BO44" s="23">
        <v>37987</v>
      </c>
      <c r="BP44" s="10" t="s">
        <v>521</v>
      </c>
      <c r="BQ44" s="10">
        <v>69.31</v>
      </c>
      <c r="BR44" s="10">
        <v>217.32</v>
      </c>
      <c r="BS44" s="23">
        <v>37987</v>
      </c>
      <c r="BT44" s="10">
        <v>143.315</v>
      </c>
      <c r="BW44" s="24">
        <v>37259</v>
      </c>
      <c r="BX44">
        <v>194.68</v>
      </c>
      <c r="CA44" s="24">
        <v>37259</v>
      </c>
      <c r="CB44" s="10">
        <v>166.18</v>
      </c>
      <c r="CC44" s="10" t="s">
        <v>419</v>
      </c>
      <c r="CD44" s="10">
        <f>AVERAGE(CB57:CB58)</f>
        <v>407.73500000000001</v>
      </c>
      <c r="CE44" s="24">
        <v>37259</v>
      </c>
      <c r="CF44" s="25">
        <v>36.770000000000003</v>
      </c>
      <c r="CG44" s="25">
        <v>36.770000000000003</v>
      </c>
      <c r="CH44" s="25"/>
      <c r="CI44" s="25"/>
      <c r="CJ44" s="24">
        <v>37259</v>
      </c>
      <c r="CK44" s="10">
        <v>36.770000000000003</v>
      </c>
      <c r="CL44" s="10" t="s">
        <v>122</v>
      </c>
      <c r="CM44" s="10">
        <v>34.93</v>
      </c>
      <c r="CN44" s="24">
        <v>37259</v>
      </c>
      <c r="CO44" s="10">
        <v>55.59</v>
      </c>
      <c r="CP44" s="10" t="s">
        <v>32</v>
      </c>
      <c r="CQ44" s="10">
        <f>AVERAGE(CO48:CO49)</f>
        <v>67.260000000000005</v>
      </c>
      <c r="CR44" s="24">
        <v>37259</v>
      </c>
      <c r="CS44" s="10">
        <v>63.24</v>
      </c>
      <c r="CT44" s="10" t="s">
        <v>87</v>
      </c>
      <c r="CU44" s="10">
        <v>60.68</v>
      </c>
      <c r="CV44" s="24">
        <v>37259</v>
      </c>
      <c r="CW44" s="25">
        <v>166.18</v>
      </c>
      <c r="CX44" s="25">
        <v>166.18</v>
      </c>
      <c r="CY44" s="10" t="s">
        <v>403</v>
      </c>
      <c r="CZ44" s="25">
        <f>AVERAGE(CW62:CW63)</f>
        <v>419.02</v>
      </c>
      <c r="DA44" s="25"/>
      <c r="DD44" s="24">
        <v>37259</v>
      </c>
      <c r="DE44" s="10">
        <v>13.09</v>
      </c>
      <c r="DF44" s="10" t="s">
        <v>39</v>
      </c>
      <c r="DH44" s="24">
        <v>37259</v>
      </c>
      <c r="DI44" s="10">
        <v>58.74</v>
      </c>
      <c r="DJ44" s="10" t="s">
        <v>419</v>
      </c>
      <c r="DK44" s="10">
        <f>AVERAGE(DI57:DI58)</f>
        <v>93.5</v>
      </c>
      <c r="DL44" s="10">
        <v>58.74</v>
      </c>
      <c r="DM44" s="10" t="s">
        <v>126</v>
      </c>
      <c r="DP44" s="24">
        <v>37259</v>
      </c>
      <c r="DQ44" s="26">
        <v>166.18</v>
      </c>
      <c r="DR44" s="10" t="s">
        <v>126</v>
      </c>
      <c r="DS44">
        <f>AVERAGE(DQ55:DQ56)</f>
        <v>244.965</v>
      </c>
      <c r="DT44" s="24">
        <v>37259</v>
      </c>
      <c r="DU44" s="28">
        <v>166.18</v>
      </c>
      <c r="DV44" s="10" t="s">
        <v>126</v>
      </c>
      <c r="DW44" s="28">
        <f>AVERAGE(DU55:DU56)</f>
        <v>244.965</v>
      </c>
      <c r="DX44" s="24">
        <v>37259</v>
      </c>
      <c r="DY44" s="28">
        <v>202.98</v>
      </c>
      <c r="DZ44" s="10" t="s">
        <v>87</v>
      </c>
      <c r="EA44" s="10">
        <v>165.01</v>
      </c>
      <c r="EB44" s="24">
        <v>37259</v>
      </c>
      <c r="EC44" s="28">
        <v>145.51</v>
      </c>
      <c r="ED44" s="10" t="s">
        <v>101</v>
      </c>
      <c r="EE44" s="28"/>
      <c r="EF44" s="28"/>
      <c r="EG44" s="10" t="s">
        <v>121</v>
      </c>
      <c r="EH44" s="28"/>
      <c r="EI44" s="24">
        <v>37259</v>
      </c>
      <c r="EJ44" s="28">
        <v>160.54</v>
      </c>
      <c r="EK44" s="10" t="s">
        <v>39</v>
      </c>
      <c r="EL44" s="28">
        <f>AVERAGE(EJ59:EJ60)</f>
        <v>351.52</v>
      </c>
      <c r="EM44" s="24">
        <v>37259</v>
      </c>
      <c r="EN44" s="28">
        <v>156.13999999999999</v>
      </c>
      <c r="EO44" s="10" t="s">
        <v>39</v>
      </c>
      <c r="EP44" s="28">
        <f>AVERAGE(EN59:EN60)</f>
        <v>341.875</v>
      </c>
      <c r="EQ44" s="24">
        <v>37259</v>
      </c>
      <c r="ER44" s="28">
        <v>156.13999999999999</v>
      </c>
      <c r="ES44" s="10" t="s">
        <v>123</v>
      </c>
      <c r="ET44" s="28"/>
      <c r="EU44" s="28"/>
    </row>
    <row r="45" spans="3:152" x14ac:dyDescent="0.25">
      <c r="C45" s="10" t="s">
        <v>38</v>
      </c>
      <c r="D45">
        <v>232244</v>
      </c>
      <c r="E45" s="1">
        <v>149521</v>
      </c>
      <c r="F45">
        <v>337401</v>
      </c>
      <c r="G45" s="10">
        <v>521526</v>
      </c>
      <c r="H45">
        <v>1240672</v>
      </c>
      <c r="J45" s="10">
        <f t="shared" si="0"/>
        <v>784286.15978298534</v>
      </c>
      <c r="K45" s="10">
        <v>5815029000000</v>
      </c>
      <c r="M45" s="1">
        <f t="shared" si="1"/>
        <v>456385.84021701466</v>
      </c>
      <c r="O45">
        <v>4323703000000</v>
      </c>
      <c r="X45">
        <v>4323703000000</v>
      </c>
      <c r="Y45">
        <v>574212000000</v>
      </c>
      <c r="Z45">
        <v>996722000000</v>
      </c>
      <c r="AA45">
        <v>270912000000</v>
      </c>
      <c r="AB45" s="10">
        <f t="shared" si="3"/>
        <v>1841846000000</v>
      </c>
      <c r="AC45">
        <v>1346269000000</v>
      </c>
      <c r="AD45">
        <v>134499000000</v>
      </c>
      <c r="AH45" s="10">
        <f t="shared" si="4"/>
        <v>5.3714142715167996E-8</v>
      </c>
      <c r="AI45" s="10">
        <f t="shared" si="5"/>
        <v>8.1179968357832304E-8</v>
      </c>
      <c r="AJ45" s="10">
        <f t="shared" si="6"/>
        <v>3.8738617616538745E-7</v>
      </c>
      <c r="AK45" s="10">
        <f t="shared" si="7"/>
        <v>2.5085762719425423E-6</v>
      </c>
      <c r="AL45" s="10">
        <f t="shared" si="8"/>
        <v>0.74353937013899674</v>
      </c>
      <c r="AM45" s="10">
        <f t="shared" si="9"/>
        <v>0.31673891910083335</v>
      </c>
      <c r="AN45" s="10">
        <f t="shared" si="10"/>
        <v>0.23151544042170727</v>
      </c>
      <c r="AO45" s="10">
        <f t="shared" si="11"/>
        <v>2.3129549310932071E-2</v>
      </c>
      <c r="AP45" s="10">
        <v>2011</v>
      </c>
      <c r="AQ45" s="10">
        <f>($AH$6*AL45+$AI$6*AM45+$AJ$6*AN45+$AK$6*AO45)/($AH$6*$AL$6+$AI$6*$AM$6+$AJ$6*$AN$6+$AK$6*$AO$6)</f>
        <v>1.0764758241236549</v>
      </c>
      <c r="AR45" s="10">
        <f t="shared" si="13"/>
        <v>1.5232948879112436</v>
      </c>
      <c r="AS45" s="10">
        <f t="shared" si="14"/>
        <v>1.0384974779218792</v>
      </c>
      <c r="AT45" s="10">
        <f t="shared" si="15"/>
        <v>1.4695526492803062</v>
      </c>
      <c r="AU45" s="10">
        <f t="shared" si="16"/>
        <v>1.0573161440157302</v>
      </c>
      <c r="AV45" s="10">
        <f t="shared" si="17"/>
        <v>1.4961824882564008</v>
      </c>
      <c r="AW45" s="10">
        <f t="shared" si="18"/>
        <v>1.581937899227118</v>
      </c>
      <c r="AY45" s="10">
        <f t="shared" si="19"/>
        <v>0.12151680612158</v>
      </c>
      <c r="AZ45" s="10">
        <f t="shared" si="20"/>
        <v>0.87848319387842011</v>
      </c>
      <c r="BA45" s="10">
        <f t="shared" si="21"/>
        <v>55458.549662285361</v>
      </c>
      <c r="BB45" s="10">
        <f t="shared" si="22"/>
        <v>400927.29055472935</v>
      </c>
      <c r="BC45" s="10">
        <f t="shared" si="23"/>
        <v>456385.84021701472</v>
      </c>
      <c r="BF45" s="23">
        <v>37993</v>
      </c>
      <c r="BG45" s="10">
        <v>182.09</v>
      </c>
      <c r="BJ45" s="31"/>
      <c r="BK45" s="23">
        <v>37993</v>
      </c>
      <c r="BL45" s="10">
        <v>204.88</v>
      </c>
      <c r="BO45" s="23">
        <v>37993</v>
      </c>
      <c r="BP45" s="10" t="s">
        <v>522</v>
      </c>
      <c r="BQ45" s="10">
        <v>73.95</v>
      </c>
      <c r="BR45" s="10">
        <v>231.88</v>
      </c>
      <c r="BS45" s="23">
        <v>37993</v>
      </c>
      <c r="BT45" s="10">
        <v>152.91499999999999</v>
      </c>
      <c r="BW45" s="11" t="s">
        <v>260</v>
      </c>
      <c r="BX45" s="10">
        <v>194.68</v>
      </c>
      <c r="CA45" s="11" t="s">
        <v>260</v>
      </c>
      <c r="CB45" s="10">
        <v>166.18</v>
      </c>
      <c r="CC45" s="10" t="s">
        <v>39</v>
      </c>
      <c r="CD45" s="10">
        <f>AVERAGE(CB59:CB60)</f>
        <v>465.39499999999998</v>
      </c>
      <c r="CE45" s="11" t="s">
        <v>260</v>
      </c>
      <c r="CF45" s="25">
        <v>36.770000000000003</v>
      </c>
      <c r="CG45" s="25">
        <v>36.770000000000003</v>
      </c>
      <c r="CH45" s="25"/>
      <c r="CI45" s="25"/>
      <c r="CJ45" s="11" t="s">
        <v>260</v>
      </c>
      <c r="CK45" s="10">
        <v>36.770000000000003</v>
      </c>
      <c r="CL45" s="10" t="s">
        <v>123</v>
      </c>
      <c r="CM45" s="10">
        <v>34.93</v>
      </c>
      <c r="CN45" s="11" t="s">
        <v>260</v>
      </c>
      <c r="CO45" s="10">
        <v>55.59</v>
      </c>
      <c r="CP45" s="10" t="s">
        <v>124</v>
      </c>
      <c r="CQ45" s="10">
        <f>AVERAGE(CO50:CO51)</f>
        <v>73.989999999999995</v>
      </c>
      <c r="CR45" s="11" t="s">
        <v>260</v>
      </c>
      <c r="CS45" s="10">
        <v>63.24</v>
      </c>
      <c r="CT45" s="10" t="s">
        <v>386</v>
      </c>
      <c r="CU45" s="10">
        <v>63.24</v>
      </c>
      <c r="CV45" s="11" t="s">
        <v>260</v>
      </c>
      <c r="CW45" s="25">
        <v>166.18</v>
      </c>
      <c r="CX45" s="25">
        <v>166.18</v>
      </c>
      <c r="CY45" s="25"/>
      <c r="CZ45" s="25"/>
      <c r="DA45" s="25"/>
      <c r="DD45" s="11" t="s">
        <v>260</v>
      </c>
      <c r="DE45" s="10">
        <v>13.09</v>
      </c>
      <c r="DF45" s="10" t="s">
        <v>101</v>
      </c>
      <c r="DH45" s="11" t="s">
        <v>260</v>
      </c>
      <c r="DI45" s="10">
        <v>61.68</v>
      </c>
      <c r="DJ45" s="10" t="s">
        <v>39</v>
      </c>
      <c r="DK45" s="10">
        <f>AVERAGE(DI59:DI60)</f>
        <v>102.01</v>
      </c>
      <c r="DL45" s="10">
        <v>61.68</v>
      </c>
      <c r="DM45" s="10" t="s">
        <v>419</v>
      </c>
      <c r="DP45" s="11" t="s">
        <v>260</v>
      </c>
      <c r="DQ45" s="26">
        <v>166.18</v>
      </c>
      <c r="DR45" s="10" t="s">
        <v>419</v>
      </c>
      <c r="DS45">
        <f>AVERAGE(DQ57:DQ58)</f>
        <v>334.48500000000001</v>
      </c>
      <c r="DT45" s="11" t="s">
        <v>260</v>
      </c>
      <c r="DU45" s="28">
        <v>166.18</v>
      </c>
      <c r="DV45" s="10" t="s">
        <v>419</v>
      </c>
      <c r="DW45" s="28">
        <f>AVERAGE(DU57:DU58)</f>
        <v>339.55</v>
      </c>
      <c r="DX45" s="11" t="s">
        <v>260</v>
      </c>
      <c r="DY45" s="28">
        <v>202.98</v>
      </c>
      <c r="DZ45" s="10" t="s">
        <v>386</v>
      </c>
      <c r="EA45" s="28">
        <v>192.44</v>
      </c>
      <c r="EB45" s="11" t="s">
        <v>260</v>
      </c>
      <c r="EC45" s="28">
        <v>145.51</v>
      </c>
      <c r="ED45" s="10" t="s">
        <v>403</v>
      </c>
      <c r="EE45" s="28"/>
      <c r="EF45" s="28"/>
      <c r="EG45" s="10" t="s">
        <v>24</v>
      </c>
      <c r="EH45" s="28"/>
      <c r="EI45" s="11" t="s">
        <v>260</v>
      </c>
      <c r="EJ45" s="28">
        <v>160.54</v>
      </c>
      <c r="EK45" s="10" t="s">
        <v>101</v>
      </c>
      <c r="EL45" s="10">
        <v>380.41</v>
      </c>
      <c r="EM45" s="11" t="s">
        <v>260</v>
      </c>
      <c r="EN45" s="28">
        <v>156.13999999999999</v>
      </c>
      <c r="EO45" s="10" t="s">
        <v>101</v>
      </c>
      <c r="EP45" s="10">
        <v>369.97</v>
      </c>
      <c r="EQ45" s="11" t="s">
        <v>260</v>
      </c>
      <c r="ER45" s="28">
        <v>156.13999999999999</v>
      </c>
      <c r="ES45" s="10" t="s">
        <v>87</v>
      </c>
      <c r="ET45" s="28"/>
      <c r="EU45" s="28"/>
    </row>
    <row r="46" spans="3:152" x14ac:dyDescent="0.25">
      <c r="C46" s="10" t="s">
        <v>403</v>
      </c>
      <c r="D46" s="10">
        <v>261915</v>
      </c>
      <c r="E46" s="10">
        <v>158627</v>
      </c>
      <c r="F46" s="1">
        <v>358381</v>
      </c>
      <c r="G46" s="10">
        <v>509274</v>
      </c>
      <c r="H46" s="1">
        <v>1288198</v>
      </c>
      <c r="J46" s="10">
        <f t="shared" si="0"/>
        <v>808111.88572008791</v>
      </c>
      <c r="K46" s="10">
        <v>5991683000000</v>
      </c>
      <c r="M46" s="1">
        <f t="shared" si="1"/>
        <v>480086.11427991209</v>
      </c>
      <c r="X46" s="10">
        <v>4561702966074.6914</v>
      </c>
      <c r="Y46" s="10">
        <v>611151666000</v>
      </c>
      <c r="Z46">
        <v>1006602744000.0001</v>
      </c>
      <c r="AA46">
        <v>341525931000</v>
      </c>
      <c r="AB46" s="10">
        <f t="shared" si="3"/>
        <v>1959280341000</v>
      </c>
      <c r="AC46" s="10">
        <v>1366103724000</v>
      </c>
      <c r="AD46" s="10">
        <v>149792075000</v>
      </c>
      <c r="AH46" s="10">
        <f t="shared" si="4"/>
        <v>5.741605754426745E-8</v>
      </c>
      <c r="AI46" s="10">
        <f t="shared" si="5"/>
        <v>8.0961869866482778E-8</v>
      </c>
      <c r="AJ46" s="10">
        <f t="shared" si="6"/>
        <v>3.7279306911544589E-7</v>
      </c>
      <c r="AK46" s="10">
        <f t="shared" si="7"/>
        <v>2.3925231024404996E-6</v>
      </c>
      <c r="AL46" s="10">
        <f t="shared" si="8"/>
        <v>0.76133917065951107</v>
      </c>
      <c r="AM46" s="10">
        <f t="shared" si="9"/>
        <v>0.32700000000000001</v>
      </c>
      <c r="AN46" s="10">
        <f t="shared" si="10"/>
        <v>0.22800000000000001</v>
      </c>
      <c r="AO46" s="10">
        <f t="shared" si="11"/>
        <v>2.5000000000000001E-2</v>
      </c>
      <c r="AQ46" s="10">
        <f>($AH$6*AL46+$AI$6*AM46+$AJ$6*AN46+$AK$6*AO46)/($AH$6*$AL$6+$AI$6*$AM$6+$AJ$6*$AN$6+$AK$6*$AO$6)</f>
        <v>1.0973018098065674</v>
      </c>
      <c r="AR46" s="10">
        <f t="shared" si="13"/>
        <v>1.506192832718722</v>
      </c>
      <c r="AS46" s="10">
        <f t="shared" si="14"/>
        <v>1.0583521888603178</v>
      </c>
      <c r="AT46" s="10">
        <f t="shared" si="15"/>
        <v>1.4527292920756114</v>
      </c>
      <c r="AU46" s="10">
        <f t="shared" si="16"/>
        <v>1.0776510438213145</v>
      </c>
      <c r="AV46" s="10">
        <f t="shared" si="17"/>
        <v>1.4792195400294132</v>
      </c>
      <c r="AW46" s="10">
        <f t="shared" si="18"/>
        <v>1.5940824813535819</v>
      </c>
      <c r="AY46" s="10">
        <f t="shared" si="19"/>
        <v>0.16037740050960431</v>
      </c>
      <c r="AZ46" s="10">
        <f t="shared" si="20"/>
        <v>0.83962259949039564</v>
      </c>
      <c r="BA46" s="10">
        <f t="shared" si="21"/>
        <v>76994.963028969127</v>
      </c>
      <c r="BB46" s="10">
        <f t="shared" si="22"/>
        <v>403091.15125094296</v>
      </c>
      <c r="BC46" s="10">
        <f t="shared" si="23"/>
        <v>480086.11427991209</v>
      </c>
      <c r="BF46" s="23">
        <v>38385</v>
      </c>
      <c r="BG46" s="10">
        <v>197.11</v>
      </c>
      <c r="BJ46" s="10">
        <v>197.11</v>
      </c>
      <c r="BK46" s="23">
        <v>38385</v>
      </c>
      <c r="BL46" s="10">
        <v>221.78</v>
      </c>
      <c r="BO46" s="23">
        <v>38385</v>
      </c>
      <c r="BP46" s="10" t="s">
        <v>523</v>
      </c>
      <c r="BQ46" s="10">
        <v>73.95</v>
      </c>
      <c r="BR46" s="10">
        <v>251.01</v>
      </c>
      <c r="BS46" s="23">
        <v>38385</v>
      </c>
      <c r="BT46" s="10">
        <v>162.47999999999999</v>
      </c>
      <c r="BW46" s="10" t="s">
        <v>518</v>
      </c>
      <c r="BX46" s="10">
        <v>222.32</v>
      </c>
      <c r="CA46" s="10" t="s">
        <v>518</v>
      </c>
      <c r="CB46" s="10">
        <v>166.18</v>
      </c>
      <c r="CC46" s="10" t="s">
        <v>101</v>
      </c>
      <c r="CD46" s="10">
        <v>503.64</v>
      </c>
      <c r="CE46" s="10" t="s">
        <v>518</v>
      </c>
      <c r="CG46" s="10">
        <v>36.770000000000003</v>
      </c>
      <c r="CJ46" s="10" t="s">
        <v>518</v>
      </c>
      <c r="CK46" s="10">
        <v>36.770000000000003</v>
      </c>
      <c r="CL46" s="10" t="s">
        <v>87</v>
      </c>
      <c r="CM46" s="10">
        <v>34.93</v>
      </c>
      <c r="CN46" s="10" t="s">
        <v>518</v>
      </c>
      <c r="CO46" s="10">
        <v>62.57</v>
      </c>
      <c r="CP46" s="10" t="s">
        <v>34</v>
      </c>
      <c r="CQ46" s="10">
        <f>AVERAGE(CO52:CO53)</f>
        <v>83.24</v>
      </c>
      <c r="CR46" s="10" t="s">
        <v>518</v>
      </c>
      <c r="CS46" s="10">
        <v>66.400000000000006</v>
      </c>
      <c r="CT46" s="10" t="s">
        <v>390</v>
      </c>
      <c r="CU46" s="10">
        <v>66.14</v>
      </c>
      <c r="CV46" s="10" t="s">
        <v>518</v>
      </c>
      <c r="CW46" s="10">
        <v>166.18</v>
      </c>
      <c r="CX46" s="10">
        <v>166.18</v>
      </c>
      <c r="DB46" s="31"/>
      <c r="DC46" s="31"/>
      <c r="DD46" s="10" t="s">
        <v>518</v>
      </c>
      <c r="DE46" s="10">
        <v>13.09</v>
      </c>
      <c r="DF46" s="10" t="s">
        <v>403</v>
      </c>
      <c r="DH46" s="10" t="s">
        <v>518</v>
      </c>
      <c r="DI46" s="10">
        <v>61.68</v>
      </c>
      <c r="DJ46" s="10" t="s">
        <v>101</v>
      </c>
      <c r="DK46" s="10">
        <v>102.01</v>
      </c>
      <c r="DL46" s="10">
        <v>61.68</v>
      </c>
      <c r="DM46" s="10" t="s">
        <v>39</v>
      </c>
      <c r="DP46" s="10" t="s">
        <v>518</v>
      </c>
      <c r="DQ46" s="10">
        <v>166.68</v>
      </c>
      <c r="DR46" s="10" t="s">
        <v>39</v>
      </c>
      <c r="DS46">
        <f>AVERAGE(DQ59:DQ60)</f>
        <v>353.33500000000004</v>
      </c>
      <c r="DT46" s="10" t="s">
        <v>518</v>
      </c>
      <c r="DU46" s="10">
        <v>166.68</v>
      </c>
      <c r="DV46" s="10" t="s">
        <v>39</v>
      </c>
      <c r="DW46" s="10">
        <f>AVERAGE(DU59:DU60)</f>
        <v>359.04500000000002</v>
      </c>
      <c r="DX46" s="10" t="s">
        <v>518</v>
      </c>
      <c r="DY46" s="10">
        <v>190.8</v>
      </c>
      <c r="DZ46" s="10" t="s">
        <v>390</v>
      </c>
      <c r="EA46" s="10">
        <v>192.8</v>
      </c>
      <c r="EB46" s="10" t="s">
        <v>518</v>
      </c>
      <c r="EC46" s="10">
        <v>145.51</v>
      </c>
      <c r="EG46" s="10" t="s">
        <v>25</v>
      </c>
      <c r="EI46" s="10" t="s">
        <v>518</v>
      </c>
      <c r="EJ46" s="10">
        <v>160.54</v>
      </c>
      <c r="EK46" s="10" t="s">
        <v>403</v>
      </c>
      <c r="EL46" s="10">
        <f>AVERAGE(EJ62:EJ63)</f>
        <v>456.40999999999997</v>
      </c>
      <c r="EM46" s="10" t="s">
        <v>518</v>
      </c>
      <c r="EN46" s="10">
        <v>156.13999999999999</v>
      </c>
      <c r="EO46" s="10" t="s">
        <v>403</v>
      </c>
      <c r="EP46" s="10">
        <f>AVERAGE(EN62:EN63)</f>
        <v>450.48</v>
      </c>
      <c r="EQ46" s="10" t="s">
        <v>518</v>
      </c>
      <c r="ER46" s="10">
        <v>156.13999999999999</v>
      </c>
      <c r="ES46" s="10" t="s">
        <v>386</v>
      </c>
      <c r="ET46" s="28">
        <v>156.13999999999999</v>
      </c>
    </row>
    <row r="47" spans="3:152" x14ac:dyDescent="0.25">
      <c r="AH47" s="10"/>
      <c r="AI47" s="10"/>
      <c r="AJ47" s="10"/>
      <c r="AK47" s="10"/>
      <c r="AL47" s="10"/>
      <c r="AM47" s="10"/>
      <c r="AN47" s="10"/>
      <c r="AO47" s="10"/>
      <c r="AT47" s="10" t="s">
        <v>200</v>
      </c>
      <c r="AU47">
        <f>AVERAGE(AU6:AU45)</f>
        <v>1.1112831557110785</v>
      </c>
      <c r="AV47" s="10">
        <f t="shared" ref="AV47:AW47" si="24">AVERAGE(AV6:AV45)</f>
        <v>1.2912083873315479</v>
      </c>
      <c r="AW47" s="10">
        <f t="shared" si="24"/>
        <v>1.4289133906860141</v>
      </c>
      <c r="BF47" s="23">
        <v>38359</v>
      </c>
      <c r="BG47" s="10">
        <v>208.56</v>
      </c>
      <c r="BJ47" s="10">
        <v>208.56</v>
      </c>
      <c r="BK47" s="23">
        <v>38359</v>
      </c>
      <c r="BL47" s="10">
        <v>234.67</v>
      </c>
      <c r="BO47" s="23">
        <v>38359</v>
      </c>
      <c r="BP47" s="10" t="s">
        <v>524</v>
      </c>
      <c r="BQ47" s="10">
        <v>73.95</v>
      </c>
      <c r="BR47" s="10">
        <v>265.58999999999997</v>
      </c>
      <c r="BS47" s="23">
        <v>38359</v>
      </c>
      <c r="BT47" s="10">
        <v>169.76999999999998</v>
      </c>
      <c r="BW47" s="10" t="s">
        <v>519</v>
      </c>
      <c r="BX47" s="10">
        <v>222.32</v>
      </c>
      <c r="CA47" s="10" t="s">
        <v>519</v>
      </c>
      <c r="CB47" s="10">
        <v>168.88</v>
      </c>
      <c r="CC47" s="10" t="s">
        <v>403</v>
      </c>
      <c r="CD47" s="10">
        <f>AVERAGE(CB62:CB63)</f>
        <v>611.83999999999992</v>
      </c>
      <c r="CE47" s="10" t="s">
        <v>519</v>
      </c>
      <c r="CG47" s="10">
        <v>36.770000000000003</v>
      </c>
      <c r="CJ47" s="10" t="s">
        <v>519</v>
      </c>
      <c r="CK47" s="10">
        <v>36.770000000000003</v>
      </c>
      <c r="CL47" s="10" t="s">
        <v>386</v>
      </c>
      <c r="CM47" s="10">
        <v>35.130000000000003</v>
      </c>
      <c r="CN47" s="10" t="s">
        <v>519</v>
      </c>
      <c r="CO47" s="10">
        <v>62.57</v>
      </c>
      <c r="CP47" s="10" t="s">
        <v>125</v>
      </c>
      <c r="CQ47" s="10">
        <v>91.52</v>
      </c>
      <c r="CR47" s="10" t="s">
        <v>519</v>
      </c>
      <c r="CS47" s="10">
        <v>66.400000000000006</v>
      </c>
      <c r="CT47" s="10" t="s">
        <v>32</v>
      </c>
      <c r="CU47" s="10">
        <f>AVERAGE(CS48:CS49)</f>
        <v>71.38</v>
      </c>
      <c r="CV47" s="10" t="s">
        <v>519</v>
      </c>
      <c r="CW47" s="10">
        <v>168.88</v>
      </c>
      <c r="CX47" s="10">
        <v>168.88</v>
      </c>
      <c r="DB47" s="31"/>
      <c r="DC47" s="31"/>
      <c r="DD47" s="10" t="s">
        <v>519</v>
      </c>
      <c r="DE47" s="10">
        <v>13.09</v>
      </c>
      <c r="DH47" s="10" t="s">
        <v>519</v>
      </c>
      <c r="DI47" s="10">
        <v>61.68</v>
      </c>
      <c r="DJ47" s="10" t="s">
        <v>403</v>
      </c>
      <c r="DK47" s="10">
        <f>AVERAGE(DI62:DI63)</f>
        <v>109.14</v>
      </c>
      <c r="DL47" s="10">
        <v>61.68</v>
      </c>
      <c r="DM47" s="10" t="s">
        <v>101</v>
      </c>
      <c r="DP47" s="10" t="s">
        <v>519</v>
      </c>
      <c r="DQ47" s="10">
        <v>166.88</v>
      </c>
      <c r="DR47" s="10" t="s">
        <v>101</v>
      </c>
      <c r="DS47" s="28">
        <v>382.37</v>
      </c>
      <c r="DT47" s="10" t="s">
        <v>519</v>
      </c>
      <c r="DU47" s="10">
        <v>166.88</v>
      </c>
      <c r="DV47" s="10" t="s">
        <v>101</v>
      </c>
      <c r="DW47" s="10">
        <f>AVERAGE(DU61)</f>
        <v>393.79</v>
      </c>
      <c r="DX47" s="10" t="s">
        <v>519</v>
      </c>
      <c r="DY47" s="10">
        <v>190.8</v>
      </c>
      <c r="DZ47" s="10" t="s">
        <v>32</v>
      </c>
      <c r="EA47" s="10">
        <f>AVERAGE(DY48:DY49)</f>
        <v>231.27500000000001</v>
      </c>
      <c r="EB47" s="10" t="s">
        <v>519</v>
      </c>
      <c r="EC47" s="31"/>
      <c r="ED47" s="31"/>
      <c r="EE47" s="31"/>
      <c r="EF47" s="31"/>
      <c r="EG47" s="10" t="s">
        <v>271</v>
      </c>
      <c r="EH47" s="31"/>
      <c r="EI47" s="10" t="s">
        <v>519</v>
      </c>
      <c r="EJ47" s="10">
        <v>163.15</v>
      </c>
      <c r="EM47" s="10" t="s">
        <v>519</v>
      </c>
      <c r="EN47" s="10">
        <v>158.68</v>
      </c>
      <c r="EQ47" s="10" t="s">
        <v>519</v>
      </c>
      <c r="ER47" s="10">
        <v>158.68</v>
      </c>
      <c r="ES47" s="10" t="s">
        <v>390</v>
      </c>
      <c r="ET47" s="10">
        <v>158.68</v>
      </c>
    </row>
    <row r="48" spans="3:152" x14ac:dyDescent="0.25">
      <c r="D48" s="1"/>
      <c r="E48" s="1"/>
      <c r="F48" s="10"/>
      <c r="G48" s="1"/>
      <c r="H48" s="10"/>
      <c r="I48" s="1"/>
      <c r="J48" s="1"/>
      <c r="AH48" s="10"/>
      <c r="AI48" s="10"/>
      <c r="AJ48" s="10"/>
      <c r="AK48" s="10"/>
      <c r="AL48" s="10"/>
      <c r="AM48" s="10"/>
      <c r="AN48" s="10"/>
      <c r="AO48" s="10"/>
      <c r="AT48" s="10" t="s">
        <v>194</v>
      </c>
      <c r="AU48">
        <f>STDEV(AU6:AU45)</f>
        <v>8.2919179651300315E-2</v>
      </c>
      <c r="AV48" s="10">
        <f t="shared" ref="AV48:AW48" si="25">STDEV(AV6:AV45)</f>
        <v>0.2155627693568718</v>
      </c>
      <c r="AW48" s="10">
        <f t="shared" si="25"/>
        <v>0.21979798429323408</v>
      </c>
      <c r="BF48" s="23">
        <v>38718</v>
      </c>
      <c r="BG48" s="10">
        <v>240.91</v>
      </c>
      <c r="BJ48" s="10">
        <v>240.91</v>
      </c>
      <c r="BK48" s="23">
        <v>38718</v>
      </c>
      <c r="BL48" s="10">
        <v>271.07</v>
      </c>
      <c r="BO48" s="23">
        <v>38718</v>
      </c>
      <c r="BP48" s="10" t="s">
        <v>525</v>
      </c>
      <c r="BQ48" s="10">
        <v>80.959999999999994</v>
      </c>
      <c r="BR48" s="10">
        <v>306.79000000000002</v>
      </c>
      <c r="BS48" s="23">
        <v>38718</v>
      </c>
      <c r="BT48" s="10">
        <v>193.875</v>
      </c>
      <c r="BW48" s="23">
        <v>37628</v>
      </c>
      <c r="BX48" s="10">
        <v>209.78</v>
      </c>
      <c r="CA48" s="23">
        <v>37628</v>
      </c>
      <c r="CB48" s="10">
        <v>172.26</v>
      </c>
      <c r="CC48" s="23"/>
      <c r="CE48" s="23">
        <v>37628</v>
      </c>
      <c r="CG48" s="10">
        <v>36.770000000000003</v>
      </c>
      <c r="CJ48" s="23">
        <v>37628</v>
      </c>
      <c r="CK48" s="10">
        <v>36.770000000000003</v>
      </c>
      <c r="CL48" s="10" t="s">
        <v>390</v>
      </c>
      <c r="CM48" s="10">
        <v>36.770000000000003</v>
      </c>
      <c r="CN48" s="23">
        <v>37628</v>
      </c>
      <c r="CO48" s="10">
        <v>67.260000000000005</v>
      </c>
      <c r="CP48" s="10" t="s">
        <v>126</v>
      </c>
      <c r="CQ48" s="10">
        <v>91.52</v>
      </c>
      <c r="CR48" s="23">
        <v>37628</v>
      </c>
      <c r="CS48" s="10">
        <v>71.38</v>
      </c>
      <c r="CT48" s="10" t="s">
        <v>124</v>
      </c>
      <c r="CU48" s="10">
        <v>78.52</v>
      </c>
      <c r="CV48" s="23">
        <v>37628</v>
      </c>
      <c r="CW48" s="10">
        <v>172.26</v>
      </c>
      <c r="CX48" s="10">
        <v>172.26</v>
      </c>
      <c r="DB48" s="31"/>
      <c r="DC48" s="31"/>
      <c r="DD48" s="23">
        <v>37628</v>
      </c>
      <c r="DE48" s="10">
        <v>13.09</v>
      </c>
      <c r="DH48" s="23">
        <v>37628</v>
      </c>
      <c r="DI48" s="10">
        <v>66.31</v>
      </c>
      <c r="DL48" s="10">
        <v>66.31</v>
      </c>
      <c r="DM48" s="10" t="s">
        <v>403</v>
      </c>
      <c r="DP48" s="23">
        <v>37628</v>
      </c>
      <c r="DQ48" s="10">
        <v>172.26</v>
      </c>
      <c r="DR48" s="10" t="s">
        <v>403</v>
      </c>
      <c r="DS48">
        <f>AVERAGE(DQ62:DQ63)</f>
        <v>419.02</v>
      </c>
      <c r="DT48" s="23">
        <v>37628</v>
      </c>
      <c r="DU48" s="10">
        <v>172.26</v>
      </c>
      <c r="DV48" s="10" t="s">
        <v>403</v>
      </c>
      <c r="DW48" s="10">
        <f>AVERAGE(DU62:DU63)</f>
        <v>464</v>
      </c>
      <c r="DX48" s="23">
        <v>37628</v>
      </c>
      <c r="DY48" s="10">
        <v>235.77</v>
      </c>
      <c r="DZ48" s="10" t="s">
        <v>124</v>
      </c>
      <c r="EA48" s="10">
        <f>AVERAGE(DY50:DY51)</f>
        <v>248.18</v>
      </c>
      <c r="EB48" s="23">
        <v>37628</v>
      </c>
      <c r="EC48" s="31"/>
      <c r="ED48" s="31"/>
      <c r="EE48" s="31"/>
      <c r="EF48" s="31"/>
      <c r="EG48" s="10" t="s">
        <v>122</v>
      </c>
      <c r="EH48" s="31"/>
      <c r="EI48" s="23">
        <v>37628</v>
      </c>
      <c r="EJ48" s="10">
        <v>166.41</v>
      </c>
      <c r="EM48" s="23">
        <v>37628</v>
      </c>
      <c r="EN48" s="10">
        <v>161.85</v>
      </c>
      <c r="EQ48" s="23">
        <v>37628</v>
      </c>
      <c r="ER48" s="10">
        <v>161.85</v>
      </c>
      <c r="ES48" s="10" t="s">
        <v>32</v>
      </c>
      <c r="ET48" s="10">
        <v>161.85</v>
      </c>
    </row>
    <row r="49" spans="46:151" x14ac:dyDescent="0.25">
      <c r="AT49" s="10" t="s">
        <v>199</v>
      </c>
      <c r="AU49">
        <f>MIN(AU6:AU45)</f>
        <v>0.967741220032034</v>
      </c>
      <c r="AV49" s="10">
        <f t="shared" ref="AV49:AW49" si="26">MIN(AV6:AV45)</f>
        <v>0.96557737756770623</v>
      </c>
      <c r="AW49" s="10">
        <f t="shared" si="26"/>
        <v>1</v>
      </c>
      <c r="BF49" s="23">
        <v>38724</v>
      </c>
      <c r="BG49" s="10">
        <v>264.87</v>
      </c>
      <c r="BJ49" s="10">
        <v>264.87</v>
      </c>
      <c r="BK49" s="23">
        <v>38724</v>
      </c>
      <c r="BL49" s="10">
        <v>298.02999999999997</v>
      </c>
      <c r="BO49" s="23">
        <v>38724</v>
      </c>
      <c r="BP49" s="10" t="s">
        <v>526</v>
      </c>
      <c r="BQ49" s="10">
        <v>85.03</v>
      </c>
      <c r="BR49" s="10">
        <v>337.3</v>
      </c>
      <c r="BS49" s="23">
        <v>38724</v>
      </c>
      <c r="BT49" s="10">
        <v>211.16500000000002</v>
      </c>
      <c r="BW49" s="23">
        <v>37987</v>
      </c>
      <c r="BX49" s="10">
        <v>209.78</v>
      </c>
      <c r="CA49" s="23">
        <v>37987</v>
      </c>
      <c r="CB49" s="10">
        <v>172.26</v>
      </c>
      <c r="CC49" s="23"/>
      <c r="CE49" s="23">
        <v>37987</v>
      </c>
      <c r="CF49" s="10"/>
      <c r="CG49" s="10">
        <v>36.770000000000003</v>
      </c>
      <c r="CJ49" s="23">
        <v>37987</v>
      </c>
      <c r="CK49" s="10">
        <v>36.770000000000003</v>
      </c>
      <c r="CL49" s="10" t="s">
        <v>32</v>
      </c>
      <c r="CM49" s="10">
        <v>36.770000000000003</v>
      </c>
      <c r="CN49" s="23">
        <v>37987</v>
      </c>
      <c r="CO49" s="10">
        <v>67.260000000000005</v>
      </c>
      <c r="CP49" s="10" t="s">
        <v>419</v>
      </c>
      <c r="CQ49" s="10">
        <f>AVERAGE(CO57:CO58)</f>
        <v>93.83</v>
      </c>
      <c r="CR49" s="23">
        <v>37987</v>
      </c>
      <c r="CS49" s="10">
        <v>71.38</v>
      </c>
      <c r="CT49" s="10" t="s">
        <v>34</v>
      </c>
      <c r="CU49" s="10">
        <v>88.34</v>
      </c>
      <c r="CV49" s="23">
        <v>37987</v>
      </c>
      <c r="CW49" s="10">
        <v>172.26</v>
      </c>
      <c r="CX49" s="10">
        <v>172.26</v>
      </c>
      <c r="DB49" s="31"/>
      <c r="DC49" s="31"/>
      <c r="DD49" s="23">
        <v>37987</v>
      </c>
      <c r="DE49" s="10">
        <v>13.09</v>
      </c>
      <c r="DH49" s="23">
        <v>37987</v>
      </c>
      <c r="DI49" s="10">
        <v>66.31</v>
      </c>
      <c r="DL49" s="10">
        <v>66.31</v>
      </c>
      <c r="DP49" s="23">
        <v>37987</v>
      </c>
      <c r="DQ49" s="10">
        <v>172.26</v>
      </c>
      <c r="DS49" s="10"/>
      <c r="DT49" s="23">
        <v>37987</v>
      </c>
      <c r="DU49" s="10">
        <v>172.26</v>
      </c>
      <c r="DX49" s="23">
        <v>37987</v>
      </c>
      <c r="DY49" s="10">
        <v>226.78</v>
      </c>
      <c r="DZ49" s="10" t="s">
        <v>34</v>
      </c>
      <c r="EA49" s="10">
        <f>AVERAGE(DY52:DY53)</f>
        <v>358.35500000000002</v>
      </c>
      <c r="EB49" s="23">
        <v>37987</v>
      </c>
      <c r="EC49" s="31"/>
      <c r="ED49" s="31"/>
      <c r="EE49" s="31"/>
      <c r="EF49" s="31"/>
      <c r="EG49" s="10" t="s">
        <v>123</v>
      </c>
      <c r="EH49" s="31"/>
      <c r="EI49" s="23">
        <v>37987</v>
      </c>
      <c r="EJ49" s="10">
        <v>166.41</v>
      </c>
      <c r="EM49" s="23">
        <v>37987</v>
      </c>
      <c r="EN49" s="10">
        <v>161.85</v>
      </c>
      <c r="EQ49" s="23">
        <v>37987</v>
      </c>
      <c r="ER49" s="10">
        <v>161.85</v>
      </c>
      <c r="ES49" s="10" t="s">
        <v>124</v>
      </c>
      <c r="ET49" s="10">
        <f>AVERAGE(ER50:ER51)</f>
        <v>178.13499999999999</v>
      </c>
    </row>
    <row r="50" spans="46:151" x14ac:dyDescent="0.25">
      <c r="AT50" s="10" t="s">
        <v>197</v>
      </c>
      <c r="AU50">
        <f>MAX(AU6:AU45)</f>
        <v>1.2729863277897275</v>
      </c>
      <c r="AV50" s="10">
        <f t="shared" ref="AV50:AW50" si="27">MAX(AV6:AV45)</f>
        <v>1.8149937626788315</v>
      </c>
      <c r="AW50" s="10">
        <f t="shared" si="27"/>
        <v>1.874163370303054</v>
      </c>
      <c r="BF50" s="23">
        <v>39084</v>
      </c>
      <c r="BG50" s="10">
        <v>238.38</v>
      </c>
      <c r="BJ50" s="10">
        <v>238.38</v>
      </c>
      <c r="BK50" s="23">
        <v>39084</v>
      </c>
      <c r="BL50" s="10">
        <v>268.23</v>
      </c>
      <c r="BO50" s="23">
        <v>39084</v>
      </c>
      <c r="BP50" s="10" t="s">
        <v>405</v>
      </c>
      <c r="BQ50" s="10">
        <v>78.38</v>
      </c>
      <c r="BR50" s="10">
        <v>310.92</v>
      </c>
      <c r="BS50" s="23">
        <v>39084</v>
      </c>
      <c r="BT50" s="10">
        <v>194.65</v>
      </c>
      <c r="BW50" s="23">
        <v>37993</v>
      </c>
      <c r="BX50" s="10">
        <v>209.78</v>
      </c>
      <c r="CA50" s="23">
        <v>37993</v>
      </c>
      <c r="CB50" s="10">
        <v>182.09</v>
      </c>
      <c r="CC50" s="23"/>
      <c r="CE50" s="23">
        <v>37993</v>
      </c>
      <c r="CF50" s="10"/>
      <c r="CG50" s="10">
        <v>36.770000000000003</v>
      </c>
      <c r="CJ50" s="23">
        <v>37993</v>
      </c>
      <c r="CK50" s="10">
        <v>36.770000000000003</v>
      </c>
      <c r="CL50" s="10" t="s">
        <v>124</v>
      </c>
      <c r="CM50" s="10">
        <v>36.770000000000003</v>
      </c>
      <c r="CN50" s="23">
        <v>37993</v>
      </c>
      <c r="CO50" s="10">
        <v>73.989999999999995</v>
      </c>
      <c r="CP50" s="10" t="s">
        <v>39</v>
      </c>
      <c r="CQ50" s="10">
        <f>AVERAGE(CO59)</f>
        <v>102.01</v>
      </c>
      <c r="CR50" s="23">
        <v>37993</v>
      </c>
      <c r="CS50" s="10">
        <v>78.52</v>
      </c>
      <c r="CT50" s="10" t="s">
        <v>125</v>
      </c>
      <c r="CU50" s="10">
        <v>97.11</v>
      </c>
      <c r="CV50" s="23">
        <v>37993</v>
      </c>
      <c r="CW50" s="10">
        <v>182.09</v>
      </c>
      <c r="CX50" s="10">
        <v>182.09</v>
      </c>
      <c r="DB50" s="31"/>
      <c r="DC50" s="31"/>
      <c r="DD50" s="23">
        <v>37993</v>
      </c>
      <c r="DE50" s="10">
        <v>13.09</v>
      </c>
      <c r="DH50" s="23">
        <v>37993</v>
      </c>
      <c r="DI50" s="10">
        <v>72.94</v>
      </c>
      <c r="DL50" s="10">
        <v>72.94</v>
      </c>
      <c r="DP50" s="23">
        <v>37993</v>
      </c>
      <c r="DQ50" s="10">
        <v>182.09</v>
      </c>
      <c r="DS50" s="10"/>
      <c r="DT50" s="23">
        <v>37993</v>
      </c>
      <c r="DU50" s="10">
        <v>182.09</v>
      </c>
      <c r="DX50" s="23">
        <v>37993</v>
      </c>
      <c r="DY50" s="10">
        <v>234.33</v>
      </c>
      <c r="DZ50" s="10" t="s">
        <v>125</v>
      </c>
      <c r="EA50" s="10">
        <f>AVERAGE(DY54:DY55)</f>
        <v>456.75</v>
      </c>
      <c r="EB50" s="23">
        <v>37993</v>
      </c>
      <c r="EC50" s="31"/>
      <c r="ED50" s="31"/>
      <c r="EE50" s="31"/>
      <c r="EF50" s="31"/>
      <c r="EG50" s="10" t="s">
        <v>87</v>
      </c>
      <c r="EH50" s="31"/>
      <c r="EI50" s="23">
        <v>37993</v>
      </c>
      <c r="EJ50" s="10">
        <v>175.9</v>
      </c>
      <c r="EM50" s="23">
        <v>37993</v>
      </c>
      <c r="EN50" s="10">
        <v>171.08</v>
      </c>
      <c r="EQ50" s="23">
        <v>37993</v>
      </c>
      <c r="ER50" s="10">
        <v>171.08</v>
      </c>
      <c r="ES50" s="10" t="s">
        <v>34</v>
      </c>
      <c r="ET50" s="10">
        <f>AVERAGE(ER52:ER53)</f>
        <v>211.14499999999998</v>
      </c>
    </row>
    <row r="51" spans="46:151" x14ac:dyDescent="0.25">
      <c r="BF51" s="23">
        <v>39448</v>
      </c>
      <c r="BG51">
        <v>251.55</v>
      </c>
      <c r="BJ51" s="10">
        <v>251.55</v>
      </c>
      <c r="BK51" s="23">
        <v>39448</v>
      </c>
      <c r="BL51">
        <v>283.05</v>
      </c>
      <c r="BO51" s="23">
        <v>39448</v>
      </c>
      <c r="BP51" s="10" t="s">
        <v>405</v>
      </c>
      <c r="BQ51" s="10">
        <v>78.38</v>
      </c>
      <c r="BR51" s="10">
        <v>310.92</v>
      </c>
      <c r="BS51" s="23">
        <v>39448</v>
      </c>
      <c r="BT51" s="10">
        <v>194.65</v>
      </c>
      <c r="BW51" s="23">
        <v>38385</v>
      </c>
      <c r="BX51" s="10">
        <v>227.09</v>
      </c>
      <c r="CA51" s="23">
        <v>38385</v>
      </c>
      <c r="CB51" s="10">
        <v>197.11</v>
      </c>
      <c r="CC51" s="23"/>
      <c r="CE51" s="23">
        <v>38385</v>
      </c>
      <c r="CF51" s="10"/>
      <c r="CG51" s="10">
        <v>36.770000000000003</v>
      </c>
      <c r="CJ51" s="23">
        <v>38385</v>
      </c>
      <c r="CK51" s="10">
        <v>36.770000000000003</v>
      </c>
      <c r="CL51" s="10" t="s">
        <v>34</v>
      </c>
      <c r="CM51" s="10">
        <v>36.770000000000003</v>
      </c>
      <c r="CN51" s="23">
        <v>38385</v>
      </c>
      <c r="CO51" s="10">
        <v>73.989999999999995</v>
      </c>
      <c r="CP51" s="10" t="s">
        <v>101</v>
      </c>
      <c r="CQ51" s="10">
        <f>AVERAGE(CO60)</f>
        <v>102.01</v>
      </c>
      <c r="CR51" s="23">
        <v>38385</v>
      </c>
      <c r="CS51" s="10">
        <v>78.52</v>
      </c>
      <c r="CT51" s="10" t="s">
        <v>126</v>
      </c>
      <c r="CU51" s="10">
        <v>97.11</v>
      </c>
      <c r="CV51" s="23">
        <v>38385</v>
      </c>
      <c r="CW51" s="10">
        <v>197.11</v>
      </c>
      <c r="CX51" s="10">
        <v>182.09</v>
      </c>
      <c r="DB51" s="31"/>
      <c r="DC51" s="31"/>
      <c r="DD51" s="23">
        <v>38385</v>
      </c>
      <c r="DE51" s="31"/>
      <c r="DF51" s="31"/>
      <c r="DG51" s="31"/>
      <c r="DH51" s="23">
        <v>38385</v>
      </c>
      <c r="DI51" s="10">
        <v>72.94</v>
      </c>
      <c r="DL51" s="31"/>
      <c r="DM51" s="31"/>
      <c r="DN51" s="31"/>
      <c r="DO51" s="31"/>
      <c r="DP51" s="23">
        <v>38385</v>
      </c>
      <c r="DQ51" s="10">
        <v>182.09</v>
      </c>
      <c r="DS51" s="10"/>
      <c r="DT51" s="23">
        <v>38385</v>
      </c>
      <c r="DU51" s="10">
        <v>197.11</v>
      </c>
      <c r="DX51" s="23">
        <v>38385</v>
      </c>
      <c r="DY51" s="10">
        <v>262.02999999999997</v>
      </c>
      <c r="DZ51" s="10" t="s">
        <v>126</v>
      </c>
      <c r="EA51" s="10">
        <f>AVERAGE(DY55:DY56)</f>
        <v>529.73</v>
      </c>
      <c r="EB51" s="23">
        <v>38385</v>
      </c>
      <c r="EC51" s="31"/>
      <c r="ED51" s="31"/>
      <c r="EE51" s="31"/>
      <c r="EF51" s="31"/>
      <c r="EG51" s="10" t="s">
        <v>386</v>
      </c>
      <c r="EH51" s="31"/>
      <c r="EI51" s="23">
        <v>38385</v>
      </c>
      <c r="EJ51" s="10">
        <v>190.41</v>
      </c>
      <c r="EM51" s="23">
        <v>38385</v>
      </c>
      <c r="EN51" s="10">
        <v>185.19</v>
      </c>
      <c r="EQ51" s="23">
        <v>38385</v>
      </c>
      <c r="ER51" s="10">
        <v>185.19</v>
      </c>
      <c r="ES51" s="10" t="s">
        <v>125</v>
      </c>
      <c r="ET51" s="10">
        <f>AVERAGE(ER54:ER55)</f>
        <v>236.405</v>
      </c>
    </row>
    <row r="52" spans="46:151" x14ac:dyDescent="0.25">
      <c r="BF52" s="10" t="s">
        <v>406</v>
      </c>
      <c r="BG52" s="11">
        <v>329.54</v>
      </c>
      <c r="BH52" s="11"/>
      <c r="BI52" s="11"/>
      <c r="BJ52" s="11">
        <v>422.6</v>
      </c>
      <c r="BK52" s="10" t="s">
        <v>406</v>
      </c>
      <c r="BL52">
        <v>370.8</v>
      </c>
      <c r="BO52" s="10" t="s">
        <v>406</v>
      </c>
      <c r="BP52" s="10" t="s">
        <v>407</v>
      </c>
      <c r="BQ52" s="10">
        <v>78.38</v>
      </c>
      <c r="BR52" s="10">
        <v>529.5</v>
      </c>
      <c r="BS52" s="10" t="s">
        <v>406</v>
      </c>
      <c r="BT52" s="10">
        <v>303.94</v>
      </c>
      <c r="BW52" s="23">
        <v>38359</v>
      </c>
      <c r="BX52" s="10">
        <v>240.28</v>
      </c>
      <c r="CA52" s="23">
        <v>38359</v>
      </c>
      <c r="CB52" s="10">
        <v>208.56</v>
      </c>
      <c r="CC52" s="23"/>
      <c r="CE52" s="23">
        <v>38359</v>
      </c>
      <c r="CF52" s="31"/>
      <c r="CG52" s="10">
        <v>36.770000000000003</v>
      </c>
      <c r="CJ52" s="23">
        <v>38359</v>
      </c>
      <c r="CK52" s="10">
        <v>36.770000000000003</v>
      </c>
      <c r="CL52" s="10" t="s">
        <v>125</v>
      </c>
      <c r="CM52" s="10">
        <v>36.770000000000003</v>
      </c>
      <c r="CN52" s="23">
        <v>38359</v>
      </c>
      <c r="CO52" s="10">
        <v>83.24</v>
      </c>
      <c r="CP52" s="10" t="s">
        <v>403</v>
      </c>
      <c r="CQ52" s="10">
        <f>AVERAGE(CO62:CO63)</f>
        <v>109.14</v>
      </c>
      <c r="CR52" s="23">
        <v>38359</v>
      </c>
      <c r="CS52" s="10">
        <v>88.34</v>
      </c>
      <c r="CT52" s="10" t="s">
        <v>419</v>
      </c>
      <c r="CU52" s="10">
        <f>AVERAGE(CS57:CS58)</f>
        <v>99.56</v>
      </c>
      <c r="CV52" s="23">
        <v>38359</v>
      </c>
      <c r="CW52" s="10">
        <v>208.56</v>
      </c>
      <c r="CX52" s="10">
        <v>208.56</v>
      </c>
      <c r="DB52" s="31"/>
      <c r="DC52" s="31"/>
      <c r="DD52" s="23">
        <v>38359</v>
      </c>
      <c r="DE52" s="31"/>
      <c r="DF52" s="31"/>
      <c r="DG52" s="31"/>
      <c r="DH52" s="23">
        <v>38359</v>
      </c>
      <c r="DI52" s="10">
        <v>82.06</v>
      </c>
      <c r="DL52" s="31"/>
      <c r="DM52" s="31"/>
      <c r="DN52" s="31"/>
      <c r="DO52" s="31"/>
      <c r="DP52" s="23">
        <v>38359</v>
      </c>
      <c r="DQ52" s="10">
        <v>208.56</v>
      </c>
      <c r="DS52" s="10"/>
      <c r="DT52" s="23">
        <v>38359</v>
      </c>
      <c r="DU52" s="10">
        <v>208.56</v>
      </c>
      <c r="DX52" s="23">
        <v>38359</v>
      </c>
      <c r="DY52" s="10">
        <v>303.25</v>
      </c>
      <c r="DZ52" s="10" t="s">
        <v>419</v>
      </c>
      <c r="EA52" s="10">
        <f>AVERAGE(DY57:DY58)</f>
        <v>954.24500000000012</v>
      </c>
      <c r="EB52" s="23">
        <v>38359</v>
      </c>
      <c r="EC52" s="31"/>
      <c r="ED52" s="31"/>
      <c r="EE52" s="31"/>
      <c r="EF52" s="31"/>
      <c r="EG52" s="10" t="s">
        <v>390</v>
      </c>
      <c r="EH52" s="31"/>
      <c r="EI52" s="23">
        <v>38359</v>
      </c>
      <c r="EJ52" s="10">
        <v>201.47</v>
      </c>
      <c r="EM52" s="23">
        <v>38359</v>
      </c>
      <c r="EN52" s="10">
        <v>195.95</v>
      </c>
      <c r="EQ52" s="23">
        <v>38359</v>
      </c>
      <c r="ER52" s="10">
        <v>195.95</v>
      </c>
      <c r="ES52" s="10" t="s">
        <v>126</v>
      </c>
      <c r="ET52" s="10">
        <f>AVERAGE(ER55:ER56)</f>
        <v>233.48000000000002</v>
      </c>
    </row>
    <row r="53" spans="46:151" x14ac:dyDescent="0.25">
      <c r="BF53" s="23">
        <v>39814</v>
      </c>
      <c r="BG53">
        <v>339.43</v>
      </c>
      <c r="BJ53" s="10">
        <v>339.43</v>
      </c>
      <c r="BK53" s="23">
        <v>39814</v>
      </c>
      <c r="BL53">
        <v>393.33</v>
      </c>
      <c r="BO53" s="23">
        <v>39814</v>
      </c>
      <c r="BP53" s="10" t="s">
        <v>408</v>
      </c>
      <c r="BQ53" s="10">
        <v>82.3</v>
      </c>
      <c r="BR53" s="10">
        <v>730.17</v>
      </c>
      <c r="BS53" s="23">
        <v>39814</v>
      </c>
      <c r="BT53" s="10">
        <v>406.23499999999996</v>
      </c>
      <c r="BW53" s="23">
        <v>38718</v>
      </c>
      <c r="BX53" s="10">
        <v>277.55</v>
      </c>
      <c r="CA53" s="23">
        <v>38718</v>
      </c>
      <c r="CB53" s="10">
        <v>240.91</v>
      </c>
      <c r="CC53" s="23"/>
      <c r="CE53" s="23">
        <v>38718</v>
      </c>
      <c r="CF53" s="31"/>
      <c r="CG53" s="10">
        <v>36.770000000000003</v>
      </c>
      <c r="CJ53" s="23">
        <v>38718</v>
      </c>
      <c r="CK53" s="10">
        <v>36.770000000000003</v>
      </c>
      <c r="CL53" s="10" t="s">
        <v>126</v>
      </c>
      <c r="CM53" s="10">
        <v>36.770000000000003</v>
      </c>
      <c r="CN53" s="23">
        <v>38718</v>
      </c>
      <c r="CO53" s="10">
        <v>83.24</v>
      </c>
      <c r="CR53" s="23">
        <v>38718</v>
      </c>
      <c r="CS53" s="10">
        <v>88.34</v>
      </c>
      <c r="CT53" s="10" t="s">
        <v>39</v>
      </c>
      <c r="CU53" s="25">
        <v>102.01</v>
      </c>
      <c r="CV53" s="23">
        <v>38718</v>
      </c>
      <c r="CW53" s="10">
        <v>240.91</v>
      </c>
      <c r="CX53" s="10">
        <v>208.56</v>
      </c>
      <c r="DB53" s="31"/>
      <c r="DC53" s="31"/>
      <c r="DD53" s="23">
        <v>38718</v>
      </c>
      <c r="DE53" s="31"/>
      <c r="DF53" s="31"/>
      <c r="DG53" s="31"/>
      <c r="DH53" s="23">
        <v>38718</v>
      </c>
      <c r="DI53" s="10">
        <v>82.06</v>
      </c>
      <c r="DL53" s="31"/>
      <c r="DM53" s="31"/>
      <c r="DN53" s="31"/>
      <c r="DO53" s="31"/>
      <c r="DP53" s="23">
        <v>38718</v>
      </c>
      <c r="DQ53" s="10">
        <v>240.91</v>
      </c>
      <c r="DS53" s="10"/>
      <c r="DT53" s="23">
        <v>38718</v>
      </c>
      <c r="DU53" s="10">
        <v>240.91</v>
      </c>
      <c r="DX53" s="23">
        <v>38718</v>
      </c>
      <c r="DY53" s="10">
        <v>413.46</v>
      </c>
      <c r="DZ53" s="10" t="s">
        <v>39</v>
      </c>
      <c r="EA53" s="10">
        <f>AVERAGE(DY59:DY60)</f>
        <v>703.34</v>
      </c>
      <c r="EB53" s="23">
        <v>38718</v>
      </c>
      <c r="EC53" s="31"/>
      <c r="ED53" s="31"/>
      <c r="EE53" s="31"/>
      <c r="EF53" s="31"/>
      <c r="EG53" s="10" t="s">
        <v>32</v>
      </c>
      <c r="EH53" s="31"/>
      <c r="EI53" s="23">
        <v>38718</v>
      </c>
      <c r="EJ53" s="10">
        <v>232.72</v>
      </c>
      <c r="EM53" s="23">
        <v>38718</v>
      </c>
      <c r="EN53" s="10">
        <v>226.34</v>
      </c>
      <c r="EQ53" s="23">
        <v>38718</v>
      </c>
      <c r="ER53" s="10">
        <v>226.34</v>
      </c>
      <c r="ES53" s="10" t="s">
        <v>419</v>
      </c>
      <c r="ET53" s="10">
        <f>AVERAGE(ER57:ER58)</f>
        <v>323.38</v>
      </c>
    </row>
    <row r="54" spans="46:151" x14ac:dyDescent="0.25">
      <c r="BF54" s="23">
        <v>39820</v>
      </c>
      <c r="BG54">
        <v>324.3</v>
      </c>
      <c r="BJ54" s="10">
        <v>324.3</v>
      </c>
      <c r="BK54" s="23">
        <v>39820</v>
      </c>
      <c r="BL54" s="10">
        <v>393.33</v>
      </c>
      <c r="BO54" s="23">
        <v>39820</v>
      </c>
      <c r="BP54" s="10" t="s">
        <v>409</v>
      </c>
      <c r="BQ54" s="10">
        <v>80.650000000000006</v>
      </c>
      <c r="BR54" s="10">
        <v>730.17</v>
      </c>
      <c r="BS54" s="23">
        <v>39820</v>
      </c>
      <c r="BT54" s="10">
        <v>405.40999999999997</v>
      </c>
      <c r="BW54" s="23">
        <v>38724</v>
      </c>
      <c r="BX54" s="10">
        <v>305.14999999999998</v>
      </c>
      <c r="CA54" s="23">
        <v>38724</v>
      </c>
      <c r="CB54" s="10">
        <v>264.87</v>
      </c>
      <c r="CC54" s="23"/>
      <c r="CE54" s="23">
        <v>38724</v>
      </c>
      <c r="CF54" s="31"/>
      <c r="CG54" s="10">
        <v>36.770000000000003</v>
      </c>
      <c r="CJ54" s="23">
        <v>38724</v>
      </c>
      <c r="CK54" s="10">
        <v>36.770000000000003</v>
      </c>
      <c r="CL54" s="10" t="s">
        <v>419</v>
      </c>
      <c r="CM54" s="10">
        <f>AVERAGE(CK57:CK58)</f>
        <v>69.39</v>
      </c>
      <c r="CN54" s="23">
        <v>38724</v>
      </c>
      <c r="CO54" s="10">
        <v>91.52</v>
      </c>
      <c r="CR54" s="23">
        <v>38724</v>
      </c>
      <c r="CS54" s="10">
        <v>97.11</v>
      </c>
      <c r="CT54" s="10" t="s">
        <v>101</v>
      </c>
      <c r="CU54" s="25">
        <v>102.01</v>
      </c>
      <c r="CV54" s="23">
        <v>38724</v>
      </c>
      <c r="CW54" s="10">
        <v>264.87</v>
      </c>
      <c r="CX54" s="10">
        <v>264.87</v>
      </c>
      <c r="DB54" s="31"/>
      <c r="DC54" s="31"/>
      <c r="DD54" s="23">
        <v>38724</v>
      </c>
      <c r="DE54" s="31"/>
      <c r="DF54" s="31"/>
      <c r="DG54" s="31"/>
      <c r="DH54" s="23">
        <v>38724</v>
      </c>
      <c r="DI54" s="10">
        <v>90.22</v>
      </c>
      <c r="DL54" s="31"/>
      <c r="DM54" s="31"/>
      <c r="DN54" s="31"/>
      <c r="DO54" s="31"/>
      <c r="DP54" s="23">
        <v>38724</v>
      </c>
      <c r="DQ54" s="10">
        <v>264.87</v>
      </c>
      <c r="DS54" s="10"/>
      <c r="DT54" s="23">
        <v>38724</v>
      </c>
      <c r="DU54" s="10">
        <v>264.87</v>
      </c>
      <c r="DX54" s="23">
        <v>38724</v>
      </c>
      <c r="DY54" s="10">
        <v>467.52</v>
      </c>
      <c r="DZ54" s="10" t="s">
        <v>101</v>
      </c>
      <c r="EA54" s="10">
        <v>980.1</v>
      </c>
      <c r="EB54" s="23">
        <v>38724</v>
      </c>
      <c r="EC54" s="31"/>
      <c r="ED54" s="31"/>
      <c r="EE54" s="31"/>
      <c r="EF54" s="31"/>
      <c r="EG54" s="10" t="s">
        <v>124</v>
      </c>
      <c r="EH54" s="31"/>
      <c r="EI54" s="23">
        <v>38724</v>
      </c>
      <c r="EJ54" s="10">
        <v>255.86</v>
      </c>
      <c r="EM54" s="23">
        <v>38724</v>
      </c>
      <c r="EN54" s="10">
        <v>248.85</v>
      </c>
      <c r="EQ54" s="23">
        <v>38724</v>
      </c>
      <c r="ER54" s="10">
        <v>248.85</v>
      </c>
      <c r="ES54" s="10" t="s">
        <v>39</v>
      </c>
      <c r="ET54" s="10">
        <v>313.77999999999997</v>
      </c>
    </row>
    <row r="55" spans="46:151" x14ac:dyDescent="0.25">
      <c r="BF55" s="23">
        <v>40179</v>
      </c>
      <c r="BG55">
        <v>382.37</v>
      </c>
      <c r="BJ55" s="10">
        <v>382.37</v>
      </c>
      <c r="BK55" s="23">
        <v>40179</v>
      </c>
      <c r="BL55">
        <v>463.76</v>
      </c>
      <c r="BO55" s="23">
        <v>40179</v>
      </c>
      <c r="BP55" s="10" t="s">
        <v>410</v>
      </c>
      <c r="BQ55" s="10">
        <v>95.01</v>
      </c>
      <c r="BR55" s="10">
        <v>860.15</v>
      </c>
      <c r="BS55" s="23">
        <v>40179</v>
      </c>
      <c r="BT55" s="10">
        <v>477.58</v>
      </c>
      <c r="BW55" s="23">
        <v>39084</v>
      </c>
      <c r="BX55" s="10">
        <v>305.14999999999998</v>
      </c>
      <c r="CA55" s="23">
        <v>39084</v>
      </c>
      <c r="CB55" s="10">
        <v>238.38</v>
      </c>
      <c r="CC55" s="23"/>
      <c r="CE55" s="23">
        <v>39084</v>
      </c>
      <c r="CF55" s="31"/>
      <c r="CG55" s="10">
        <v>36.770000000000003</v>
      </c>
      <c r="CJ55" s="23">
        <v>39084</v>
      </c>
      <c r="CK55" s="10">
        <v>36.770000000000003</v>
      </c>
      <c r="CL55" s="10" t="s">
        <v>39</v>
      </c>
      <c r="CM55" s="25">
        <v>102.01</v>
      </c>
      <c r="CN55" s="23">
        <v>39084</v>
      </c>
      <c r="CO55" s="10">
        <v>91.52</v>
      </c>
      <c r="CR55" s="23">
        <v>39084</v>
      </c>
      <c r="CS55" s="10">
        <v>97.11</v>
      </c>
      <c r="CT55" s="10" t="s">
        <v>403</v>
      </c>
      <c r="CU55" s="10">
        <f>AVERAGE(CS62:CS63)</f>
        <v>109.14</v>
      </c>
      <c r="CV55" s="23">
        <v>39084</v>
      </c>
      <c r="CW55" s="10">
        <v>238.38</v>
      </c>
      <c r="CX55" s="10">
        <v>238.38</v>
      </c>
      <c r="DB55" s="31"/>
      <c r="DC55" s="31"/>
      <c r="DD55" s="23">
        <v>39084</v>
      </c>
      <c r="DE55" s="31"/>
      <c r="DF55" s="31"/>
      <c r="DG55" s="31"/>
      <c r="DH55" s="23">
        <v>39084</v>
      </c>
      <c r="DI55" s="10">
        <v>90.22</v>
      </c>
      <c r="DL55" s="31"/>
      <c r="DM55" s="31"/>
      <c r="DN55" s="31"/>
      <c r="DO55" s="31"/>
      <c r="DP55" s="23">
        <v>39084</v>
      </c>
      <c r="DQ55" s="10">
        <v>238.38</v>
      </c>
      <c r="DS55" s="10"/>
      <c r="DT55" s="23">
        <v>39084</v>
      </c>
      <c r="DU55" s="10">
        <v>238.38</v>
      </c>
      <c r="DX55" s="23">
        <v>39084</v>
      </c>
      <c r="DY55" s="10">
        <v>445.98</v>
      </c>
      <c r="DZ55" s="10" t="s">
        <v>403</v>
      </c>
      <c r="EA55" s="10">
        <f>AVERAGE(DY62:DY63)</f>
        <v>1357.4</v>
      </c>
      <c r="EB55" s="23">
        <v>39084</v>
      </c>
      <c r="EC55" s="31"/>
      <c r="ED55" s="31"/>
      <c r="EE55" s="31"/>
      <c r="EF55" s="31"/>
      <c r="EG55" s="10" t="s">
        <v>34</v>
      </c>
      <c r="EH55" s="31"/>
      <c r="EI55" s="23">
        <v>39084</v>
      </c>
      <c r="EJ55" s="10">
        <v>230.28</v>
      </c>
      <c r="EM55" s="23">
        <v>39084</v>
      </c>
      <c r="EN55" s="10">
        <v>223.96</v>
      </c>
      <c r="EQ55" s="23">
        <v>39084</v>
      </c>
      <c r="ER55" s="10">
        <v>223.96</v>
      </c>
      <c r="ES55" s="10" t="s">
        <v>101</v>
      </c>
    </row>
    <row r="56" spans="46:151" x14ac:dyDescent="0.25">
      <c r="BF56" s="23">
        <v>40185</v>
      </c>
      <c r="BG56" s="10">
        <v>382.37</v>
      </c>
      <c r="BJ56" s="10">
        <v>382.37</v>
      </c>
      <c r="BK56" s="23">
        <v>40185</v>
      </c>
      <c r="BL56">
        <v>463.76</v>
      </c>
      <c r="BO56" s="23">
        <v>40185</v>
      </c>
      <c r="BP56" s="10" t="s">
        <v>411</v>
      </c>
      <c r="BQ56" s="10">
        <v>95</v>
      </c>
      <c r="BR56" s="10">
        <v>1006.4</v>
      </c>
      <c r="BS56" s="23">
        <v>40185</v>
      </c>
      <c r="BT56" s="10">
        <v>550.70000000000005</v>
      </c>
      <c r="BW56" s="23">
        <v>39448</v>
      </c>
      <c r="BX56">
        <v>335.67</v>
      </c>
      <c r="CA56" s="23">
        <v>39448</v>
      </c>
      <c r="CB56">
        <v>291.36</v>
      </c>
      <c r="CC56" s="23"/>
      <c r="CE56" s="23">
        <v>39448</v>
      </c>
      <c r="CF56" s="31"/>
      <c r="CG56" s="25">
        <v>36.770000000000003</v>
      </c>
      <c r="CH56" s="25"/>
      <c r="CI56" s="25"/>
      <c r="CJ56" s="23">
        <v>39448</v>
      </c>
      <c r="CK56" s="10">
        <v>36.770000000000003</v>
      </c>
      <c r="CL56" s="10" t="s">
        <v>101</v>
      </c>
      <c r="CM56" s="25">
        <v>102.01</v>
      </c>
      <c r="CN56" s="23">
        <v>39448</v>
      </c>
      <c r="CO56" s="10">
        <v>91.52</v>
      </c>
      <c r="CR56" s="23">
        <v>39448</v>
      </c>
      <c r="CS56" s="10">
        <v>97.11</v>
      </c>
      <c r="CV56" s="23">
        <v>39448</v>
      </c>
      <c r="CW56">
        <v>251.55</v>
      </c>
      <c r="CX56" s="10">
        <v>251.55</v>
      </c>
      <c r="DD56" s="23">
        <v>39448</v>
      </c>
      <c r="DH56" s="23">
        <v>39448</v>
      </c>
      <c r="DI56" s="10">
        <v>92.22</v>
      </c>
      <c r="DP56" s="23">
        <v>39448</v>
      </c>
      <c r="DQ56" s="10">
        <v>251.55</v>
      </c>
      <c r="DS56" s="10"/>
      <c r="DT56" s="23">
        <v>39448</v>
      </c>
      <c r="DU56" s="10">
        <v>251.55</v>
      </c>
      <c r="DX56" s="23">
        <v>39448</v>
      </c>
      <c r="DY56" s="10">
        <v>613.48</v>
      </c>
      <c r="EB56" s="23">
        <v>39448</v>
      </c>
      <c r="EC56" s="10"/>
      <c r="EG56" s="10" t="s">
        <v>125</v>
      </c>
      <c r="EI56" s="23">
        <v>39448</v>
      </c>
      <c r="EJ56" s="10">
        <v>243</v>
      </c>
      <c r="EM56" s="23">
        <v>39448</v>
      </c>
      <c r="EN56" s="10">
        <v>236.64</v>
      </c>
      <c r="EQ56" s="23">
        <v>39448</v>
      </c>
      <c r="ER56" s="10">
        <v>243</v>
      </c>
      <c r="ES56" s="10" t="s">
        <v>403</v>
      </c>
      <c r="EU56" s="10"/>
    </row>
    <row r="57" spans="46:151" x14ac:dyDescent="0.25">
      <c r="BF57" s="23">
        <v>40732</v>
      </c>
      <c r="BG57">
        <v>434.18</v>
      </c>
      <c r="BJ57" s="10">
        <v>434.18</v>
      </c>
      <c r="BK57" s="23">
        <v>40732</v>
      </c>
      <c r="BL57">
        <v>526.59</v>
      </c>
      <c r="BO57" s="23">
        <v>40732</v>
      </c>
      <c r="BP57" s="10" t="s">
        <v>412</v>
      </c>
      <c r="BQ57" s="10">
        <v>107.87</v>
      </c>
      <c r="BR57" s="10">
        <v>1142.75</v>
      </c>
      <c r="BS57" s="23">
        <v>40732</v>
      </c>
      <c r="BT57" s="10">
        <v>625.30999999999995</v>
      </c>
      <c r="BW57" s="10" t="s">
        <v>406</v>
      </c>
      <c r="BX57">
        <v>428.89</v>
      </c>
      <c r="CA57" s="10" t="s">
        <v>406</v>
      </c>
      <c r="CB57">
        <v>388.32</v>
      </c>
      <c r="CE57" s="10" t="s">
        <v>406</v>
      </c>
      <c r="CF57" s="31"/>
      <c r="CG57" s="25">
        <v>36.770000000000003</v>
      </c>
      <c r="CH57" s="25"/>
      <c r="CI57" s="25"/>
      <c r="CJ57" s="10" t="s">
        <v>406</v>
      </c>
      <c r="CK57" s="10">
        <v>36.770000000000003</v>
      </c>
      <c r="CL57" s="10" t="s">
        <v>403</v>
      </c>
      <c r="CM57" s="10">
        <f>AVERAGE(CK62:CK63)</f>
        <v>109.14</v>
      </c>
      <c r="CN57" s="10" t="s">
        <v>406</v>
      </c>
      <c r="CO57" s="10">
        <v>91.52</v>
      </c>
      <c r="CR57" s="10" t="s">
        <v>406</v>
      </c>
      <c r="CS57" s="10">
        <v>97.11</v>
      </c>
      <c r="CV57" s="10" t="s">
        <v>406</v>
      </c>
      <c r="CW57" s="28">
        <v>329.54</v>
      </c>
      <c r="DD57" s="10" t="s">
        <v>406</v>
      </c>
      <c r="DH57" s="10" t="s">
        <v>406</v>
      </c>
      <c r="DI57" s="10">
        <v>92.22</v>
      </c>
      <c r="DP57" s="10" t="s">
        <v>406</v>
      </c>
      <c r="DQ57" s="28">
        <v>329.54</v>
      </c>
      <c r="DR57" s="28"/>
      <c r="DS57" s="10"/>
      <c r="DT57" s="10" t="s">
        <v>406</v>
      </c>
      <c r="DU57" s="10">
        <v>329.54</v>
      </c>
      <c r="DX57" s="10" t="s">
        <v>406</v>
      </c>
      <c r="DY57" s="10">
        <v>848.1</v>
      </c>
      <c r="EB57" s="10" t="s">
        <v>406</v>
      </c>
      <c r="EC57" s="10"/>
      <c r="EG57" s="10" t="s">
        <v>126</v>
      </c>
      <c r="EI57" s="10" t="s">
        <v>406</v>
      </c>
      <c r="EJ57" s="10">
        <v>318.33999999999997</v>
      </c>
      <c r="EM57" s="10" t="s">
        <v>406</v>
      </c>
      <c r="EN57" s="10">
        <v>309.61</v>
      </c>
      <c r="EQ57" s="10" t="s">
        <v>406</v>
      </c>
      <c r="ER57" s="10">
        <v>318.33999999999997</v>
      </c>
      <c r="EU57" s="10"/>
    </row>
    <row r="58" spans="46:151" x14ac:dyDescent="0.25">
      <c r="BF58" s="23">
        <v>40909</v>
      </c>
      <c r="BG58">
        <v>494.86</v>
      </c>
      <c r="BJ58" s="10">
        <v>494.86</v>
      </c>
      <c r="BK58" s="23">
        <v>40909</v>
      </c>
      <c r="BL58">
        <v>600.19000000000005</v>
      </c>
      <c r="BO58" s="23">
        <v>40909</v>
      </c>
      <c r="BP58" s="10" t="s">
        <v>413</v>
      </c>
      <c r="BQ58" s="10">
        <v>122.95</v>
      </c>
      <c r="BR58" s="10">
        <v>1302.46</v>
      </c>
      <c r="BS58" s="23">
        <v>40909</v>
      </c>
      <c r="BT58" s="10">
        <v>712.70500000000004</v>
      </c>
      <c r="BW58" s="23">
        <v>39814</v>
      </c>
      <c r="BX58">
        <v>454.95</v>
      </c>
      <c r="CA58" s="23">
        <v>39814</v>
      </c>
      <c r="CB58">
        <v>427.15</v>
      </c>
      <c r="CC58" s="23"/>
      <c r="CE58" s="23">
        <v>39814</v>
      </c>
      <c r="CF58" s="31"/>
      <c r="CG58" s="25">
        <v>36.770000000000003</v>
      </c>
      <c r="CH58" s="25"/>
      <c r="CI58" s="25"/>
      <c r="CJ58" s="23">
        <v>39814</v>
      </c>
      <c r="CK58" s="25">
        <v>102.01</v>
      </c>
      <c r="CL58" s="25"/>
      <c r="CM58" s="25"/>
      <c r="CN58" s="23">
        <v>39814</v>
      </c>
      <c r="CO58" s="10">
        <v>96.14</v>
      </c>
      <c r="CR58" s="23">
        <v>39814</v>
      </c>
      <c r="CS58" s="25">
        <v>102.01</v>
      </c>
      <c r="CT58" s="25"/>
      <c r="CU58" s="25"/>
      <c r="CV58" s="23">
        <v>39814</v>
      </c>
      <c r="CW58" s="28">
        <v>339.43</v>
      </c>
      <c r="DD58" s="23">
        <v>39814</v>
      </c>
      <c r="DH58" s="23">
        <v>39814</v>
      </c>
      <c r="DI58" s="10">
        <v>94.78</v>
      </c>
      <c r="DO58" s="10">
        <v>54.54</v>
      </c>
      <c r="DP58" s="23">
        <v>39814</v>
      </c>
      <c r="DQ58" s="28">
        <v>339.43</v>
      </c>
      <c r="DR58" s="28"/>
      <c r="DS58" s="10"/>
      <c r="DT58" s="23">
        <v>39814</v>
      </c>
      <c r="DU58" s="10">
        <v>349.56</v>
      </c>
      <c r="DX58" s="23">
        <v>39814</v>
      </c>
      <c r="DY58" s="10">
        <v>1060.3900000000001</v>
      </c>
      <c r="EB58" s="23">
        <v>39814</v>
      </c>
      <c r="EF58" s="10">
        <v>295.02999999999997</v>
      </c>
      <c r="EG58" s="10" t="s">
        <v>419</v>
      </c>
      <c r="EH58" s="10">
        <v>295.02999999999997</v>
      </c>
      <c r="EI58" s="23">
        <v>39814</v>
      </c>
      <c r="EJ58" s="10">
        <v>337.68</v>
      </c>
      <c r="EM58" s="23">
        <v>39814</v>
      </c>
      <c r="EN58" s="10">
        <v>328.42</v>
      </c>
      <c r="EQ58" s="23">
        <v>39814</v>
      </c>
      <c r="ER58" s="10">
        <v>328.42</v>
      </c>
      <c r="EU58" s="10">
        <v>295.02999999999997</v>
      </c>
    </row>
    <row r="59" spans="46:151" x14ac:dyDescent="0.25">
      <c r="BF59" s="23">
        <v>40915</v>
      </c>
      <c r="BG59">
        <v>460</v>
      </c>
      <c r="BJ59" s="10">
        <v>460</v>
      </c>
      <c r="BK59" s="23">
        <v>40915</v>
      </c>
      <c r="BL59">
        <v>600</v>
      </c>
      <c r="BO59" s="23">
        <v>40915</v>
      </c>
      <c r="BP59" s="10" t="s">
        <v>414</v>
      </c>
      <c r="BQ59" s="10">
        <v>100</v>
      </c>
      <c r="BR59" s="10">
        <v>500</v>
      </c>
      <c r="BS59" s="23">
        <v>40915</v>
      </c>
      <c r="BT59" s="10">
        <v>300</v>
      </c>
      <c r="BW59" s="23">
        <v>39820</v>
      </c>
      <c r="BX59">
        <v>454.95</v>
      </c>
      <c r="CA59" s="23">
        <v>39820</v>
      </c>
      <c r="CB59">
        <v>427.15</v>
      </c>
      <c r="CC59" s="23"/>
      <c r="CE59" s="23">
        <v>39820</v>
      </c>
      <c r="CF59" s="31"/>
      <c r="CG59" s="25">
        <v>36.770000000000003</v>
      </c>
      <c r="CH59" s="25"/>
      <c r="CI59" s="25"/>
      <c r="CJ59" s="23">
        <v>39820</v>
      </c>
      <c r="CK59" s="25">
        <v>102.01</v>
      </c>
      <c r="CL59" s="25"/>
      <c r="CM59" s="25"/>
      <c r="CN59" s="23">
        <v>39820</v>
      </c>
      <c r="CO59" s="25">
        <v>102.01</v>
      </c>
      <c r="CP59" s="25"/>
      <c r="CQ59" s="25"/>
      <c r="CR59" s="23">
        <v>39820</v>
      </c>
      <c r="CS59" s="25">
        <v>102.01</v>
      </c>
      <c r="CT59" s="25"/>
      <c r="CU59" s="25"/>
      <c r="CV59" s="23">
        <v>39820</v>
      </c>
      <c r="CW59" s="28">
        <v>324.3</v>
      </c>
      <c r="DD59" s="23">
        <v>39820</v>
      </c>
      <c r="DH59" s="23">
        <v>39820</v>
      </c>
      <c r="DI59" s="10">
        <v>102.01</v>
      </c>
      <c r="DO59" s="10">
        <v>56.7</v>
      </c>
      <c r="DP59" s="23">
        <v>39820</v>
      </c>
      <c r="DQ59" s="28">
        <v>324.3</v>
      </c>
      <c r="DR59" s="28"/>
      <c r="DS59" s="10"/>
      <c r="DT59" s="23">
        <v>39820</v>
      </c>
      <c r="DU59" s="10">
        <v>324.3</v>
      </c>
      <c r="DX59" s="23">
        <v>39820</v>
      </c>
      <c r="DY59" s="10">
        <v>526.84</v>
      </c>
      <c r="EB59" s="23">
        <v>39820</v>
      </c>
      <c r="EF59" s="10">
        <v>281.88</v>
      </c>
      <c r="EG59" s="10" t="s">
        <v>39</v>
      </c>
      <c r="EH59" s="10">
        <f>AVERAGE(EF59:EF60)</f>
        <v>307.12</v>
      </c>
      <c r="EI59" s="23">
        <v>39820</v>
      </c>
      <c r="EJ59" s="10">
        <v>322.63</v>
      </c>
      <c r="EM59" s="23">
        <v>39820</v>
      </c>
      <c r="EN59" s="10">
        <v>313.77999999999997</v>
      </c>
      <c r="EQ59" s="23">
        <v>39820</v>
      </c>
      <c r="ER59" s="10">
        <v>313.77999999999997</v>
      </c>
      <c r="EU59" s="10">
        <v>281.88</v>
      </c>
    </row>
    <row r="60" spans="46:151" x14ac:dyDescent="0.25">
      <c r="BW60" s="23">
        <v>40179</v>
      </c>
      <c r="BX60">
        <v>536.41999999999996</v>
      </c>
      <c r="CA60" s="23">
        <v>40179</v>
      </c>
      <c r="CB60">
        <v>503.64</v>
      </c>
      <c r="CC60" s="23"/>
      <c r="CE60" s="23">
        <v>40179</v>
      </c>
      <c r="CF60" s="31"/>
      <c r="CG60" s="25">
        <v>102.01</v>
      </c>
      <c r="CH60" s="25"/>
      <c r="CI60" s="25"/>
      <c r="CJ60" s="23">
        <v>40179</v>
      </c>
      <c r="CK60" s="25">
        <v>102.01</v>
      </c>
      <c r="CL60" s="25"/>
      <c r="CM60" s="25"/>
      <c r="CN60" s="23">
        <v>40179</v>
      </c>
      <c r="CO60" s="25">
        <v>102.01</v>
      </c>
      <c r="CP60" s="25"/>
      <c r="CQ60" s="25"/>
      <c r="CR60" s="23">
        <v>40179</v>
      </c>
      <c r="CS60" s="25">
        <v>102.01</v>
      </c>
      <c r="CT60" s="25"/>
      <c r="CU60" s="25"/>
      <c r="CV60" s="23">
        <v>40179</v>
      </c>
      <c r="CW60" s="28">
        <v>382.37</v>
      </c>
      <c r="DD60" s="23">
        <v>40179</v>
      </c>
      <c r="DH60" s="23">
        <v>40179</v>
      </c>
      <c r="DI60" s="10">
        <v>102.01</v>
      </c>
      <c r="DO60" s="10">
        <v>58.59</v>
      </c>
      <c r="DP60" s="23">
        <v>40179</v>
      </c>
      <c r="DQ60" s="28">
        <v>382.37</v>
      </c>
      <c r="DR60" s="28"/>
      <c r="DS60" s="10"/>
      <c r="DT60" s="23">
        <v>40179</v>
      </c>
      <c r="DU60" s="10">
        <v>393.79</v>
      </c>
      <c r="DX60" s="23">
        <v>40179</v>
      </c>
      <c r="DY60" s="10">
        <v>879.84</v>
      </c>
      <c r="EB60" s="23">
        <v>40179</v>
      </c>
      <c r="EF60" s="10">
        <v>332.36</v>
      </c>
      <c r="EG60" s="10" t="s">
        <v>101</v>
      </c>
      <c r="EH60" s="10">
        <v>332.36</v>
      </c>
      <c r="EI60" s="23">
        <v>40179</v>
      </c>
      <c r="EJ60" s="10">
        <v>380.41</v>
      </c>
      <c r="EM60" s="23">
        <v>40179</v>
      </c>
      <c r="EN60" s="10">
        <v>369.97</v>
      </c>
      <c r="EQ60" s="23">
        <v>40179</v>
      </c>
      <c r="ER60" s="10"/>
      <c r="EU60" s="10">
        <v>332.36</v>
      </c>
    </row>
    <row r="61" spans="46:151" x14ac:dyDescent="0.25">
      <c r="BW61" s="23">
        <v>40185</v>
      </c>
      <c r="BX61">
        <v>536.41999999999996</v>
      </c>
      <c r="CA61" s="23">
        <v>40185</v>
      </c>
      <c r="CB61" s="10">
        <v>503.64</v>
      </c>
      <c r="CC61" s="23"/>
      <c r="CE61" s="23">
        <v>40185</v>
      </c>
      <c r="CF61" s="31"/>
      <c r="CG61" s="25">
        <v>102.01</v>
      </c>
      <c r="CH61" s="25"/>
      <c r="CI61" s="25"/>
      <c r="CJ61" s="23">
        <v>40185</v>
      </c>
      <c r="CK61" s="25">
        <v>102.01</v>
      </c>
      <c r="CL61" s="25"/>
      <c r="CM61" s="25"/>
      <c r="CN61" s="23">
        <v>40185</v>
      </c>
      <c r="CO61" s="25">
        <v>102.01</v>
      </c>
      <c r="CP61" s="25"/>
      <c r="CQ61" s="25"/>
      <c r="CR61" s="23">
        <v>40185</v>
      </c>
      <c r="CS61" s="25">
        <v>102.01</v>
      </c>
      <c r="CT61" s="25"/>
      <c r="CU61" s="25"/>
      <c r="CV61" s="23">
        <v>40185</v>
      </c>
      <c r="CW61" s="28">
        <v>382.37</v>
      </c>
      <c r="DD61" s="23">
        <v>40185</v>
      </c>
      <c r="DH61" s="23">
        <v>40185</v>
      </c>
      <c r="DI61" s="10">
        <v>102.01</v>
      </c>
      <c r="DO61" s="10">
        <v>59.29</v>
      </c>
      <c r="DP61" s="23">
        <v>40185</v>
      </c>
      <c r="DQ61" s="28">
        <v>382.37</v>
      </c>
      <c r="DR61" s="28"/>
      <c r="DS61" s="10"/>
      <c r="DT61" s="23">
        <v>40185</v>
      </c>
      <c r="DU61" s="10">
        <v>393.79</v>
      </c>
      <c r="DX61" s="23">
        <v>40185</v>
      </c>
      <c r="DY61" s="10">
        <v>980.1</v>
      </c>
      <c r="EB61" s="23">
        <v>40185</v>
      </c>
      <c r="EF61" s="10">
        <v>332.36</v>
      </c>
      <c r="EG61" s="10" t="s">
        <v>403</v>
      </c>
      <c r="EH61" s="10">
        <f>AVERAGE(EF62:EF63)</f>
        <v>407.625</v>
      </c>
      <c r="EI61" s="23">
        <v>40185</v>
      </c>
      <c r="EJ61" s="10">
        <v>380.41</v>
      </c>
      <c r="EM61" s="23">
        <v>40185</v>
      </c>
      <c r="EN61" s="10">
        <v>369.97</v>
      </c>
      <c r="EQ61" s="23">
        <v>40185</v>
      </c>
      <c r="ER61" s="10"/>
      <c r="EU61" s="10">
        <v>332.36</v>
      </c>
    </row>
    <row r="62" spans="46:151" x14ac:dyDescent="0.25">
      <c r="BF62" s="10"/>
      <c r="BG62" s="10"/>
      <c r="BL62" s="10"/>
      <c r="BP62" s="10"/>
      <c r="BW62" s="23">
        <v>40732</v>
      </c>
      <c r="BX62">
        <v>609.1</v>
      </c>
      <c r="CA62" s="23">
        <v>40732</v>
      </c>
      <c r="CB62">
        <v>571.88</v>
      </c>
      <c r="CC62" s="23"/>
      <c r="CE62" s="23">
        <v>40732</v>
      </c>
      <c r="CF62" s="10"/>
      <c r="CG62" s="25">
        <v>102.01</v>
      </c>
      <c r="CH62" s="25"/>
      <c r="CI62" s="25"/>
      <c r="CJ62" s="23">
        <v>40732</v>
      </c>
      <c r="CK62" s="25">
        <v>102.01</v>
      </c>
      <c r="CL62" s="25"/>
      <c r="CM62" s="25"/>
      <c r="CN62" s="23">
        <v>40732</v>
      </c>
      <c r="CO62" s="25">
        <v>102.01</v>
      </c>
      <c r="CP62" s="25"/>
      <c r="CQ62" s="25"/>
      <c r="CR62" s="23">
        <v>40732</v>
      </c>
      <c r="CS62" s="25">
        <v>102.01</v>
      </c>
      <c r="CT62" s="25"/>
      <c r="CU62" s="25"/>
      <c r="CV62" s="23">
        <v>40732</v>
      </c>
      <c r="CW62" s="28">
        <v>343.18</v>
      </c>
      <c r="DB62" s="10"/>
      <c r="DC62" s="10"/>
      <c r="DD62" s="23">
        <v>40732</v>
      </c>
      <c r="DH62" s="23">
        <v>40732</v>
      </c>
      <c r="DI62" s="10">
        <v>102.01</v>
      </c>
      <c r="DO62" s="10">
        <v>59.29</v>
      </c>
      <c r="DP62" s="23">
        <v>40732</v>
      </c>
      <c r="DQ62" s="28">
        <v>343.18</v>
      </c>
      <c r="DR62" s="28"/>
      <c r="DS62" s="10"/>
      <c r="DT62" s="23">
        <v>40732</v>
      </c>
      <c r="DU62" s="10">
        <v>447.14</v>
      </c>
      <c r="DX62" s="23">
        <v>40732</v>
      </c>
      <c r="DY62" s="10">
        <v>1260.3399999999999</v>
      </c>
      <c r="EB62" s="23">
        <v>40732</v>
      </c>
      <c r="EF62" s="10">
        <v>377.39</v>
      </c>
      <c r="EI62" s="23">
        <v>40732</v>
      </c>
      <c r="EJ62" s="10">
        <v>431.96</v>
      </c>
      <c r="EM62" s="23">
        <v>40732</v>
      </c>
      <c r="EN62" s="10">
        <v>420.1</v>
      </c>
      <c r="EQ62" s="23">
        <v>40732</v>
      </c>
      <c r="ER62" s="10"/>
      <c r="EU62" s="10">
        <v>377.39</v>
      </c>
    </row>
    <row r="63" spans="46:151" x14ac:dyDescent="0.25">
      <c r="BW63" s="23">
        <v>40909</v>
      </c>
      <c r="BX63">
        <v>694.22</v>
      </c>
      <c r="CA63" s="23">
        <v>40909</v>
      </c>
      <c r="CB63">
        <v>651.79999999999995</v>
      </c>
      <c r="CC63" s="23"/>
      <c r="CE63" s="23">
        <v>40909</v>
      </c>
      <c r="CG63" s="25">
        <v>116.27</v>
      </c>
      <c r="CH63" s="25"/>
      <c r="CI63" s="25"/>
      <c r="CJ63" s="23">
        <v>40909</v>
      </c>
      <c r="CK63" s="25">
        <v>116.27</v>
      </c>
      <c r="CL63" s="25"/>
      <c r="CM63" s="25"/>
      <c r="CN63" s="23">
        <v>40909</v>
      </c>
      <c r="CO63" s="25">
        <v>116.27</v>
      </c>
      <c r="CP63" s="25"/>
      <c r="CQ63" s="25"/>
      <c r="CR63" s="23">
        <v>40909</v>
      </c>
      <c r="CS63" s="25">
        <v>116.27</v>
      </c>
      <c r="CT63" s="25"/>
      <c r="CU63" s="25"/>
      <c r="CV63" s="23">
        <v>40909</v>
      </c>
      <c r="CW63" s="28">
        <v>494.86</v>
      </c>
      <c r="DD63" s="23">
        <v>40909</v>
      </c>
      <c r="DH63" s="23">
        <v>40909</v>
      </c>
      <c r="DI63" s="28">
        <v>116.27</v>
      </c>
      <c r="DJ63" s="28"/>
      <c r="DK63" s="28"/>
      <c r="DO63" s="10">
        <v>60.67</v>
      </c>
      <c r="DP63" s="23">
        <v>40909</v>
      </c>
      <c r="DQ63" s="28">
        <v>494.86</v>
      </c>
      <c r="DR63" s="28"/>
      <c r="DS63" s="10"/>
      <c r="DT63" s="23">
        <v>40909</v>
      </c>
      <c r="DU63" s="10">
        <v>480.86</v>
      </c>
      <c r="DX63" s="23">
        <v>40909</v>
      </c>
      <c r="DY63" s="10">
        <v>1454.46</v>
      </c>
      <c r="EB63" s="23">
        <v>40909</v>
      </c>
      <c r="EF63" s="10">
        <v>437.86</v>
      </c>
      <c r="EI63" s="23">
        <v>40909</v>
      </c>
      <c r="EJ63" s="10">
        <v>480.86</v>
      </c>
      <c r="EM63" s="23">
        <v>40909</v>
      </c>
      <c r="EN63" s="10">
        <v>480.86</v>
      </c>
      <c r="EQ63" s="23">
        <v>40909</v>
      </c>
      <c r="ER63" s="10"/>
      <c r="EU63" s="10">
        <v>437.86</v>
      </c>
    </row>
    <row r="64" spans="46:151" x14ac:dyDescent="0.25">
      <c r="BW64" s="23">
        <v>40915</v>
      </c>
      <c r="BX64">
        <v>700</v>
      </c>
      <c r="CA64" s="23">
        <v>40915</v>
      </c>
      <c r="CB64">
        <v>618.54999999999995</v>
      </c>
      <c r="CC64" s="23"/>
      <c r="CE64" s="23">
        <v>40915</v>
      </c>
      <c r="CG64" s="25">
        <v>116.27</v>
      </c>
      <c r="CH64" s="25"/>
      <c r="CI64" s="25"/>
      <c r="CJ64" s="23">
        <v>40915</v>
      </c>
      <c r="CK64" s="25">
        <v>116.27</v>
      </c>
      <c r="CL64" s="25"/>
      <c r="CM64" s="25"/>
      <c r="CN64" s="23">
        <v>40915</v>
      </c>
      <c r="CO64" s="25">
        <v>116.27</v>
      </c>
      <c r="CP64" s="25"/>
      <c r="CQ64" s="25"/>
      <c r="CR64" s="23">
        <v>40915</v>
      </c>
      <c r="CS64" s="25">
        <v>116.27</v>
      </c>
      <c r="CT64" s="25"/>
      <c r="CU64" s="25"/>
      <c r="CV64" s="23">
        <v>40915</v>
      </c>
      <c r="DD64" s="23">
        <v>40915</v>
      </c>
      <c r="DH64" s="23">
        <v>40915</v>
      </c>
      <c r="DI64" s="28">
        <v>116.27</v>
      </c>
      <c r="DJ64" s="28"/>
      <c r="DK64" s="28"/>
      <c r="DO64" s="10">
        <v>60.67</v>
      </c>
      <c r="DP64" s="23">
        <v>40915</v>
      </c>
      <c r="DQ64" s="10"/>
      <c r="DS64" s="10"/>
      <c r="DT64" s="23">
        <v>40915</v>
      </c>
      <c r="DU64" s="10">
        <v>460</v>
      </c>
      <c r="DX64" s="23">
        <v>40915</v>
      </c>
      <c r="DY64" s="10">
        <v>1633.94</v>
      </c>
      <c r="EB64" s="23">
        <v>40915</v>
      </c>
      <c r="EF64" s="10">
        <v>460</v>
      </c>
      <c r="EI64" s="23">
        <v>40915</v>
      </c>
      <c r="EJ64" s="10">
        <v>460</v>
      </c>
      <c r="EM64" s="23">
        <v>40915</v>
      </c>
      <c r="EN64" s="10">
        <v>460</v>
      </c>
      <c r="EQ64" s="23">
        <v>40915</v>
      </c>
      <c r="ER64" s="10"/>
      <c r="EU64" s="10">
        <v>460</v>
      </c>
    </row>
    <row r="65" spans="121:154" x14ac:dyDescent="0.25">
      <c r="DS65" s="10"/>
      <c r="DT65" s="10"/>
    </row>
    <row r="66" spans="121:154" x14ac:dyDescent="0.25">
      <c r="DS66" s="10"/>
      <c r="DT66" s="10"/>
    </row>
    <row r="67" spans="121:154" x14ac:dyDescent="0.25">
      <c r="DS67" s="10"/>
      <c r="DT67" s="10"/>
    </row>
    <row r="71" spans="121:154" x14ac:dyDescent="0.25">
      <c r="EW71" s="10">
        <v>6.4</v>
      </c>
      <c r="EX71" s="10">
        <v>6.4</v>
      </c>
    </row>
    <row r="72" spans="121:154" x14ac:dyDescent="0.25"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W72" s="10">
        <v>6.4</v>
      </c>
      <c r="EX72" s="10">
        <v>6.4</v>
      </c>
    </row>
    <row r="73" spans="121:154" x14ac:dyDescent="0.25"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W73" s="10">
        <v>6.4</v>
      </c>
      <c r="EX73" s="10">
        <v>6.4</v>
      </c>
    </row>
    <row r="74" spans="121:154" x14ac:dyDescent="0.25">
      <c r="DQ74" s="10"/>
      <c r="DU74" s="10"/>
      <c r="ER74" s="10"/>
      <c r="EW74" s="10">
        <v>9.6</v>
      </c>
      <c r="EX74" s="10">
        <v>9.6</v>
      </c>
    </row>
    <row r="75" spans="121:154" x14ac:dyDescent="0.25">
      <c r="DQ75" s="28"/>
      <c r="DR75" s="28"/>
      <c r="ER75" s="10"/>
      <c r="EW75" s="10">
        <v>12</v>
      </c>
      <c r="EX75" s="10">
        <v>9.6</v>
      </c>
    </row>
    <row r="76" spans="121:154" x14ac:dyDescent="0.25">
      <c r="DQ76" s="28"/>
      <c r="DR76" s="28"/>
      <c r="ER76" s="10"/>
      <c r="EU76" s="10"/>
      <c r="EW76" s="10">
        <v>12</v>
      </c>
      <c r="EX76" s="10">
        <v>9.6300000000000008</v>
      </c>
    </row>
    <row r="77" spans="121:154" x14ac:dyDescent="0.25">
      <c r="DQ77" s="28"/>
      <c r="DR77" s="28"/>
      <c r="ER77" s="10"/>
      <c r="EU77" s="10"/>
      <c r="EW77" s="10">
        <v>12</v>
      </c>
      <c r="EX77" s="10">
        <v>9.6300000000000008</v>
      </c>
    </row>
    <row r="78" spans="121:154" x14ac:dyDescent="0.25">
      <c r="DQ78" s="28"/>
      <c r="DR78" s="28"/>
      <c r="EU78" s="10"/>
      <c r="EW78" s="10">
        <v>12</v>
      </c>
      <c r="EX78" s="10">
        <v>9.6300000000000008</v>
      </c>
    </row>
    <row r="79" spans="121:154" x14ac:dyDescent="0.25">
      <c r="DQ79" s="28"/>
      <c r="DR79" s="28"/>
      <c r="EU79" s="10"/>
      <c r="EW79" s="10">
        <v>14</v>
      </c>
      <c r="EX79" s="10">
        <v>21</v>
      </c>
    </row>
    <row r="80" spans="121:154" x14ac:dyDescent="0.25">
      <c r="DQ80" s="28"/>
      <c r="DR80" s="28"/>
      <c r="EU80" s="10"/>
      <c r="EW80" s="10">
        <v>14</v>
      </c>
      <c r="EX80" s="10">
        <v>21</v>
      </c>
    </row>
    <row r="81" spans="113:154" x14ac:dyDescent="0.25">
      <c r="DI81" s="28"/>
      <c r="DJ81" s="28"/>
      <c r="DK81" s="28"/>
      <c r="DQ81" s="28"/>
      <c r="DR81" s="28"/>
      <c r="EU81" s="10"/>
      <c r="EW81" s="10">
        <v>16</v>
      </c>
      <c r="EX81" s="10">
        <v>24</v>
      </c>
    </row>
    <row r="82" spans="113:154" x14ac:dyDescent="0.25">
      <c r="DI82" s="28"/>
      <c r="DJ82" s="28"/>
      <c r="DK82" s="28"/>
      <c r="EW82" s="10">
        <v>18</v>
      </c>
      <c r="EX82" s="10">
        <v>27</v>
      </c>
    </row>
    <row r="83" spans="113:154" x14ac:dyDescent="0.25">
      <c r="EW83" s="10">
        <v>18</v>
      </c>
      <c r="EX83" s="10">
        <v>27</v>
      </c>
    </row>
    <row r="84" spans="113:154" x14ac:dyDescent="0.25">
      <c r="EW84" s="10">
        <v>18</v>
      </c>
      <c r="EX84" s="10">
        <v>27</v>
      </c>
    </row>
    <row r="85" spans="113:154" x14ac:dyDescent="0.25">
      <c r="EW85" s="10">
        <v>22.5</v>
      </c>
      <c r="EX85" s="10">
        <v>27</v>
      </c>
    </row>
    <row r="86" spans="113:154" x14ac:dyDescent="0.25">
      <c r="EW86" s="10">
        <v>26</v>
      </c>
      <c r="EX86" s="10">
        <v>35.020000000000003</v>
      </c>
    </row>
    <row r="87" spans="113:154" x14ac:dyDescent="0.25">
      <c r="EW87" s="10">
        <v>26.78</v>
      </c>
      <c r="EX87" s="10">
        <v>39.200000000000003</v>
      </c>
    </row>
    <row r="88" spans="113:154" x14ac:dyDescent="0.25">
      <c r="EW88" s="10">
        <v>31</v>
      </c>
      <c r="EX88" s="10">
        <v>46.5</v>
      </c>
    </row>
    <row r="89" spans="113:154" x14ac:dyDescent="0.25">
      <c r="EW89" s="10">
        <v>35.65</v>
      </c>
      <c r="EX89" s="10">
        <v>55.8</v>
      </c>
    </row>
    <row r="90" spans="113:154" x14ac:dyDescent="0.25">
      <c r="EW90" s="10">
        <v>36.36</v>
      </c>
      <c r="EX90" s="10">
        <v>60.26</v>
      </c>
    </row>
    <row r="91" spans="113:154" x14ac:dyDescent="0.25">
      <c r="EW91" s="10">
        <v>37.450000000000003</v>
      </c>
      <c r="EX91" s="10">
        <v>63.37</v>
      </c>
    </row>
    <row r="92" spans="113:154" x14ac:dyDescent="0.25">
      <c r="EW92" s="10">
        <v>40.270000000000003</v>
      </c>
      <c r="EX92" s="10">
        <v>78.45</v>
      </c>
    </row>
    <row r="93" spans="113:154" x14ac:dyDescent="0.25">
      <c r="EW93" s="10">
        <v>40.270000000000003</v>
      </c>
      <c r="EX93" s="10">
        <v>78.45</v>
      </c>
    </row>
    <row r="94" spans="113:154" x14ac:dyDescent="0.25">
      <c r="EW94" s="10">
        <v>40.270000000000003</v>
      </c>
      <c r="EX94" s="10">
        <v>78.45</v>
      </c>
    </row>
    <row r="95" spans="113:154" x14ac:dyDescent="0.25">
      <c r="EW95" s="10">
        <v>42.69</v>
      </c>
      <c r="EX95" s="10">
        <v>83.16</v>
      </c>
    </row>
    <row r="96" spans="113:154" x14ac:dyDescent="0.25">
      <c r="EW96" s="10">
        <v>42.69</v>
      </c>
      <c r="EX96" s="10">
        <v>83.16</v>
      </c>
    </row>
    <row r="97" spans="153:154" x14ac:dyDescent="0.25">
      <c r="EW97" s="10">
        <v>49.09</v>
      </c>
      <c r="EX97" s="10">
        <v>95.63</v>
      </c>
    </row>
    <row r="98" spans="153:154" x14ac:dyDescent="0.25">
      <c r="EW98" s="10">
        <v>49.09</v>
      </c>
      <c r="EX98" s="10">
        <v>95.63</v>
      </c>
    </row>
    <row r="99" spans="153:154" x14ac:dyDescent="0.25">
      <c r="EW99" s="10">
        <v>49.09</v>
      </c>
      <c r="EX99" s="10">
        <v>95.63</v>
      </c>
    </row>
    <row r="100" spans="153:154" x14ac:dyDescent="0.25">
      <c r="EW100" s="10">
        <v>49.09</v>
      </c>
      <c r="EX100" s="10">
        <v>95.63</v>
      </c>
    </row>
    <row r="101" spans="153:154" x14ac:dyDescent="0.25">
      <c r="EW101" s="10">
        <v>49.09</v>
      </c>
      <c r="EX101" s="10">
        <v>95.63</v>
      </c>
    </row>
    <row r="102" spans="153:154" x14ac:dyDescent="0.25">
      <c r="EW102" s="10">
        <v>55.23</v>
      </c>
      <c r="EX102" s="10">
        <v>107.58</v>
      </c>
    </row>
    <row r="103" spans="153:154" x14ac:dyDescent="0.25">
      <c r="EW103" s="10">
        <v>63.51</v>
      </c>
      <c r="EX103" s="10">
        <v>123.72</v>
      </c>
    </row>
    <row r="104" spans="153:154" x14ac:dyDescent="0.25">
      <c r="EW104" s="10">
        <v>63.51</v>
      </c>
      <c r="EX104" s="10">
        <v>172.46</v>
      </c>
    </row>
    <row r="105" spans="153:154" x14ac:dyDescent="0.25">
      <c r="EW105" s="10">
        <v>66.86</v>
      </c>
      <c r="EX105" s="10">
        <v>217.85</v>
      </c>
    </row>
    <row r="106" spans="153:154" x14ac:dyDescent="0.25">
      <c r="EW106" s="10">
        <v>66.900000000000006</v>
      </c>
      <c r="EX106" s="10">
        <v>217.85</v>
      </c>
    </row>
    <row r="107" spans="153:154" x14ac:dyDescent="0.25">
      <c r="EW107" s="10">
        <v>66.86</v>
      </c>
      <c r="EX107" s="10">
        <v>217.85</v>
      </c>
    </row>
    <row r="108" spans="153:154" x14ac:dyDescent="0.25">
      <c r="EW108" s="10">
        <v>67.95</v>
      </c>
      <c r="EX108" s="10">
        <v>213.06</v>
      </c>
    </row>
    <row r="109" spans="153:154" x14ac:dyDescent="0.25">
      <c r="EW109" s="10">
        <v>69.31</v>
      </c>
      <c r="EX109" s="10">
        <v>217.32</v>
      </c>
    </row>
    <row r="110" spans="153:154" x14ac:dyDescent="0.25">
      <c r="EW110" s="10">
        <v>69.31</v>
      </c>
      <c r="EX110" s="10">
        <v>217.32</v>
      </c>
    </row>
    <row r="111" spans="153:154" x14ac:dyDescent="0.25">
      <c r="EW111" s="10">
        <v>73.95</v>
      </c>
      <c r="EX111" s="10">
        <v>231.88</v>
      </c>
    </row>
    <row r="112" spans="153:154" x14ac:dyDescent="0.25">
      <c r="EW112" s="10">
        <v>73.95</v>
      </c>
      <c r="EX112" s="10">
        <v>251.01</v>
      </c>
    </row>
    <row r="113" spans="153:154" x14ac:dyDescent="0.25">
      <c r="EW113" s="10">
        <v>73.95</v>
      </c>
      <c r="EX113" s="10">
        <v>265.58999999999997</v>
      </c>
    </row>
    <row r="114" spans="153:154" x14ac:dyDescent="0.25">
      <c r="EW114" s="10">
        <v>80.959999999999994</v>
      </c>
      <c r="EX114" s="10">
        <v>306.79000000000002</v>
      </c>
    </row>
    <row r="115" spans="153:154" x14ac:dyDescent="0.25">
      <c r="EW115" s="10">
        <v>85.03</v>
      </c>
      <c r="EX115" s="10">
        <v>337.3</v>
      </c>
    </row>
    <row r="116" spans="153:154" x14ac:dyDescent="0.25">
      <c r="EW116" s="10">
        <v>78.38</v>
      </c>
      <c r="EX116" s="10">
        <v>310.92</v>
      </c>
    </row>
    <row r="117" spans="153:154" x14ac:dyDescent="0.25">
      <c r="EW117" s="10">
        <v>78.38</v>
      </c>
      <c r="EX117" s="10">
        <v>310.92</v>
      </c>
    </row>
    <row r="118" spans="153:154" x14ac:dyDescent="0.25">
      <c r="EW118" s="10">
        <v>78.38</v>
      </c>
      <c r="EX118" s="10">
        <v>529.5</v>
      </c>
    </row>
    <row r="119" spans="153:154" x14ac:dyDescent="0.25">
      <c r="EW119" s="10">
        <v>82.3</v>
      </c>
      <c r="EX119" s="10">
        <v>730.17</v>
      </c>
    </row>
    <row r="120" spans="153:154" x14ac:dyDescent="0.25">
      <c r="EW120" s="10">
        <v>80.650000000000006</v>
      </c>
      <c r="EX120" s="10">
        <v>730.17</v>
      </c>
    </row>
    <row r="121" spans="153:154" x14ac:dyDescent="0.25">
      <c r="EW121" s="10">
        <v>95.01</v>
      </c>
      <c r="EX121" s="10">
        <v>860.15</v>
      </c>
    </row>
    <row r="122" spans="153:154" x14ac:dyDescent="0.25">
      <c r="EW122" s="10">
        <v>95</v>
      </c>
      <c r="EX122" s="10">
        <v>1006.4</v>
      </c>
    </row>
    <row r="123" spans="153:154" x14ac:dyDescent="0.25">
      <c r="EW123" s="10">
        <v>107.87</v>
      </c>
      <c r="EX123" s="10">
        <v>1142.75</v>
      </c>
    </row>
    <row r="124" spans="153:154" x14ac:dyDescent="0.25">
      <c r="EW124" s="10">
        <v>122.95</v>
      </c>
      <c r="EX124" s="10">
        <v>1302.46</v>
      </c>
    </row>
    <row r="125" spans="153:154" x14ac:dyDescent="0.25">
      <c r="EW125" s="10">
        <v>100</v>
      </c>
      <c r="EX125" s="10">
        <v>500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O51"/>
  <sheetViews>
    <sheetView tabSelected="1" topLeftCell="AN1" workbookViewId="0">
      <selection activeCell="BF11" sqref="BF11"/>
    </sheetView>
  </sheetViews>
  <sheetFormatPr defaultRowHeight="15" x14ac:dyDescent="0.25"/>
  <cols>
    <col min="11" max="11" width="12" style="10" bestFit="1" customWidth="1"/>
    <col min="12" max="12" width="9.140625" style="10"/>
    <col min="19" max="19" width="12" style="10" bestFit="1" customWidth="1"/>
    <col min="28" max="28" width="12" style="10" bestFit="1" customWidth="1"/>
    <col min="30" max="30" width="11" bestFit="1" customWidth="1"/>
    <col min="34" max="37" width="12" bestFit="1" customWidth="1"/>
    <col min="43" max="43" width="12" bestFit="1" customWidth="1"/>
    <col min="45" max="46" width="12" bestFit="1" customWidth="1"/>
  </cols>
  <sheetData>
    <row r="3" spans="2:67" x14ac:dyDescent="0.25">
      <c r="BD3" t="s">
        <v>594</v>
      </c>
    </row>
    <row r="4" spans="2:67" x14ac:dyDescent="0.25">
      <c r="B4" s="10"/>
      <c r="C4" s="10"/>
      <c r="D4" s="10"/>
      <c r="E4" s="10" t="s">
        <v>587</v>
      </c>
      <c r="F4" s="10"/>
      <c r="R4" t="s">
        <v>153</v>
      </c>
      <c r="AA4" t="s">
        <v>154</v>
      </c>
    </row>
    <row r="5" spans="2:67" x14ac:dyDescent="0.25">
      <c r="B5" s="10"/>
      <c r="C5" s="10"/>
      <c r="D5" s="10"/>
      <c r="E5" s="10"/>
      <c r="F5" s="10"/>
      <c r="G5" s="10" t="s">
        <v>164</v>
      </c>
      <c r="AQ5" t="s">
        <v>588</v>
      </c>
      <c r="AR5" t="s">
        <v>588</v>
      </c>
      <c r="AS5" t="s">
        <v>589</v>
      </c>
      <c r="AT5" t="s">
        <v>589</v>
      </c>
      <c r="BB5" s="11" t="s">
        <v>190</v>
      </c>
      <c r="BC5" s="11" t="s">
        <v>191</v>
      </c>
      <c r="BD5" s="11" t="s">
        <v>192</v>
      </c>
      <c r="BE5" s="11" t="s">
        <v>566</v>
      </c>
      <c r="BF5" s="11" t="s">
        <v>560</v>
      </c>
      <c r="BG5" s="11" t="s">
        <v>579</v>
      </c>
      <c r="BH5" s="11" t="s">
        <v>567</v>
      </c>
      <c r="BI5" s="11" t="s">
        <v>581</v>
      </c>
      <c r="BJ5" s="11" t="s">
        <v>558</v>
      </c>
      <c r="BK5" s="11" t="s">
        <v>559</v>
      </c>
      <c r="BL5" s="11" t="s">
        <v>568</v>
      </c>
      <c r="BM5" s="11" t="s">
        <v>563</v>
      </c>
      <c r="BN5" s="11" t="s">
        <v>564</v>
      </c>
      <c r="BO5" s="11" t="s">
        <v>586</v>
      </c>
    </row>
    <row r="6" spans="2:67" x14ac:dyDescent="0.25">
      <c r="B6" s="10"/>
      <c r="C6" s="10" t="s">
        <v>128</v>
      </c>
      <c r="D6" s="10" t="s">
        <v>129</v>
      </c>
      <c r="E6" s="10" t="s">
        <v>130</v>
      </c>
      <c r="F6" s="10" t="s">
        <v>131</v>
      </c>
      <c r="G6" s="10" t="s">
        <v>160</v>
      </c>
      <c r="I6" s="10" t="s">
        <v>162</v>
      </c>
      <c r="J6" s="10" t="s">
        <v>141</v>
      </c>
      <c r="K6" s="10" t="s">
        <v>161</v>
      </c>
      <c r="L6" s="10" t="s">
        <v>163</v>
      </c>
      <c r="O6" s="11" t="s">
        <v>157</v>
      </c>
      <c r="P6" t="s">
        <v>144</v>
      </c>
      <c r="Q6" t="s">
        <v>145</v>
      </c>
      <c r="R6" t="s">
        <v>146</v>
      </c>
      <c r="S6" s="11" t="s">
        <v>129</v>
      </c>
      <c r="T6" s="11" t="s">
        <v>147</v>
      </c>
      <c r="U6" s="11" t="s">
        <v>148</v>
      </c>
      <c r="V6" t="s">
        <v>150</v>
      </c>
      <c r="X6" s="11" t="s">
        <v>157</v>
      </c>
      <c r="Y6" t="s">
        <v>144</v>
      </c>
      <c r="Z6" t="s">
        <v>145</v>
      </c>
      <c r="AA6" t="s">
        <v>146</v>
      </c>
      <c r="AB6" s="11" t="s">
        <v>129</v>
      </c>
      <c r="AC6" s="11" t="s">
        <v>147</v>
      </c>
      <c r="AD6" s="11" t="s">
        <v>148</v>
      </c>
      <c r="AE6" t="s">
        <v>150</v>
      </c>
      <c r="AH6" s="10" t="s">
        <v>165</v>
      </c>
      <c r="AI6" s="10" t="s">
        <v>166</v>
      </c>
      <c r="AJ6" s="10" t="s">
        <v>168</v>
      </c>
      <c r="AK6" s="10" t="s">
        <v>167</v>
      </c>
      <c r="AL6" s="10" t="s">
        <v>169</v>
      </c>
      <c r="AM6" s="10" t="s">
        <v>170</v>
      </c>
      <c r="AN6" s="10" t="s">
        <v>171</v>
      </c>
      <c r="AO6" s="10" t="s">
        <v>172</v>
      </c>
      <c r="AQ6" s="10" t="s">
        <v>590</v>
      </c>
      <c r="AR6" s="10" t="s">
        <v>591</v>
      </c>
      <c r="AS6" s="10" t="s">
        <v>592</v>
      </c>
      <c r="AT6" s="10" t="s">
        <v>593</v>
      </c>
      <c r="AU6" s="10" t="s">
        <v>190</v>
      </c>
      <c r="AV6" s="10" t="s">
        <v>191</v>
      </c>
      <c r="AW6" s="10" t="s">
        <v>192</v>
      </c>
      <c r="BB6" t="s">
        <v>569</v>
      </c>
      <c r="BC6" t="s">
        <v>570</v>
      </c>
      <c r="BD6" t="s">
        <v>571</v>
      </c>
      <c r="BE6" t="s">
        <v>575</v>
      </c>
      <c r="BF6" t="s">
        <v>573</v>
      </c>
      <c r="BG6" t="s">
        <v>580</v>
      </c>
      <c r="BH6" t="s">
        <v>574</v>
      </c>
      <c r="BI6" t="s">
        <v>582</v>
      </c>
      <c r="BJ6" t="s">
        <v>584</v>
      </c>
      <c r="BK6" t="s">
        <v>572</v>
      </c>
      <c r="BL6" t="s">
        <v>576</v>
      </c>
      <c r="BM6" t="s">
        <v>577</v>
      </c>
      <c r="BN6" t="s">
        <v>578</v>
      </c>
      <c r="BO6" t="s">
        <v>583</v>
      </c>
    </row>
    <row r="7" spans="2:67" x14ac:dyDescent="0.25">
      <c r="B7" s="10" t="s">
        <v>3</v>
      </c>
      <c r="C7" s="10">
        <v>635</v>
      </c>
      <c r="D7" s="10">
        <v>378</v>
      </c>
      <c r="E7" s="1">
        <v>2855</v>
      </c>
      <c r="F7" s="10">
        <v>997</v>
      </c>
      <c r="G7" s="1">
        <v>4865</v>
      </c>
      <c r="H7" s="1"/>
      <c r="I7">
        <f>J7*$K$7</f>
        <v>4865</v>
      </c>
      <c r="J7" s="10">
        <v>826811917840.58801</v>
      </c>
      <c r="K7" s="10">
        <f>G7/J7</f>
        <v>5.8840467765705186E-9</v>
      </c>
      <c r="L7" s="1">
        <f>G7-I7</f>
        <v>0</v>
      </c>
      <c r="O7">
        <v>766341093715.79199</v>
      </c>
      <c r="P7">
        <v>55262689708.074219</v>
      </c>
      <c r="Q7">
        <v>125926456875.7757</v>
      </c>
      <c r="R7">
        <v>17212968925.46574</v>
      </c>
      <c r="S7" s="10">
        <f>P7+Q7+R7</f>
        <v>198402115509.31564</v>
      </c>
      <c r="T7">
        <v>341541541310.55707</v>
      </c>
      <c r="U7">
        <v>208367518571.4274</v>
      </c>
      <c r="V7">
        <v>356942618770.18427</v>
      </c>
      <c r="X7">
        <v>766341093715.79199</v>
      </c>
      <c r="Y7">
        <v>50435526988.275871</v>
      </c>
      <c r="Z7">
        <v>114926856579.84175</v>
      </c>
      <c r="AA7">
        <v>15709426438.971172</v>
      </c>
      <c r="AB7" s="10">
        <f>Y7+Z7+AA7</f>
        <v>181071810007.08878</v>
      </c>
      <c r="AC7">
        <v>311708093025.90167</v>
      </c>
      <c r="AD7">
        <v>190166741103.33527</v>
      </c>
      <c r="AE7">
        <v>325763895629.19165</v>
      </c>
      <c r="AH7">
        <f>C7/X7</f>
        <v>8.2861274856219357E-10</v>
      </c>
      <c r="AI7">
        <f>D7/AB7</f>
        <v>2.0875695669314937E-9</v>
      </c>
      <c r="AJ7">
        <f>E7/AD7</f>
        <v>1.501314048626733E-8</v>
      </c>
      <c r="AK7">
        <f>F7/AC7</f>
        <v>3.1985053397928726E-9</v>
      </c>
      <c r="AL7">
        <f>X7/J7</f>
        <v>0.92686266027377828</v>
      </c>
      <c r="AM7">
        <f>AB7/J7</f>
        <v>0.219</v>
      </c>
      <c r="AN7">
        <f>AD7/J7</f>
        <v>0.23000000000000004</v>
      </c>
      <c r="AO7">
        <f>AC7/J7</f>
        <v>0.377</v>
      </c>
      <c r="AQ7">
        <f>($AH$7*AL7+$AI$7*AM7+$AJ$7*AN7+$AK$7*AO7)/($AH$7*$AL$7+$AI$7*$AM$7+$AJ$7*$AN$7+$AK$7*$AO$7)</f>
        <v>1</v>
      </c>
      <c r="AR7">
        <f>(AH7*$AL$7+AI7*$AM$7+AJ7*$AN$7+AK7*$AO$7)/($AH$7*$AL$7+$AI$7*$AM$7+$AJ$7*$AN$7+$AK$7*$AO$7)</f>
        <v>1</v>
      </c>
      <c r="AS7">
        <f>(AH7*AL7+AI7*AM7+AJ7*AN7+AK7*AO7)/(AH7*$AL$7+AI7*$AM$7+AJ7*$AN$7+AK7*$AO$7)</f>
        <v>1</v>
      </c>
      <c r="AT7">
        <f>(AH7*AL7+AI7*AM7+AJ7*AN7+AK7*AO7)/($AH$7*AL7+$AI$7*AM7+$AJ$7*AN7+$AK$7*AO7)</f>
        <v>1</v>
      </c>
      <c r="AU7">
        <f>(AQ7*AS7)^0.5</f>
        <v>1</v>
      </c>
      <c r="AV7">
        <f>(AR7*AT7)^0.5</f>
        <v>1</v>
      </c>
      <c r="AW7">
        <f>AU7*AV7</f>
        <v>1</v>
      </c>
      <c r="BA7" t="s">
        <v>3</v>
      </c>
      <c r="BB7">
        <v>1</v>
      </c>
      <c r="BC7">
        <v>1</v>
      </c>
      <c r="BD7">
        <v>1</v>
      </c>
      <c r="BE7">
        <v>1.5410754710395433</v>
      </c>
      <c r="BF7">
        <v>9.5775557892605008</v>
      </c>
      <c r="BG7">
        <v>3.0821509420790867</v>
      </c>
      <c r="BH7">
        <v>10.662461187327018</v>
      </c>
      <c r="BI7">
        <v>21.324922374654037</v>
      </c>
      <c r="BJ7">
        <v>2.7427068071221101</v>
      </c>
      <c r="BK7">
        <v>1.2944513682648162</v>
      </c>
      <c r="BL7">
        <v>23.257219440184734</v>
      </c>
      <c r="BM7">
        <v>2.0631702451455585</v>
      </c>
      <c r="BN7">
        <v>1.0354215942008353</v>
      </c>
      <c r="BO7">
        <v>6.0061068238448518</v>
      </c>
    </row>
    <row r="8" spans="2:67" x14ac:dyDescent="0.25">
      <c r="B8" s="10" t="s">
        <v>0</v>
      </c>
      <c r="C8" s="10">
        <v>740</v>
      </c>
      <c r="D8" s="10">
        <v>416</v>
      </c>
      <c r="E8" s="1">
        <v>3017</v>
      </c>
      <c r="F8" s="1">
        <v>1170</v>
      </c>
      <c r="G8" s="1">
        <v>5343</v>
      </c>
      <c r="I8" s="10">
        <f t="shared" ref="I8:I47" si="0">J8*$K$7</f>
        <v>5195.8693834900751</v>
      </c>
      <c r="J8" s="10">
        <v>883043521030.34375</v>
      </c>
      <c r="L8" s="1">
        <f t="shared" ref="L8:L47" si="1">G8-I8</f>
        <v>147.13061650992495</v>
      </c>
      <c r="O8">
        <v>780610129094.93616</v>
      </c>
      <c r="P8">
        <v>64016312571.49202</v>
      </c>
      <c r="Q8">
        <v>133852289922.2106</v>
      </c>
      <c r="R8">
        <v>22308714987.035095</v>
      </c>
      <c r="S8" s="10">
        <f t="shared" ref="S8:S44" si="2">P8+Q8+R8</f>
        <v>220177317480.73773</v>
      </c>
      <c r="T8">
        <v>347239998493.85065</v>
      </c>
      <c r="U8">
        <v>229876758779.44861</v>
      </c>
      <c r="V8">
        <v>391857428467.92084</v>
      </c>
      <c r="X8">
        <v>780610129094.93616</v>
      </c>
      <c r="Y8">
        <v>58280872388.002693</v>
      </c>
      <c r="Z8">
        <v>121860005902.18745</v>
      </c>
      <c r="AA8">
        <v>20310000983.697906</v>
      </c>
      <c r="AB8" s="10">
        <f t="shared" ref="AB8:AB46" si="3">Y8+Z8+AA8</f>
        <v>200450879273.88806</v>
      </c>
      <c r="AC8">
        <v>316129580528.86304</v>
      </c>
      <c r="AD8">
        <v>209281314484.19147</v>
      </c>
      <c r="AE8">
        <v>356749582496.25885</v>
      </c>
      <c r="AH8" s="10">
        <f t="shared" ref="AH8:AH47" si="4">C8/X8</f>
        <v>9.479764256428227E-10</v>
      </c>
      <c r="AI8" s="10">
        <f t="shared" ref="AI8:AI47" si="5">D8/AB8</f>
        <v>2.0753214029637367E-9</v>
      </c>
      <c r="AJ8" s="10">
        <f t="shared" ref="AJ8:AJ47" si="6">E8/AD8</f>
        <v>1.4416002725498439E-8</v>
      </c>
      <c r="AK8" s="10">
        <f t="shared" ref="AK8:AK47" si="7">F8/AC8</f>
        <v>3.7010139893984945E-9</v>
      </c>
      <c r="AL8" s="10">
        <f t="shared" ref="AL8:AL47" si="8">X8/J8</f>
        <v>0.88399961100910707</v>
      </c>
      <c r="AM8" s="10">
        <f t="shared" ref="AM8:AM47" si="9">AB8/J8</f>
        <v>0.22700000000000004</v>
      </c>
      <c r="AN8" s="10">
        <f t="shared" ref="AN8:AN47" si="10">AD8/J8</f>
        <v>0.23699999999999999</v>
      </c>
      <c r="AO8" s="10">
        <f t="shared" ref="AO8:AO47" si="11">AC8/J8</f>
        <v>0.35799999999999998</v>
      </c>
      <c r="AQ8" s="10">
        <f t="shared" ref="AQ8:AQ47" si="12">($AH$7*AL8+$AI$7*AM8+$AJ$7*AN8+$AK$7*AO8)/($AH$7*$AL$7+$AI$7*$AM$7+$AJ$7*$AN$7+$AK$7*$AO$7)</f>
        <v>1.0043344436896484</v>
      </c>
      <c r="AR8" s="10">
        <f t="shared" ref="AR8:AR47" si="13">(AH8*$AL$7+AI8*$AM$7+AJ8*$AN$7+AK8*$AO$7)/($AH$7*$AL$7+$AI$7*$AM$7+$AJ$7*$AN$7+$AK$7*$AO$7)</f>
        <v>1.027201596005638</v>
      </c>
      <c r="AS8" s="10">
        <f t="shared" ref="AS8:AS47" si="14">(AH8*AL8+AI8*AM8+AJ8*AN8+AK8*AO8)/(AH8*$AL$7+AI8*$AM$7+AJ8*$AN$7+AK8*$AO$7)</f>
        <v>1.0010857136443305</v>
      </c>
      <c r="AT8" s="10">
        <f t="shared" ref="AT8:AT47" si="15">(AH8*AL8+AI8*AM8+AJ8*AN8+AK8*AO8)/($AH$7*AL8+$AI$7*AM8+$AJ$7*AN8+$AK$7*AO8)</f>
        <v>1.0238788973682376</v>
      </c>
      <c r="AU8" s="10">
        <f t="shared" ref="AU8:AU47" si="16">(AQ8*AS8)^0.5</f>
        <v>1.0027087629509543</v>
      </c>
      <c r="AV8" s="10">
        <f t="shared" ref="AV8:AV47" si="17">(AR8*AT8)^0.5</f>
        <v>1.0255389010140701</v>
      </c>
      <c r="AW8" s="10">
        <f t="shared" ref="AW8:AW47" si="18">AU8*AV8</f>
        <v>1.0283168427938993</v>
      </c>
      <c r="BA8" t="s">
        <v>0</v>
      </c>
      <c r="BB8">
        <v>1.0027087629509543</v>
      </c>
      <c r="BC8">
        <v>1.0255389010140701</v>
      </c>
      <c r="BD8">
        <v>1.0283168427938993</v>
      </c>
      <c r="BE8">
        <v>1.5716233008896408</v>
      </c>
      <c r="BF8">
        <v>9.6175241373777247</v>
      </c>
      <c r="BG8">
        <v>3.1432466017792815</v>
      </c>
      <c r="BH8">
        <v>10.740455455348448</v>
      </c>
      <c r="BI8">
        <v>21.480910910696895</v>
      </c>
      <c r="BJ8">
        <v>2.78648597509325</v>
      </c>
      <c r="BK8">
        <v>-0.52278017523211717</v>
      </c>
      <c r="BL8">
        <v>23.257219440184734</v>
      </c>
      <c r="BM8">
        <v>2.0631702451455585</v>
      </c>
      <c r="BN8">
        <v>1.0354215942008353</v>
      </c>
      <c r="BO8">
        <v>6.1063545129819374</v>
      </c>
    </row>
    <row r="9" spans="2:67" x14ac:dyDescent="0.25">
      <c r="B9" s="10" t="s">
        <v>1</v>
      </c>
      <c r="C9" s="10">
        <v>852</v>
      </c>
      <c r="D9" s="10">
        <v>459</v>
      </c>
      <c r="E9" s="1">
        <v>3121</v>
      </c>
      <c r="F9" s="1">
        <v>1131</v>
      </c>
      <c r="G9" s="1">
        <v>5563</v>
      </c>
      <c r="I9" s="10">
        <f t="shared" si="0"/>
        <v>5583.0940438871485</v>
      </c>
      <c r="J9" s="10">
        <v>948852763393.77124</v>
      </c>
      <c r="L9" s="1">
        <f t="shared" si="1"/>
        <v>-20.094043887148473</v>
      </c>
      <c r="O9">
        <v>902685516366.98608</v>
      </c>
      <c r="P9">
        <v>64274048739.278214</v>
      </c>
      <c r="Q9">
        <v>146625173686.47842</v>
      </c>
      <c r="R9">
        <v>23098486265.678108</v>
      </c>
      <c r="S9" s="10">
        <f t="shared" si="2"/>
        <v>233997708691.43475</v>
      </c>
      <c r="T9">
        <v>348485858008.27411</v>
      </c>
      <c r="U9">
        <v>240023400760.74207</v>
      </c>
      <c r="V9">
        <v>414768470770.65466</v>
      </c>
      <c r="X9">
        <v>902685516366.98608</v>
      </c>
      <c r="Y9">
        <v>60726576857.201363</v>
      </c>
      <c r="Z9">
        <v>138532503455.4906</v>
      </c>
      <c r="AA9">
        <v>21823613558.05674</v>
      </c>
      <c r="AB9" s="10">
        <f t="shared" si="3"/>
        <v>221082693870.74869</v>
      </c>
      <c r="AC9">
        <v>329251908897.63867</v>
      </c>
      <c r="AD9">
        <v>226775810451.11133</v>
      </c>
      <c r="AE9">
        <v>391876191281.6275</v>
      </c>
      <c r="AH9" s="10">
        <f t="shared" si="4"/>
        <v>9.4385030506418365E-10</v>
      </c>
      <c r="AI9" s="10">
        <f t="shared" si="5"/>
        <v>2.0761462236765786E-9</v>
      </c>
      <c r="AJ9" s="10">
        <f t="shared" si="6"/>
        <v>1.3762490777969593E-8</v>
      </c>
      <c r="AK9" s="10">
        <f t="shared" si="7"/>
        <v>3.4350598111539493E-9</v>
      </c>
      <c r="AL9" s="10">
        <f t="shared" si="8"/>
        <v>0.95134414019973101</v>
      </c>
      <c r="AM9" s="10">
        <f t="shared" si="9"/>
        <v>0.23299999999999998</v>
      </c>
      <c r="AN9" s="10">
        <f t="shared" si="10"/>
        <v>0.23899999999999999</v>
      </c>
      <c r="AO9" s="10">
        <f t="shared" si="11"/>
        <v>0.34700000000000003</v>
      </c>
      <c r="AQ9" s="10">
        <f t="shared" si="12"/>
        <v>1.0150703670207153</v>
      </c>
      <c r="AR9" s="10">
        <f t="shared" si="13"/>
        <v>0.98399728541074305</v>
      </c>
      <c r="AS9" s="10">
        <f t="shared" si="14"/>
        <v>1.012605346875066</v>
      </c>
      <c r="AT9" s="10">
        <f t="shared" si="15"/>
        <v>0.98160772384869999</v>
      </c>
      <c r="AU9" s="10">
        <f t="shared" si="16"/>
        <v>1.0138371077740309</v>
      </c>
      <c r="AV9" s="10">
        <f t="shared" si="17"/>
        <v>0.98280177838938565</v>
      </c>
      <c r="AW9" s="10">
        <f t="shared" si="18"/>
        <v>0.99640091251746887</v>
      </c>
      <c r="BA9" t="s">
        <v>1</v>
      </c>
      <c r="BB9">
        <v>1.0138371077740309</v>
      </c>
      <c r="BC9">
        <v>0.98280177838938565</v>
      </c>
      <c r="BD9">
        <v>0.99640091251746887</v>
      </c>
      <c r="BE9">
        <v>1.7247501247863608</v>
      </c>
      <c r="BF9">
        <v>9.6232292537994226</v>
      </c>
      <c r="BG9">
        <v>3.4495002495727216</v>
      </c>
      <c r="BH9">
        <v>10.765529297205445</v>
      </c>
      <c r="BI9">
        <v>21.53105859441089</v>
      </c>
      <c r="BJ9">
        <v>2.8635110254596801</v>
      </c>
      <c r="BK9">
        <v>0.16377096265944188</v>
      </c>
      <c r="BL9">
        <v>23.279038487579374</v>
      </c>
      <c r="BM9">
        <v>2.1706562669578817</v>
      </c>
      <c r="BN9">
        <v>1.0354215942008353</v>
      </c>
      <c r="BO9">
        <v>6.1275239915150781</v>
      </c>
    </row>
    <row r="10" spans="2:67" x14ac:dyDescent="0.25">
      <c r="B10" s="10" t="s">
        <v>2</v>
      </c>
      <c r="C10" s="10">
        <v>943</v>
      </c>
      <c r="D10" s="10">
        <v>503</v>
      </c>
      <c r="E10" s="1">
        <v>3094</v>
      </c>
      <c r="F10" s="1">
        <v>1631</v>
      </c>
      <c r="G10" s="1">
        <v>6071</v>
      </c>
      <c r="I10" s="10">
        <f t="shared" si="0"/>
        <v>5799.6551724137953</v>
      </c>
      <c r="J10" s="10">
        <v>985657557228.68164</v>
      </c>
      <c r="L10" s="1">
        <f t="shared" si="1"/>
        <v>271.3448275862047</v>
      </c>
      <c r="O10">
        <v>883244509320.14441</v>
      </c>
      <c r="P10">
        <v>68027472577.748795</v>
      </c>
      <c r="Q10">
        <v>151753592673.43961</v>
      </c>
      <c r="R10">
        <v>26164412529.903381</v>
      </c>
      <c r="S10" s="10">
        <f t="shared" si="2"/>
        <v>245945477781.0918</v>
      </c>
      <c r="T10">
        <v>342230515891.13623</v>
      </c>
      <c r="U10">
        <v>245945477781.09177</v>
      </c>
      <c r="V10">
        <v>458400507523.90717</v>
      </c>
      <c r="X10">
        <v>883244509320.14441</v>
      </c>
      <c r="Y10">
        <v>64067741219.864311</v>
      </c>
      <c r="Z10">
        <v>142920345798.15881</v>
      </c>
      <c r="AA10">
        <v>24641438930.717041</v>
      </c>
      <c r="AB10" s="10">
        <f t="shared" si="3"/>
        <v>231629525948.74017</v>
      </c>
      <c r="AC10">
        <v>322310021213.77893</v>
      </c>
      <c r="AD10">
        <v>231629525948.74017</v>
      </c>
      <c r="AE10">
        <v>431718010066.16248</v>
      </c>
      <c r="AH10" s="10">
        <f t="shared" si="4"/>
        <v>1.0676545283319688E-9</v>
      </c>
      <c r="AI10" s="10">
        <f t="shared" si="5"/>
        <v>2.1715711671029122E-9</v>
      </c>
      <c r="AJ10" s="10">
        <f t="shared" si="6"/>
        <v>1.335753715907835E-8</v>
      </c>
      <c r="AK10" s="10">
        <f t="shared" si="7"/>
        <v>5.0603452969220737E-9</v>
      </c>
      <c r="AL10" s="10">
        <f t="shared" si="8"/>
        <v>0.89609672532062123</v>
      </c>
      <c r="AM10" s="10">
        <f t="shared" si="9"/>
        <v>0.23499999999999999</v>
      </c>
      <c r="AN10" s="10">
        <f t="shared" si="10"/>
        <v>0.23499999999999999</v>
      </c>
      <c r="AO10" s="10">
        <f t="shared" si="11"/>
        <v>0.32700000000000001</v>
      </c>
      <c r="AQ10" s="10">
        <f t="shared" si="12"/>
        <v>0.98692201127335766</v>
      </c>
      <c r="AR10" s="10">
        <f t="shared" si="13"/>
        <v>1.0953561673183705</v>
      </c>
      <c r="AS10" s="10">
        <f t="shared" si="14"/>
        <v>0.97139981380061158</v>
      </c>
      <c r="AT10" s="10">
        <f t="shared" si="15"/>
        <v>1.0781285297361778</v>
      </c>
      <c r="AU10" s="10">
        <f t="shared" si="16"/>
        <v>0.97913015375212742</v>
      </c>
      <c r="AV10" s="10">
        <f t="shared" si="17"/>
        <v>1.0867082102424779</v>
      </c>
      <c r="AW10" s="10">
        <f t="shared" si="18"/>
        <v>1.0640287769784165</v>
      </c>
      <c r="BA10" t="s">
        <v>2</v>
      </c>
      <c r="BB10">
        <v>0.97913015375212742</v>
      </c>
      <c r="BC10">
        <v>1.0867082102424779</v>
      </c>
      <c r="BD10">
        <v>1.0640287769784165</v>
      </c>
      <c r="BE10">
        <v>1.8521162697689524</v>
      </c>
      <c r="BF10">
        <v>9.634456302316158</v>
      </c>
      <c r="BG10">
        <v>3.7042325395379048</v>
      </c>
      <c r="BH10">
        <v>10.808959534344243</v>
      </c>
      <c r="BI10">
        <v>21.617919068688487</v>
      </c>
      <c r="BJ10">
        <v>2.9605283085346499</v>
      </c>
      <c r="BK10">
        <v>0.69003758583124408</v>
      </c>
      <c r="BL10">
        <v>23.719704063598002</v>
      </c>
      <c r="BM10">
        <v>2.4404148580661924</v>
      </c>
      <c r="BN10">
        <v>1.581006842497217</v>
      </c>
      <c r="BO10">
        <v>6.223369604090764</v>
      </c>
    </row>
    <row r="11" spans="2:67" x14ac:dyDescent="0.25">
      <c r="B11" s="10" t="s">
        <v>4</v>
      </c>
      <c r="C11" s="1">
        <v>1128</v>
      </c>
      <c r="D11" s="10">
        <v>563</v>
      </c>
      <c r="E11" s="1">
        <v>3113</v>
      </c>
      <c r="F11" s="1">
        <v>1395</v>
      </c>
      <c r="G11" s="1">
        <v>6199</v>
      </c>
      <c r="I11" s="10">
        <f t="shared" si="0"/>
        <v>5988.3291536050183</v>
      </c>
      <c r="J11" s="10">
        <v>1017722900750.8468</v>
      </c>
      <c r="L11" s="1">
        <f t="shared" si="1"/>
        <v>210.67084639498171</v>
      </c>
      <c r="O11">
        <v>925816777758.95178</v>
      </c>
      <c r="P11">
        <v>69334018095.783173</v>
      </c>
      <c r="Q11">
        <v>157377215677.7301</v>
      </c>
      <c r="R11">
        <v>27513499244.358406</v>
      </c>
      <c r="S11" s="10">
        <f t="shared" si="2"/>
        <v>254224733017.87167</v>
      </c>
      <c r="T11">
        <v>364278729995.3053</v>
      </c>
      <c r="U11">
        <v>263029052776.06635</v>
      </c>
      <c r="V11">
        <v>473232187002.96454</v>
      </c>
      <c r="X11">
        <v>925816777758.95178</v>
      </c>
      <c r="Y11">
        <v>64116542747.303352</v>
      </c>
      <c r="Z11">
        <v>145534374807.37109</v>
      </c>
      <c r="AA11">
        <v>25443072518.771172</v>
      </c>
      <c r="AB11" s="10">
        <f t="shared" si="3"/>
        <v>235093990073.44562</v>
      </c>
      <c r="AC11">
        <v>336866280148.53033</v>
      </c>
      <c r="AD11">
        <v>243235773279.45236</v>
      </c>
      <c r="AE11">
        <v>437620847322.86414</v>
      </c>
      <c r="AH11" s="10">
        <f t="shared" si="4"/>
        <v>1.2183836230862616E-9</v>
      </c>
      <c r="AI11" s="10">
        <f t="shared" si="5"/>
        <v>2.3947868672615297E-9</v>
      </c>
      <c r="AJ11" s="10">
        <f t="shared" si="6"/>
        <v>1.2798281922221572E-8</v>
      </c>
      <c r="AK11" s="10">
        <f t="shared" si="7"/>
        <v>4.1411090459541385E-9</v>
      </c>
      <c r="AL11" s="10">
        <f t="shared" si="8"/>
        <v>0.90969435499182605</v>
      </c>
      <c r="AM11" s="10">
        <f t="shared" si="9"/>
        <v>0.23100000000000001</v>
      </c>
      <c r="AN11" s="10">
        <f t="shared" si="10"/>
        <v>0.23899999999999999</v>
      </c>
      <c r="AO11" s="10">
        <f t="shared" si="11"/>
        <v>0.33100000000000002</v>
      </c>
      <c r="AQ11" s="10">
        <f t="shared" si="12"/>
        <v>0.99979809421579513</v>
      </c>
      <c r="AR11" s="10">
        <f t="shared" si="13"/>
        <v>1.0466496607430353</v>
      </c>
      <c r="AS11" s="10">
        <f t="shared" si="14"/>
        <v>0.98904177499445867</v>
      </c>
      <c r="AT11" s="10">
        <f t="shared" si="15"/>
        <v>1.0353892893450622</v>
      </c>
      <c r="AU11" s="10">
        <f t="shared" si="16"/>
        <v>0.99440539104495351</v>
      </c>
      <c r="AV11" s="10">
        <f t="shared" si="17"/>
        <v>1.0410042499576944</v>
      </c>
      <c r="AW11" s="10">
        <f t="shared" si="18"/>
        <v>1.0351802382586397</v>
      </c>
      <c r="BA11" t="s">
        <v>4</v>
      </c>
      <c r="BB11">
        <v>0.99440539104495351</v>
      </c>
      <c r="BC11">
        <v>1.0410042499576944</v>
      </c>
      <c r="BD11">
        <v>1.0351802382586397</v>
      </c>
      <c r="BE11">
        <v>2.1122302520017073</v>
      </c>
      <c r="BF11">
        <v>9.6538263163419504</v>
      </c>
      <c r="BG11">
        <v>4.2244605040034147</v>
      </c>
      <c r="BH11">
        <v>10.865457930250034</v>
      </c>
      <c r="BI11">
        <v>21.730915860500069</v>
      </c>
      <c r="BJ11">
        <v>3.0536195212858499</v>
      </c>
      <c r="BK11">
        <v>0.19594187987484482</v>
      </c>
      <c r="BL11">
        <v>24.170564661829133</v>
      </c>
      <c r="BM11">
        <v>2.5444970044770163</v>
      </c>
      <c r="BN11">
        <v>1.8235866852525489</v>
      </c>
      <c r="BO11">
        <v>6.261491684321042</v>
      </c>
    </row>
    <row r="12" spans="2:67" x14ac:dyDescent="0.25">
      <c r="B12" s="10" t="s">
        <v>5</v>
      </c>
      <c r="C12" s="1">
        <v>1296</v>
      </c>
      <c r="D12" s="10">
        <v>636</v>
      </c>
      <c r="E12" s="1">
        <v>3091</v>
      </c>
      <c r="F12" s="1">
        <v>1399</v>
      </c>
      <c r="G12" s="1">
        <v>6422</v>
      </c>
      <c r="I12" s="10">
        <f t="shared" si="0"/>
        <v>6158.5569487983294</v>
      </c>
      <c r="J12" s="10">
        <v>1046653295368.2274</v>
      </c>
      <c r="L12" s="1">
        <f t="shared" si="1"/>
        <v>263.44305120167064</v>
      </c>
      <c r="O12">
        <v>994243362238.30652</v>
      </c>
      <c r="P12">
        <v>72071115942.282776</v>
      </c>
      <c r="Q12">
        <v>159014049459.95724</v>
      </c>
      <c r="R12">
        <v>30887621118.121193</v>
      </c>
      <c r="S12" s="10">
        <f t="shared" si="2"/>
        <v>261972786520.36121</v>
      </c>
      <c r="T12">
        <v>377515369221.4812</v>
      </c>
      <c r="U12">
        <v>273412646193.73938</v>
      </c>
      <c r="V12">
        <v>493057951922.6012</v>
      </c>
      <c r="X12">
        <v>994243362238.30652</v>
      </c>
      <c r="Y12">
        <v>65939157608.198326</v>
      </c>
      <c r="Z12">
        <v>145484808056.18362</v>
      </c>
      <c r="AA12">
        <v>28259638974.942142</v>
      </c>
      <c r="AB12" s="10">
        <f t="shared" si="3"/>
        <v>239683604639.3241</v>
      </c>
      <c r="AC12">
        <v>345395587471.51508</v>
      </c>
      <c r="AD12">
        <v>250150137593.00635</v>
      </c>
      <c r="AE12">
        <v>451107570303.70599</v>
      </c>
      <c r="AH12" s="10">
        <f t="shared" si="4"/>
        <v>1.303503799192945E-9</v>
      </c>
      <c r="AI12" s="10">
        <f t="shared" si="5"/>
        <v>2.653498143759365E-9</v>
      </c>
      <c r="AJ12" s="10">
        <f t="shared" si="6"/>
        <v>1.235657925173341E-8</v>
      </c>
      <c r="AK12" s="10">
        <f t="shared" si="7"/>
        <v>4.0504281199463097E-9</v>
      </c>
      <c r="AL12" s="10">
        <f t="shared" si="8"/>
        <v>0.94992617578155869</v>
      </c>
      <c r="AM12" s="10">
        <f t="shared" si="9"/>
        <v>0.22900000000000001</v>
      </c>
      <c r="AN12" s="10">
        <f t="shared" si="10"/>
        <v>0.23899999999999999</v>
      </c>
      <c r="AO12" s="10">
        <f t="shared" si="11"/>
        <v>0.33</v>
      </c>
      <c r="AQ12" s="10">
        <f t="shared" si="12"/>
        <v>1.004210526019357</v>
      </c>
      <c r="AR12" s="10">
        <f t="shared" si="13"/>
        <v>1.0466112788430326</v>
      </c>
      <c r="AS12" s="10">
        <f t="shared" si="14"/>
        <v>0.99633624356891093</v>
      </c>
      <c r="AT12" s="10">
        <f t="shared" si="15"/>
        <v>1.0384045207859338</v>
      </c>
      <c r="AU12" s="10">
        <f t="shared" si="16"/>
        <v>1.00026563634191</v>
      </c>
      <c r="AV12" s="10">
        <f t="shared" si="17"/>
        <v>1.0424998241995789</v>
      </c>
      <c r="AW12" s="10">
        <f t="shared" si="18"/>
        <v>1.042776750039321</v>
      </c>
      <c r="BA12" t="s">
        <v>5</v>
      </c>
      <c r="BB12">
        <v>1.00026563634191</v>
      </c>
      <c r="BC12">
        <v>1.0424998241995789</v>
      </c>
      <c r="BD12">
        <v>1.042776750039321</v>
      </c>
      <c r="BE12">
        <v>2.2539673515365606</v>
      </c>
      <c r="BF12">
        <v>9.6608813017320525</v>
      </c>
      <c r="BG12">
        <v>4.5079347030731212</v>
      </c>
      <c r="BH12">
        <v>10.937054858747798</v>
      </c>
      <c r="BI12">
        <v>21.874109717495596</v>
      </c>
      <c r="BJ12">
        <v>3.13328471263726</v>
      </c>
      <c r="BK12">
        <v>0.3312972490506883</v>
      </c>
      <c r="BL12">
        <v>24.823333214648319</v>
      </c>
      <c r="BM12">
        <v>2.5866973638185038</v>
      </c>
      <c r="BN12">
        <v>2.0467681500087846</v>
      </c>
      <c r="BO12">
        <v>6.3062752869480159</v>
      </c>
    </row>
    <row r="13" spans="2:67" x14ac:dyDescent="0.25">
      <c r="B13" s="10" t="s">
        <v>6</v>
      </c>
      <c r="C13" s="1">
        <v>1706</v>
      </c>
      <c r="D13" s="10">
        <v>733</v>
      </c>
      <c r="E13" s="1">
        <v>3402</v>
      </c>
      <c r="F13" s="1">
        <v>1761</v>
      </c>
      <c r="G13" s="1">
        <v>7602</v>
      </c>
      <c r="I13" s="10">
        <f t="shared" si="0"/>
        <v>6634.6718913270661</v>
      </c>
      <c r="J13" s="10">
        <v>1127569535603.5298</v>
      </c>
      <c r="L13" s="1">
        <f t="shared" si="1"/>
        <v>967.32810867293392</v>
      </c>
      <c r="O13">
        <v>1075692239885.2035</v>
      </c>
      <c r="P13">
        <v>81579964128.048538</v>
      </c>
      <c r="Q13">
        <v>174284468819.01276</v>
      </c>
      <c r="R13">
        <v>33373621688.747131</v>
      </c>
      <c r="S13" s="10">
        <f t="shared" si="2"/>
        <v>289238054635.80841</v>
      </c>
      <c r="T13">
        <v>389358919702.0498</v>
      </c>
      <c r="U13">
        <v>300362595198.72412</v>
      </c>
      <c r="V13">
        <v>546338547645.41595</v>
      </c>
      <c r="X13">
        <v>1075692239885.2035</v>
      </c>
      <c r="Y13">
        <v>74419589349.832962</v>
      </c>
      <c r="Z13">
        <v>158987304520.09769</v>
      </c>
      <c r="AA13">
        <v>30444377461.295307</v>
      </c>
      <c r="AB13" s="10">
        <f t="shared" si="3"/>
        <v>263851271331.22598</v>
      </c>
      <c r="AC13">
        <v>355184403715.11188</v>
      </c>
      <c r="AD13">
        <v>273999397151.65775</v>
      </c>
      <c r="AE13">
        <v>498385734736.76019</v>
      </c>
      <c r="AH13" s="10">
        <f t="shared" si="4"/>
        <v>1.5859554775463121E-9</v>
      </c>
      <c r="AI13" s="10">
        <f t="shared" si="5"/>
        <v>2.7780802279319992E-9</v>
      </c>
      <c r="AJ13" s="10">
        <f t="shared" si="6"/>
        <v>1.2416085711739739E-8</v>
      </c>
      <c r="AK13" s="10">
        <f t="shared" si="7"/>
        <v>4.9579879678851883E-9</v>
      </c>
      <c r="AL13" s="10">
        <f t="shared" si="8"/>
        <v>0.95399193213342803</v>
      </c>
      <c r="AM13" s="10">
        <f t="shared" si="9"/>
        <v>0.23400000000000001</v>
      </c>
      <c r="AN13" s="10">
        <f t="shared" si="10"/>
        <v>0.24299999999999999</v>
      </c>
      <c r="AO13" s="10">
        <f t="shared" si="11"/>
        <v>0.315</v>
      </c>
      <c r="AQ13" s="10">
        <f t="shared" si="12"/>
        <v>1.0086091598527247</v>
      </c>
      <c r="AR13" s="10">
        <f t="shared" si="13"/>
        <v>1.1562150878191229</v>
      </c>
      <c r="AS13" s="10">
        <f t="shared" si="14"/>
        <v>0.99099116505820029</v>
      </c>
      <c r="AT13" s="10">
        <f t="shared" si="15"/>
        <v>1.1360187697512578</v>
      </c>
      <c r="AU13" s="10">
        <f t="shared" si="16"/>
        <v>0.99976135472962957</v>
      </c>
      <c r="AV13" s="10">
        <f t="shared" si="17"/>
        <v>1.1460724417034565</v>
      </c>
      <c r="AW13" s="10">
        <f t="shared" si="18"/>
        <v>1.145798936935742</v>
      </c>
      <c r="BA13" t="s">
        <v>6</v>
      </c>
      <c r="BB13">
        <v>0.99976135472962957</v>
      </c>
      <c r="BC13">
        <v>1.1460724417034565</v>
      </c>
      <c r="BD13">
        <v>1.145798936935742</v>
      </c>
      <c r="BE13">
        <v>2.3109648384369921</v>
      </c>
      <c r="BF13">
        <v>9.7059134268267506</v>
      </c>
      <c r="BG13">
        <v>4.6219296768739841</v>
      </c>
      <c r="BH13">
        <v>10.992198190337877</v>
      </c>
      <c r="BI13">
        <v>21.984396380675754</v>
      </c>
      <c r="BJ13">
        <v>3.2081174268599102</v>
      </c>
      <c r="BK13">
        <v>0.64685088173188166</v>
      </c>
      <c r="BL13">
        <v>25.140248820943022</v>
      </c>
      <c r="BM13">
        <v>2.6309904454524409</v>
      </c>
      <c r="BN13">
        <v>2.0702814800307392</v>
      </c>
      <c r="BO13">
        <v>6.2878585601617845</v>
      </c>
    </row>
    <row r="14" spans="2:67" x14ac:dyDescent="0.25">
      <c r="B14" s="10" t="s">
        <v>7</v>
      </c>
      <c r="C14" s="1">
        <v>2091</v>
      </c>
      <c r="D14" s="10">
        <v>675</v>
      </c>
      <c r="E14" s="1">
        <v>3573</v>
      </c>
      <c r="F14" s="1">
        <v>1805</v>
      </c>
      <c r="G14" s="1">
        <v>8144</v>
      </c>
      <c r="I14" s="10">
        <f t="shared" si="0"/>
        <v>7001.4169278996878</v>
      </c>
      <c r="J14" s="10">
        <v>1189898244143.5352</v>
      </c>
      <c r="L14" s="1">
        <f t="shared" si="1"/>
        <v>1142.5830721003122</v>
      </c>
      <c r="O14">
        <v>1192925490923.1042</v>
      </c>
      <c r="P14">
        <v>87211127680.916183</v>
      </c>
      <c r="Q14">
        <v>182117354863.08966</v>
      </c>
      <c r="R14">
        <v>35910464339.200775</v>
      </c>
      <c r="S14" s="10">
        <f t="shared" si="2"/>
        <v>305238946883.20667</v>
      </c>
      <c r="T14">
        <v>395015107731.20856</v>
      </c>
      <c r="U14">
        <v>318064112718.6355</v>
      </c>
      <c r="V14">
        <v>569437363093.04089</v>
      </c>
      <c r="X14">
        <v>1192925490923.1042</v>
      </c>
      <c r="Y14">
        <v>80913080601.760391</v>
      </c>
      <c r="Z14">
        <v>168965550668.38199</v>
      </c>
      <c r="AA14">
        <v>33317150836.018982</v>
      </c>
      <c r="AB14" s="10">
        <f t="shared" si="3"/>
        <v>283195782106.16138</v>
      </c>
      <c r="AC14">
        <v>366488659196.2088</v>
      </c>
      <c r="AD14">
        <v>295094764547.59674</v>
      </c>
      <c r="AE14">
        <v>528314820399.72961</v>
      </c>
      <c r="AH14" s="10">
        <f t="shared" si="4"/>
        <v>1.7528336982571743E-9</v>
      </c>
      <c r="AI14" s="10">
        <f t="shared" si="5"/>
        <v>2.3835100755383542E-9</v>
      </c>
      <c r="AJ14" s="10">
        <f t="shared" si="6"/>
        <v>1.2107974892328866E-8</v>
      </c>
      <c r="AK14" s="10">
        <f t="shared" si="7"/>
        <v>4.9251182941343034E-9</v>
      </c>
      <c r="AL14" s="10">
        <f t="shared" si="8"/>
        <v>1.0025441224024565</v>
      </c>
      <c r="AM14" s="10">
        <f t="shared" si="9"/>
        <v>0.23800000000000002</v>
      </c>
      <c r="AN14" s="10">
        <f t="shared" si="10"/>
        <v>0.24800000000000003</v>
      </c>
      <c r="AO14" s="10">
        <f t="shared" si="11"/>
        <v>0.308</v>
      </c>
      <c r="AQ14" s="10">
        <f t="shared" si="12"/>
        <v>1.0258179637580982</v>
      </c>
      <c r="AR14" s="10">
        <f t="shared" si="13"/>
        <v>1.1536666670090308</v>
      </c>
      <c r="AS14" s="10">
        <f t="shared" si="14"/>
        <v>1.0082575436660792</v>
      </c>
      <c r="AT14" s="10">
        <f t="shared" si="15"/>
        <v>1.1339176744639801</v>
      </c>
      <c r="AU14" s="10">
        <f t="shared" si="16"/>
        <v>1.0169998526977666</v>
      </c>
      <c r="AV14" s="10">
        <f t="shared" si="17"/>
        <v>1.143749546081436</v>
      </c>
      <c r="AW14" s="10">
        <f t="shared" si="18"/>
        <v>1.1631931198879577</v>
      </c>
      <c r="BA14" t="s">
        <v>7</v>
      </c>
      <c r="BB14">
        <v>1.0169998526977666</v>
      </c>
      <c r="BC14">
        <v>1.143749546081436</v>
      </c>
      <c r="BD14">
        <v>1.1631931198879577</v>
      </c>
      <c r="BE14">
        <v>2.4916320407648098</v>
      </c>
      <c r="BF14">
        <v>9.7097702187107195</v>
      </c>
      <c r="BG14">
        <v>4.9832640815296196</v>
      </c>
      <c r="BH14">
        <v>11.023665093481785</v>
      </c>
      <c r="BI14">
        <v>22.04733018696357</v>
      </c>
      <c r="BJ14">
        <v>3.27592704524394</v>
      </c>
      <c r="BK14">
        <v>0.93550721227518197</v>
      </c>
      <c r="BL14">
        <v>25.230407685662534</v>
      </c>
      <c r="BM14">
        <v>2.7411992829981826</v>
      </c>
      <c r="BN14">
        <v>2.0452657105941179</v>
      </c>
      <c r="BO14">
        <v>6.2402758451707694</v>
      </c>
    </row>
    <row r="15" spans="2:67" x14ac:dyDescent="0.25">
      <c r="B15" s="10" t="s">
        <v>8</v>
      </c>
      <c r="C15" s="1">
        <v>2357</v>
      </c>
      <c r="D15" s="10">
        <v>883</v>
      </c>
      <c r="E15" s="1">
        <v>4108</v>
      </c>
      <c r="F15" s="1">
        <v>2066</v>
      </c>
      <c r="G15" s="1">
        <v>9414</v>
      </c>
      <c r="I15" s="10">
        <f t="shared" si="0"/>
        <v>7514.4242424242429</v>
      </c>
      <c r="J15" s="10">
        <v>1277084382188.406</v>
      </c>
      <c r="L15" s="1">
        <f t="shared" si="1"/>
        <v>1899.5757575757571</v>
      </c>
      <c r="O15">
        <v>1287010716262.8765</v>
      </c>
      <c r="P15">
        <v>96120358372.457779</v>
      </c>
      <c r="Q15">
        <v>202135459518.55093</v>
      </c>
      <c r="R15">
        <v>35338367048.697716</v>
      </c>
      <c r="S15" s="10">
        <f t="shared" si="2"/>
        <v>333594184939.70642</v>
      </c>
      <c r="T15">
        <v>432541612676.06</v>
      </c>
      <c r="U15">
        <v>361864878578.66455</v>
      </c>
      <c r="V15">
        <v>619128190693.18384</v>
      </c>
      <c r="X15">
        <v>1287010716262.8765</v>
      </c>
      <c r="Y15">
        <v>86841737988.811615</v>
      </c>
      <c r="Z15">
        <v>182623066652.94208</v>
      </c>
      <c r="AA15">
        <v>31927109554.710152</v>
      </c>
      <c r="AB15" s="10">
        <f t="shared" si="3"/>
        <v>301391914196.46387</v>
      </c>
      <c r="AC15">
        <v>390787820949.65222</v>
      </c>
      <c r="AD15">
        <v>326933601840.23193</v>
      </c>
      <c r="AE15">
        <v>559362959398.52173</v>
      </c>
      <c r="AH15" s="10">
        <f t="shared" si="4"/>
        <v>1.8313755823603993E-9</v>
      </c>
      <c r="AI15" s="10">
        <f t="shared" si="5"/>
        <v>2.9297401768529593E-9</v>
      </c>
      <c r="AJ15" s="10">
        <f t="shared" si="6"/>
        <v>1.2565242535111226E-8</v>
      </c>
      <c r="AK15" s="10">
        <f t="shared" si="7"/>
        <v>5.2867563655884161E-9</v>
      </c>
      <c r="AL15" s="10">
        <f t="shared" si="8"/>
        <v>1.0077726532505713</v>
      </c>
      <c r="AM15" s="10">
        <f t="shared" si="9"/>
        <v>0.23600000000000004</v>
      </c>
      <c r="AN15" s="10">
        <f t="shared" si="10"/>
        <v>0.25600000000000001</v>
      </c>
      <c r="AO15" s="10">
        <f t="shared" si="11"/>
        <v>0.30599999999999999</v>
      </c>
      <c r="AQ15" s="10">
        <f t="shared" si="12"/>
        <v>1.0451695096783455</v>
      </c>
      <c r="AR15" s="10">
        <f t="shared" si="13"/>
        <v>1.2274137086431538</v>
      </c>
      <c r="AS15" s="10">
        <f t="shared" si="14"/>
        <v>1.0206750860090168</v>
      </c>
      <c r="AT15" s="10">
        <f t="shared" si="15"/>
        <v>1.1986482393880278</v>
      </c>
      <c r="AU15" s="10">
        <f t="shared" si="16"/>
        <v>1.0328496885728085</v>
      </c>
      <c r="AV15" s="10">
        <f t="shared" si="17"/>
        <v>1.2129457040056846</v>
      </c>
      <c r="AW15" s="10">
        <f t="shared" si="18"/>
        <v>1.2527905926379972</v>
      </c>
      <c r="BA15" t="s">
        <v>8</v>
      </c>
      <c r="BB15">
        <v>1.0328496885728085</v>
      </c>
      <c r="BC15">
        <v>1.2129457040056846</v>
      </c>
      <c r="BD15">
        <v>1.2527905926379972</v>
      </c>
      <c r="BE15">
        <v>2.7184798276866005</v>
      </c>
      <c r="BF15">
        <v>9.7734379421983331</v>
      </c>
      <c r="BG15">
        <v>5.4369596553732009</v>
      </c>
      <c r="BH15">
        <v>11.129079298766154</v>
      </c>
      <c r="BI15">
        <v>22.258158597532308</v>
      </c>
      <c r="BJ15">
        <v>3.3332620376396398</v>
      </c>
      <c r="BK15">
        <v>0.98319680011977695</v>
      </c>
      <c r="BL15">
        <v>25.42723984609702</v>
      </c>
      <c r="BM15">
        <v>3.2896532856956302</v>
      </c>
      <c r="BN15">
        <v>2.1572884894692965</v>
      </c>
      <c r="BO15">
        <v>6.2363695902037044</v>
      </c>
    </row>
    <row r="16" spans="2:67" x14ac:dyDescent="0.25">
      <c r="B16" s="10" t="s">
        <v>9</v>
      </c>
      <c r="C16" s="1">
        <v>2696</v>
      </c>
      <c r="D16" s="10">
        <v>954</v>
      </c>
      <c r="E16" s="1">
        <v>4526</v>
      </c>
      <c r="F16" s="1">
        <v>2135</v>
      </c>
      <c r="G16" s="1">
        <v>10310</v>
      </c>
      <c r="I16" s="10">
        <f t="shared" si="0"/>
        <v>7995.4775339602947</v>
      </c>
      <c r="J16" s="10">
        <v>1358839900083.2571</v>
      </c>
      <c r="L16" s="1">
        <f t="shared" si="1"/>
        <v>2314.5224660397053</v>
      </c>
      <c r="O16">
        <v>1253088096938.252</v>
      </c>
      <c r="P16">
        <v>147973249945.32288</v>
      </c>
      <c r="Q16">
        <v>230350110739.62637</v>
      </c>
      <c r="R16">
        <v>33560943286.568085</v>
      </c>
      <c r="S16" s="10">
        <f t="shared" si="2"/>
        <v>411884303971.51733</v>
      </c>
      <c r="T16">
        <v>469853206011.95312</v>
      </c>
      <c r="U16">
        <v>344762417398.38123</v>
      </c>
      <c r="V16">
        <v>710881798706.39661</v>
      </c>
      <c r="X16">
        <v>1253088096938.252</v>
      </c>
      <c r="Y16">
        <v>131807470308.07593</v>
      </c>
      <c r="Z16">
        <v>205184824912.57181</v>
      </c>
      <c r="AA16">
        <v>29894477801.831657</v>
      </c>
      <c r="AB16" s="10">
        <f t="shared" si="3"/>
        <v>366886773022.47937</v>
      </c>
      <c r="AC16">
        <v>418522689225.64319</v>
      </c>
      <c r="AD16">
        <v>307097817418.8161</v>
      </c>
      <c r="AE16">
        <v>633219393438.79785</v>
      </c>
      <c r="AH16" s="10">
        <f t="shared" si="4"/>
        <v>2.1514848050885682E-9</v>
      </c>
      <c r="AI16" s="10">
        <f t="shared" si="5"/>
        <v>2.6002572732202256E-9</v>
      </c>
      <c r="AJ16" s="10">
        <f t="shared" si="6"/>
        <v>1.4737975144341384E-8</v>
      </c>
      <c r="AK16" s="10">
        <f t="shared" si="7"/>
        <v>5.1012765973338465E-9</v>
      </c>
      <c r="AL16" s="10">
        <f t="shared" si="8"/>
        <v>0.92217493529699446</v>
      </c>
      <c r="AM16" s="10">
        <f t="shared" si="9"/>
        <v>0.26999999999999996</v>
      </c>
      <c r="AN16" s="10">
        <f t="shared" si="10"/>
        <v>0.22600000000000001</v>
      </c>
      <c r="AO16" s="10">
        <f t="shared" si="11"/>
        <v>0.308</v>
      </c>
      <c r="AQ16" s="10">
        <f t="shared" si="12"/>
        <v>0.96972021162982125</v>
      </c>
      <c r="AR16" s="10">
        <f t="shared" si="13"/>
        <v>1.3386200233102807</v>
      </c>
      <c r="AS16" s="10">
        <f t="shared" si="14"/>
        <v>0.96338318667251011</v>
      </c>
      <c r="AT16" s="10">
        <f t="shared" si="15"/>
        <v>1.3298722748418681</v>
      </c>
      <c r="AU16" s="10">
        <f t="shared" si="16"/>
        <v>0.96654650568954936</v>
      </c>
      <c r="AV16" s="10">
        <f t="shared" si="17"/>
        <v>1.3342389799239556</v>
      </c>
      <c r="AW16" s="10">
        <f t="shared" si="18"/>
        <v>1.2896040238002882</v>
      </c>
      <c r="BA16" t="s">
        <v>9</v>
      </c>
      <c r="BB16">
        <v>0.96654650568954936</v>
      </c>
      <c r="BC16">
        <v>1.3342389799239556</v>
      </c>
      <c r="BD16">
        <v>1.2896040238002882</v>
      </c>
      <c r="BE16">
        <v>2.7995196752260103</v>
      </c>
      <c r="BF16">
        <v>9.8156210239180339</v>
      </c>
      <c r="BG16">
        <v>5.5990393504520206</v>
      </c>
      <c r="BH16">
        <v>11.230267801300403</v>
      </c>
      <c r="BI16">
        <v>22.460535602600807</v>
      </c>
      <c r="BJ16">
        <v>3.3789194144003498</v>
      </c>
      <c r="BK16">
        <v>1.4596240773555653</v>
      </c>
      <c r="BL16">
        <v>25.328011877171861</v>
      </c>
      <c r="BM16">
        <v>3.3362964801265687</v>
      </c>
      <c r="BN16">
        <v>2.1308438668171035</v>
      </c>
      <c r="BO16">
        <v>6.3080984415095305</v>
      </c>
    </row>
    <row r="17" spans="2:67" x14ac:dyDescent="0.25">
      <c r="B17" s="10" t="s">
        <v>10</v>
      </c>
      <c r="C17" s="1">
        <v>3223</v>
      </c>
      <c r="D17" s="1">
        <v>1047</v>
      </c>
      <c r="E17" s="1">
        <v>5002</v>
      </c>
      <c r="F17" s="1">
        <v>2369</v>
      </c>
      <c r="G17" s="1">
        <v>11641</v>
      </c>
      <c r="I17" s="10">
        <f t="shared" si="0"/>
        <v>8600.0640046023746</v>
      </c>
      <c r="J17" s="10">
        <v>1461590012990.1536</v>
      </c>
      <c r="L17" s="1">
        <f t="shared" si="1"/>
        <v>3040.9359953976254</v>
      </c>
      <c r="O17">
        <v>1297164480911.9648</v>
      </c>
      <c r="P17">
        <v>157646981630.86298</v>
      </c>
      <c r="Q17">
        <v>250284898671.67938</v>
      </c>
      <c r="R17">
        <v>39005438754.027954</v>
      </c>
      <c r="S17" s="10">
        <f t="shared" si="2"/>
        <v>446937319056.57031</v>
      </c>
      <c r="T17">
        <v>487567984425.34943</v>
      </c>
      <c r="U17">
        <v>378677801237.02142</v>
      </c>
      <c r="V17">
        <v>758980829088.79395</v>
      </c>
      <c r="X17">
        <v>1297164480911.9648</v>
      </c>
      <c r="Y17">
        <v>141774231260.04489</v>
      </c>
      <c r="Z17">
        <v>225084862000.48364</v>
      </c>
      <c r="AA17">
        <v>35078160311.763687</v>
      </c>
      <c r="AB17" s="10">
        <f t="shared" si="3"/>
        <v>401937253572.29224</v>
      </c>
      <c r="AC17">
        <v>438477003897.04608</v>
      </c>
      <c r="AD17">
        <v>340550473026.70581</v>
      </c>
      <c r="AE17">
        <v>682562536066.40173</v>
      </c>
      <c r="AH17" s="10">
        <f t="shared" si="4"/>
        <v>2.484650210075199E-9</v>
      </c>
      <c r="AI17" s="10">
        <f t="shared" si="5"/>
        <v>2.6048841969600789E-9</v>
      </c>
      <c r="AJ17" s="10">
        <f t="shared" si="6"/>
        <v>1.4687984296553144E-8</v>
      </c>
      <c r="AK17" s="10">
        <f t="shared" si="7"/>
        <v>5.4027918886168966E-9</v>
      </c>
      <c r="AL17" s="10">
        <f t="shared" si="8"/>
        <v>0.88750228818148302</v>
      </c>
      <c r="AM17" s="10">
        <f t="shared" si="9"/>
        <v>0.27500000000000002</v>
      </c>
      <c r="AN17" s="10">
        <f t="shared" si="10"/>
        <v>0.23300000000000001</v>
      </c>
      <c r="AO17" s="10">
        <f t="shared" si="11"/>
        <v>0.3</v>
      </c>
      <c r="AQ17" s="10">
        <f t="shared" si="12"/>
        <v>0.98012318655816666</v>
      </c>
      <c r="AR17" s="10">
        <f t="shared" si="13"/>
        <v>1.4086373524278895</v>
      </c>
      <c r="AS17" s="10">
        <f t="shared" si="14"/>
        <v>0.96092480782467693</v>
      </c>
      <c r="AT17" s="10">
        <f t="shared" si="15"/>
        <v>1.3810453581143809</v>
      </c>
      <c r="AU17" s="10">
        <f t="shared" si="16"/>
        <v>0.97047652454241073</v>
      </c>
      <c r="AV17" s="10">
        <f t="shared" si="17"/>
        <v>1.3947731273712827</v>
      </c>
      <c r="AW17" s="10">
        <f t="shared" si="18"/>
        <v>1.3535945771764315</v>
      </c>
      <c r="BA17" t="s">
        <v>10</v>
      </c>
      <c r="BB17">
        <v>0.97047652454241073</v>
      </c>
      <c r="BC17">
        <v>1.3947731273712827</v>
      </c>
      <c r="BD17">
        <v>1.3535945771764315</v>
      </c>
      <c r="BE17">
        <v>2.8822380344692244</v>
      </c>
      <c r="BF17">
        <v>9.8446357035895584</v>
      </c>
      <c r="BG17">
        <v>5.7644760689384489</v>
      </c>
      <c r="BH17">
        <v>11.22791057320025</v>
      </c>
      <c r="BI17">
        <v>22.455821146400499</v>
      </c>
      <c r="BJ17">
        <v>3.4083926819576602</v>
      </c>
      <c r="BK17">
        <v>0.91171996790775989</v>
      </c>
      <c r="BL17">
        <v>25.5363700658847</v>
      </c>
      <c r="BM17">
        <v>3.3732303035776798</v>
      </c>
      <c r="BN17">
        <v>2.2870621381510579</v>
      </c>
      <c r="BO17">
        <v>6.3767269478986268</v>
      </c>
    </row>
    <row r="18" spans="2:67" x14ac:dyDescent="0.25">
      <c r="B18" s="10" t="s">
        <v>11</v>
      </c>
      <c r="C18" s="1">
        <v>3752</v>
      </c>
      <c r="D18" s="1">
        <v>1049</v>
      </c>
      <c r="E18" s="1">
        <v>5572</v>
      </c>
      <c r="F18" s="1">
        <v>2559</v>
      </c>
      <c r="G18" s="1">
        <v>12932</v>
      </c>
      <c r="I18" s="10">
        <f t="shared" si="0"/>
        <v>9183.8731489939528</v>
      </c>
      <c r="J18" s="10">
        <v>1560808997230.0864</v>
      </c>
      <c r="L18" s="1">
        <f t="shared" si="1"/>
        <v>3748.1268510060472</v>
      </c>
      <c r="O18">
        <v>1362286573304.4016</v>
      </c>
      <c r="P18">
        <v>170068281107.3754</v>
      </c>
      <c r="Q18">
        <v>270720937272.96487</v>
      </c>
      <c r="R18">
        <v>45120156212.16082</v>
      </c>
      <c r="S18" s="10">
        <f t="shared" si="2"/>
        <v>485909374592.5011</v>
      </c>
      <c r="T18">
        <v>508469452698.58148</v>
      </c>
      <c r="U18">
        <v>397404452791.72406</v>
      </c>
      <c r="V18">
        <v>829516718054.34106</v>
      </c>
      <c r="X18">
        <v>1362286573304.4016</v>
      </c>
      <c r="Y18">
        <v>152959281728.54846</v>
      </c>
      <c r="Z18">
        <v>243486203567.89349</v>
      </c>
      <c r="AA18">
        <v>40581033927.982254</v>
      </c>
      <c r="AB18" s="10">
        <f t="shared" si="3"/>
        <v>437026519224.42419</v>
      </c>
      <c r="AC18">
        <v>457317036188.41528</v>
      </c>
      <c r="AD18">
        <v>357425260365.68976</v>
      </c>
      <c r="AE18">
        <v>746066700675.98132</v>
      </c>
      <c r="AH18" s="10">
        <f t="shared" si="4"/>
        <v>2.7541928941566535E-9</v>
      </c>
      <c r="AI18" s="10">
        <f t="shared" si="5"/>
        <v>2.4003120036322371E-9</v>
      </c>
      <c r="AJ18" s="10">
        <f t="shared" si="6"/>
        <v>1.5589273109290493E-8</v>
      </c>
      <c r="AK18" s="10">
        <f t="shared" si="7"/>
        <v>5.5956804525114792E-9</v>
      </c>
      <c r="AL18" s="10">
        <f t="shared" si="8"/>
        <v>0.87280799618787719</v>
      </c>
      <c r="AM18" s="10">
        <f t="shared" si="9"/>
        <v>0.27999999999999997</v>
      </c>
      <c r="AN18" s="10">
        <f t="shared" si="10"/>
        <v>0.22899999999999998</v>
      </c>
      <c r="AO18" s="10">
        <f t="shared" si="11"/>
        <v>0.29299999999999998</v>
      </c>
      <c r="AQ18" s="10">
        <f t="shared" si="12"/>
        <v>0.96581668418616762</v>
      </c>
      <c r="AR18" s="10">
        <f t="shared" si="13"/>
        <v>1.4910709517553962</v>
      </c>
      <c r="AS18" s="10">
        <f t="shared" si="14"/>
        <v>0.94436853782424923</v>
      </c>
      <c r="AT18" s="10">
        <f t="shared" si="15"/>
        <v>1.4579583450538431</v>
      </c>
      <c r="AU18" s="10">
        <f t="shared" si="16"/>
        <v>0.95503240251373456</v>
      </c>
      <c r="AV18" s="10">
        <f t="shared" si="17"/>
        <v>1.474421695845241</v>
      </c>
      <c r="AW18" s="10">
        <f t="shared" si="18"/>
        <v>1.4081204945014554</v>
      </c>
      <c r="BA18" t="s">
        <v>11</v>
      </c>
      <c r="BB18">
        <v>0.95503240251373456</v>
      </c>
      <c r="BC18">
        <v>1.474421695845241</v>
      </c>
      <c r="BD18">
        <v>1.4081204945014554</v>
      </c>
      <c r="BE18">
        <v>2.9072274130194211</v>
      </c>
      <c r="BF18">
        <v>9.8758620384788305</v>
      </c>
      <c r="BG18">
        <v>5.8144548260388422</v>
      </c>
      <c r="BH18">
        <v>11.227071841452792</v>
      </c>
      <c r="BI18">
        <v>22.454143682905585</v>
      </c>
      <c r="BJ18">
        <v>3.41696506605353</v>
      </c>
      <c r="BK18">
        <v>0.41572915264896126</v>
      </c>
      <c r="BL18">
        <v>25.798102063427699</v>
      </c>
      <c r="BM18">
        <v>3.4510581085846317</v>
      </c>
      <c r="BN18">
        <v>2.4790631783158483</v>
      </c>
      <c r="BO18">
        <v>6.4409465406329209</v>
      </c>
    </row>
    <row r="19" spans="2:67" x14ac:dyDescent="0.25">
      <c r="B19" s="10" t="s">
        <v>12</v>
      </c>
      <c r="C19" s="1">
        <v>4535</v>
      </c>
      <c r="D19" s="1">
        <v>1287</v>
      </c>
      <c r="E19" s="1">
        <v>5884</v>
      </c>
      <c r="F19" s="1">
        <v>2673</v>
      </c>
      <c r="G19" s="1">
        <v>14379</v>
      </c>
      <c r="I19" s="10">
        <f t="shared" si="0"/>
        <v>9548.7544588884302</v>
      </c>
      <c r="J19" s="10">
        <v>1622820963441.3997</v>
      </c>
      <c r="L19" s="1">
        <f t="shared" si="1"/>
        <v>4830.2455411115698</v>
      </c>
      <c r="O19">
        <v>1446285091219.7368</v>
      </c>
      <c r="P19">
        <v>185975756118.16061</v>
      </c>
      <c r="Q19">
        <v>286256801083.83545</v>
      </c>
      <c r="R19">
        <v>54698751799.459007</v>
      </c>
      <c r="S19" s="10">
        <f t="shared" si="2"/>
        <v>526931309001.45508</v>
      </c>
      <c r="T19">
        <v>490465474468.48236</v>
      </c>
      <c r="U19">
        <v>428473555762.42883</v>
      </c>
      <c r="V19">
        <v>904352696417.72229</v>
      </c>
      <c r="X19">
        <v>1446285091219.7368</v>
      </c>
      <c r="Y19">
        <v>165527738271.02277</v>
      </c>
      <c r="Z19">
        <v>254782891260.29974</v>
      </c>
      <c r="AA19">
        <v>48684628903.241989</v>
      </c>
      <c r="AB19" s="10">
        <f t="shared" si="3"/>
        <v>468995258434.56451</v>
      </c>
      <c r="AC19">
        <v>436538839165.73645</v>
      </c>
      <c r="AD19">
        <v>381362926408.72888</v>
      </c>
      <c r="AE19">
        <v>804919197866.9342</v>
      </c>
      <c r="AH19" s="10">
        <f t="shared" si="4"/>
        <v>3.135619683512999E-9</v>
      </c>
      <c r="AI19" s="10">
        <f t="shared" si="5"/>
        <v>2.7441642039107431E-9</v>
      </c>
      <c r="AJ19" s="10">
        <f t="shared" si="6"/>
        <v>1.5428872584467673E-8</v>
      </c>
      <c r="AK19" s="10">
        <f t="shared" si="7"/>
        <v>6.1231665093267176E-9</v>
      </c>
      <c r="AL19" s="10">
        <f t="shared" si="8"/>
        <v>0.89121666764317864</v>
      </c>
      <c r="AM19" s="10">
        <f t="shared" si="9"/>
        <v>0.28900000000000003</v>
      </c>
      <c r="AN19" s="10">
        <f t="shared" si="10"/>
        <v>0.23499999999999999</v>
      </c>
      <c r="AO19" s="10">
        <f t="shared" si="11"/>
        <v>0.26899999999999996</v>
      </c>
      <c r="AQ19" s="10">
        <f t="shared" si="12"/>
        <v>0.97386497178739484</v>
      </c>
      <c r="AR19" s="10">
        <f t="shared" si="13"/>
        <v>1.59147871968921</v>
      </c>
      <c r="AS19" s="10">
        <f t="shared" si="14"/>
        <v>0.94619603105435712</v>
      </c>
      <c r="AT19" s="10">
        <f t="shared" si="15"/>
        <v>1.5462624611229405</v>
      </c>
      <c r="AU19" s="10">
        <f t="shared" si="16"/>
        <v>0.95993081578210437</v>
      </c>
      <c r="AV19" s="10">
        <f t="shared" si="17"/>
        <v>1.5687076853038695</v>
      </c>
      <c r="AW19" s="10">
        <f t="shared" si="18"/>
        <v>1.5058508480774002</v>
      </c>
      <c r="BA19" t="s">
        <v>12</v>
      </c>
      <c r="BB19">
        <v>0.95993081578210437</v>
      </c>
      <c r="BC19">
        <v>1.5687076853038695</v>
      </c>
      <c r="BD19">
        <v>1.5058508480774002</v>
      </c>
      <c r="BE19">
        <v>3.0999195256795966</v>
      </c>
      <c r="BF19">
        <v>9.891106923859283</v>
      </c>
      <c r="BG19">
        <v>6.1998390513591932</v>
      </c>
      <c r="BH19">
        <v>11.267827528016509</v>
      </c>
      <c r="BI19">
        <v>22.535655056033018</v>
      </c>
      <c r="BJ19">
        <v>3.4029240218314398</v>
      </c>
      <c r="BK19">
        <v>0.74504556307305958</v>
      </c>
      <c r="BL19">
        <v>25.624415876775839</v>
      </c>
      <c r="BM19">
        <v>3.8137613093272584</v>
      </c>
      <c r="BN19">
        <v>2.7706282053796083</v>
      </c>
      <c r="BO19">
        <v>6.4907235345025072</v>
      </c>
    </row>
    <row r="20" spans="2:67" x14ac:dyDescent="0.25">
      <c r="B20" s="10" t="s">
        <v>13</v>
      </c>
      <c r="C20" s="1">
        <v>5076</v>
      </c>
      <c r="D20" s="1">
        <v>1413</v>
      </c>
      <c r="E20" s="1">
        <v>6249</v>
      </c>
      <c r="F20" s="1">
        <v>2798</v>
      </c>
      <c r="G20" s="1">
        <v>15536</v>
      </c>
      <c r="I20" s="10">
        <f t="shared" si="0"/>
        <v>10380.270370946817</v>
      </c>
      <c r="J20" s="10">
        <v>1764137975972.5322</v>
      </c>
      <c r="L20" s="1">
        <f t="shared" si="1"/>
        <v>5155.7296290531831</v>
      </c>
      <c r="O20">
        <v>1571838201742.3875</v>
      </c>
      <c r="P20">
        <v>200095248837.90039</v>
      </c>
      <c r="Q20">
        <v>315836618263.74475</v>
      </c>
      <c r="R20">
        <v>52966389398.267754</v>
      </c>
      <c r="S20" s="10">
        <f t="shared" si="2"/>
        <v>568898256499.91284</v>
      </c>
      <c r="T20">
        <v>537510766486.12451</v>
      </c>
      <c r="U20">
        <v>459042041451.65381</v>
      </c>
      <c r="V20">
        <v>965165317923.99023</v>
      </c>
      <c r="X20">
        <v>1571838201742.3875</v>
      </c>
      <c r="Y20">
        <v>179942073549.19827</v>
      </c>
      <c r="Z20">
        <v>284026214131.5777</v>
      </c>
      <c r="AA20">
        <v>47631725351.258377</v>
      </c>
      <c r="AB20" s="10">
        <f t="shared" si="3"/>
        <v>511600013032.03436</v>
      </c>
      <c r="AC20">
        <v>483373805416.47375</v>
      </c>
      <c r="AD20">
        <v>412808286377.57251</v>
      </c>
      <c r="AE20">
        <v>867955884178.48596</v>
      </c>
      <c r="AH20" s="10">
        <f t="shared" si="4"/>
        <v>3.2293400137324811E-9</v>
      </c>
      <c r="AI20" s="10">
        <f t="shared" si="5"/>
        <v>2.7619233072840513E-9</v>
      </c>
      <c r="AJ20" s="10">
        <f t="shared" si="6"/>
        <v>1.5137777525823189E-8</v>
      </c>
      <c r="AK20" s="10">
        <f t="shared" si="7"/>
        <v>5.7884808168064668E-9</v>
      </c>
      <c r="AL20" s="10">
        <f t="shared" si="8"/>
        <v>0.89099504865874568</v>
      </c>
      <c r="AM20" s="10">
        <f t="shared" si="9"/>
        <v>0.29000000000000004</v>
      </c>
      <c r="AN20" s="10">
        <f t="shared" si="10"/>
        <v>0.23399999999999999</v>
      </c>
      <c r="AO20" s="10">
        <f t="shared" si="11"/>
        <v>0.27399999999999997</v>
      </c>
      <c r="AQ20" s="10">
        <f t="shared" si="12"/>
        <v>0.9743549949930711</v>
      </c>
      <c r="AR20" s="10">
        <f t="shared" si="13"/>
        <v>1.5740802768780002</v>
      </c>
      <c r="AS20" s="10">
        <f t="shared" si="14"/>
        <v>0.95083173806830468</v>
      </c>
      <c r="AT20" s="10">
        <f t="shared" si="15"/>
        <v>1.5360782191439277</v>
      </c>
      <c r="AU20" s="10">
        <f t="shared" si="16"/>
        <v>0.96252150801153324</v>
      </c>
      <c r="AV20" s="10">
        <f t="shared" si="17"/>
        <v>1.5549631598518143</v>
      </c>
      <c r="AW20" s="10">
        <f t="shared" si="18"/>
        <v>1.4966854855229472</v>
      </c>
      <c r="BA20" t="s">
        <v>13</v>
      </c>
      <c r="BB20">
        <v>0.96252150801153324</v>
      </c>
      <c r="BC20">
        <v>1.5549631598518143</v>
      </c>
      <c r="BD20">
        <v>1.4966854855229472</v>
      </c>
      <c r="BE20">
        <v>3.1153376541071616</v>
      </c>
      <c r="BF20">
        <v>9.9305151997393004</v>
      </c>
      <c r="BG20">
        <v>6.2306753082143231</v>
      </c>
      <c r="BH20">
        <v>11.311540391834145</v>
      </c>
      <c r="BI20">
        <v>22.623080783668289</v>
      </c>
      <c r="BJ20">
        <v>3.3692613366718902</v>
      </c>
      <c r="BK20">
        <v>0.64271612518195853</v>
      </c>
      <c r="BL20">
        <v>25.691050862000797</v>
      </c>
      <c r="BM20">
        <v>3.8783494085821886</v>
      </c>
      <c r="BN20">
        <v>2.9456395339094295</v>
      </c>
      <c r="BO20">
        <v>6.5539334040258108</v>
      </c>
    </row>
    <row r="21" spans="2:67" x14ac:dyDescent="0.25">
      <c r="B21" s="10" t="s">
        <v>14</v>
      </c>
      <c r="C21" s="1">
        <v>5845</v>
      </c>
      <c r="D21" s="1">
        <v>1526</v>
      </c>
      <c r="E21" s="1">
        <v>7288</v>
      </c>
      <c r="F21" s="1">
        <v>2900</v>
      </c>
      <c r="G21" s="1">
        <v>17559</v>
      </c>
      <c r="I21" s="10">
        <f t="shared" si="0"/>
        <v>11040.767131711695</v>
      </c>
      <c r="J21" s="10">
        <v>1876390102076.4387</v>
      </c>
      <c r="L21" s="1">
        <f t="shared" si="1"/>
        <v>6518.2328682883053</v>
      </c>
      <c r="O21">
        <v>1554952423066.0383</v>
      </c>
      <c r="P21">
        <v>206964506301.81705</v>
      </c>
      <c r="Q21">
        <v>335282500208.9436</v>
      </c>
      <c r="R21">
        <v>53810771638.472435</v>
      </c>
      <c r="S21" s="10">
        <f t="shared" si="2"/>
        <v>596057778149.23303</v>
      </c>
      <c r="T21">
        <v>565013102203.96057</v>
      </c>
      <c r="U21">
        <v>490505879935.30634</v>
      </c>
      <c r="V21">
        <v>1014126080878.9034</v>
      </c>
      <c r="X21">
        <v>1554952423066.0383</v>
      </c>
      <c r="Y21">
        <v>187639010207.64389</v>
      </c>
      <c r="Z21">
        <v>303975196536.38306</v>
      </c>
      <c r="AA21">
        <v>48786142653.987411</v>
      </c>
      <c r="AB21" s="10">
        <f t="shared" si="3"/>
        <v>540400349398.0144</v>
      </c>
      <c r="AC21">
        <v>512254497866.8678</v>
      </c>
      <c r="AD21">
        <v>444704454192.11597</v>
      </c>
      <c r="AE21">
        <v>919431150017.45496</v>
      </c>
      <c r="AH21" s="10">
        <f t="shared" si="4"/>
        <v>3.7589574531643178E-9</v>
      </c>
      <c r="AI21" s="10">
        <f t="shared" si="5"/>
        <v>2.8238323711298602E-9</v>
      </c>
      <c r="AJ21" s="10">
        <f t="shared" si="6"/>
        <v>1.6388412419299771E-8</v>
      </c>
      <c r="AK21" s="10">
        <f t="shared" si="7"/>
        <v>5.6612484850327161E-9</v>
      </c>
      <c r="AL21" s="10">
        <f t="shared" si="8"/>
        <v>0.82869357568306656</v>
      </c>
      <c r="AM21" s="10">
        <f t="shared" si="9"/>
        <v>0.28800000000000003</v>
      </c>
      <c r="AN21" s="10">
        <f t="shared" si="10"/>
        <v>0.23699999999999999</v>
      </c>
      <c r="AO21" s="10">
        <f t="shared" si="11"/>
        <v>0.27300000000000002</v>
      </c>
      <c r="AQ21" s="10">
        <f t="shared" si="12"/>
        <v>0.97198281504503214</v>
      </c>
      <c r="AR21" s="10">
        <f t="shared" si="13"/>
        <v>1.7005442868524461</v>
      </c>
      <c r="AS21" s="10">
        <f t="shared" si="14"/>
        <v>0.93521740820177712</v>
      </c>
      <c r="AT21" s="10">
        <f t="shared" si="15"/>
        <v>1.6362209247586352</v>
      </c>
      <c r="AU21" s="10">
        <f t="shared" si="16"/>
        <v>0.9534229119876878</v>
      </c>
      <c r="AV21" s="10">
        <f t="shared" si="17"/>
        <v>1.6680725840402519</v>
      </c>
      <c r="AW21" s="10">
        <f t="shared" si="18"/>
        <v>1.5903786204824841</v>
      </c>
      <c r="BA21" t="s">
        <v>14</v>
      </c>
      <c r="BB21">
        <v>0.9534229119876878</v>
      </c>
      <c r="BC21">
        <v>1.6680725840402519</v>
      </c>
      <c r="BD21">
        <v>1.5903786204824841</v>
      </c>
      <c r="BE21">
        <v>3.2641849093499555</v>
      </c>
      <c r="BF21">
        <v>9.9506917907327725</v>
      </c>
      <c r="BG21">
        <v>6.5283698186999111</v>
      </c>
      <c r="BH21">
        <v>11.377519050647722</v>
      </c>
      <c r="BI21">
        <v>22.755038101295444</v>
      </c>
      <c r="BJ21">
        <v>3.3356831553753001</v>
      </c>
      <c r="BK21">
        <v>1.1429064873566346</v>
      </c>
      <c r="BL21">
        <v>25.692406274410999</v>
      </c>
      <c r="BM21">
        <v>3.5749424015046856</v>
      </c>
      <c r="BN21">
        <v>3.3202945397040562</v>
      </c>
      <c r="BO21">
        <v>6.5875500148247959</v>
      </c>
    </row>
    <row r="22" spans="2:67" x14ac:dyDescent="0.25">
      <c r="B22" s="10" t="s">
        <v>15</v>
      </c>
      <c r="C22" s="1">
        <v>6806</v>
      </c>
      <c r="D22" s="1">
        <v>1713</v>
      </c>
      <c r="E22" s="1">
        <v>8012</v>
      </c>
      <c r="F22" s="1">
        <v>3471</v>
      </c>
      <c r="G22" s="1">
        <v>20002</v>
      </c>
      <c r="I22" s="10">
        <f t="shared" si="0"/>
        <v>11682.324958937461</v>
      </c>
      <c r="J22" s="10">
        <v>1985423536307.5127</v>
      </c>
      <c r="L22" s="1">
        <f t="shared" si="1"/>
        <v>8319.6750410625391</v>
      </c>
      <c r="O22">
        <v>1611737800059.332</v>
      </c>
      <c r="P22">
        <v>224724937507.58093</v>
      </c>
      <c r="Q22">
        <v>356916077217.92267</v>
      </c>
      <c r="R22">
        <v>55079641545.975723</v>
      </c>
      <c r="S22" s="10">
        <f t="shared" si="2"/>
        <v>636720656271.47937</v>
      </c>
      <c r="T22">
        <v>586047386049.18164</v>
      </c>
      <c r="U22">
        <v>537577301488.72302</v>
      </c>
      <c r="V22">
        <v>1079560974301.1241</v>
      </c>
      <c r="X22">
        <v>1611737800059.332</v>
      </c>
      <c r="Y22">
        <v>202513200703.36627</v>
      </c>
      <c r="Z22">
        <v>321638612881.81708</v>
      </c>
      <c r="AA22">
        <v>49635588407.68782</v>
      </c>
      <c r="AB22" s="10">
        <f t="shared" si="3"/>
        <v>573787401992.87122</v>
      </c>
      <c r="AC22">
        <v>528122660657.7984</v>
      </c>
      <c r="AD22">
        <v>484443342859.03308</v>
      </c>
      <c r="AE22">
        <v>972857532790.68115</v>
      </c>
      <c r="AH22" s="10">
        <f t="shared" si="4"/>
        <v>4.2227712223101388E-9</v>
      </c>
      <c r="AI22" s="10">
        <f t="shared" si="5"/>
        <v>2.9854262990968951E-9</v>
      </c>
      <c r="AJ22" s="10">
        <f t="shared" si="6"/>
        <v>1.6538569717390854E-8</v>
      </c>
      <c r="AK22" s="10">
        <f t="shared" si="7"/>
        <v>6.5723368046293021E-9</v>
      </c>
      <c r="AL22" s="10">
        <f t="shared" si="8"/>
        <v>0.81178538008914669</v>
      </c>
      <c r="AM22" s="10">
        <f t="shared" si="9"/>
        <v>0.28900000000000003</v>
      </c>
      <c r="AN22" s="10">
        <f t="shared" si="10"/>
        <v>0.24399999999999999</v>
      </c>
      <c r="AO22" s="10">
        <f t="shared" si="11"/>
        <v>0.26600000000000001</v>
      </c>
      <c r="AQ22" s="10">
        <f t="shared" si="12"/>
        <v>0.98401189500574604</v>
      </c>
      <c r="AR22" s="10">
        <f t="shared" si="13"/>
        <v>1.8438635433501414</v>
      </c>
      <c r="AS22" s="10">
        <f t="shared" si="14"/>
        <v>0.92857152734297421</v>
      </c>
      <c r="AT22" s="10">
        <f t="shared" si="15"/>
        <v>1.7399781398482699</v>
      </c>
      <c r="AU22" s="10">
        <f t="shared" si="16"/>
        <v>0.95588986199725956</v>
      </c>
      <c r="AV22" s="10">
        <f t="shared" si="17"/>
        <v>1.7911678476045785</v>
      </c>
      <c r="AW22" s="10">
        <f t="shared" si="18"/>
        <v>1.7121591866606689</v>
      </c>
      <c r="BA22" t="s">
        <v>15</v>
      </c>
      <c r="BB22">
        <v>0.95588986199725956</v>
      </c>
      <c r="BC22">
        <v>1.7911678476045785</v>
      </c>
      <c r="BD22">
        <v>1.7121591866606689</v>
      </c>
      <c r="BE22">
        <v>3.1969796847614216</v>
      </c>
      <c r="BF22">
        <v>9.9803255043317769</v>
      </c>
      <c r="BG22">
        <v>6.3939593695228432</v>
      </c>
      <c r="BH22">
        <v>11.38745405265488</v>
      </c>
      <c r="BI22">
        <v>22.774908105309759</v>
      </c>
      <c r="BJ22">
        <v>3.2918700016652802</v>
      </c>
      <c r="BK22">
        <v>1.2815484025116759</v>
      </c>
      <c r="BL22">
        <v>25.589316921370148</v>
      </c>
      <c r="BM22">
        <v>3.5109804190590252</v>
      </c>
      <c r="BN22">
        <v>3.3156872737946088</v>
      </c>
      <c r="BO22">
        <v>6.6515718735897273</v>
      </c>
    </row>
    <row r="23" spans="2:67" x14ac:dyDescent="0.25">
      <c r="B23" s="10" t="s">
        <v>16</v>
      </c>
      <c r="C23" s="1">
        <v>7900</v>
      </c>
      <c r="D23" s="1">
        <v>1868</v>
      </c>
      <c r="E23" s="1">
        <v>8973</v>
      </c>
      <c r="F23" s="1">
        <v>4415</v>
      </c>
      <c r="G23" s="1">
        <v>23156</v>
      </c>
      <c r="I23" s="10">
        <f t="shared" si="0"/>
        <v>12434.219120654485</v>
      </c>
      <c r="J23" s="10">
        <v>2113208747790.0193</v>
      </c>
      <c r="L23" s="1">
        <f t="shared" si="1"/>
        <v>10721.780879345515</v>
      </c>
      <c r="O23">
        <v>1774249701486.6895</v>
      </c>
      <c r="P23">
        <v>241860840483.0983</v>
      </c>
      <c r="Q23">
        <v>393616661962.68939</v>
      </c>
      <c r="R23">
        <v>59279617765.465271</v>
      </c>
      <c r="S23" s="10">
        <f t="shared" si="2"/>
        <v>694757120211.25293</v>
      </c>
      <c r="T23">
        <v>609394470628.98303</v>
      </c>
      <c r="U23">
        <v>595167362365.27136</v>
      </c>
      <c r="V23">
        <v>1164251692913.7378</v>
      </c>
      <c r="X23">
        <v>1774249701486.6895</v>
      </c>
      <c r="Y23">
        <v>215547292274.58194</v>
      </c>
      <c r="Z23">
        <v>350792652133.14325</v>
      </c>
      <c r="AA23">
        <v>52830218694.750488</v>
      </c>
      <c r="AB23" s="10">
        <f t="shared" si="3"/>
        <v>619170163102.47571</v>
      </c>
      <c r="AC23">
        <v>543094648182.03497</v>
      </c>
      <c r="AD23">
        <v>530415395695.29486</v>
      </c>
      <c r="AE23">
        <v>1037585495164.8994</v>
      </c>
      <c r="AH23" s="10">
        <f t="shared" si="4"/>
        <v>4.452586348686088E-9</v>
      </c>
      <c r="AI23" s="10">
        <f t="shared" si="5"/>
        <v>3.0169412405791859E-9</v>
      </c>
      <c r="AJ23" s="10">
        <f t="shared" si="6"/>
        <v>1.69169297739515E-8</v>
      </c>
      <c r="AK23" s="10">
        <f t="shared" si="7"/>
        <v>8.1293380716949661E-9</v>
      </c>
      <c r="AL23" s="10">
        <f t="shared" si="8"/>
        <v>0.83959982814863365</v>
      </c>
      <c r="AM23" s="10">
        <f t="shared" si="9"/>
        <v>0.29300000000000004</v>
      </c>
      <c r="AN23" s="10">
        <f t="shared" si="10"/>
        <v>0.251</v>
      </c>
      <c r="AO23" s="10">
        <f t="shared" si="11"/>
        <v>0.25700000000000001</v>
      </c>
      <c r="AQ23" s="10">
        <f t="shared" si="12"/>
        <v>1.0023161546351276</v>
      </c>
      <c r="AR23" s="10">
        <f t="shared" si="13"/>
        <v>1.9957863876485189</v>
      </c>
      <c r="AS23" s="10">
        <f t="shared" si="14"/>
        <v>0.93310597057217748</v>
      </c>
      <c r="AT23" s="10">
        <f t="shared" si="15"/>
        <v>1.8579768326486124</v>
      </c>
      <c r="AU23" s="10">
        <f t="shared" si="16"/>
        <v>0.9670921301980403</v>
      </c>
      <c r="AV23" s="10">
        <f t="shared" si="17"/>
        <v>1.9256492077131833</v>
      </c>
      <c r="AW23" s="10">
        <f t="shared" si="18"/>
        <v>1.862280194301511</v>
      </c>
      <c r="BA23" t="s">
        <v>16</v>
      </c>
      <c r="BB23">
        <v>0.9670921301980403</v>
      </c>
      <c r="BC23">
        <v>1.9256492077131833</v>
      </c>
      <c r="BD23">
        <v>1.862280194301511</v>
      </c>
      <c r="BE23">
        <v>3.3688596262891961</v>
      </c>
      <c r="BF23">
        <v>10.021778594391938</v>
      </c>
      <c r="BG23">
        <v>6.7377192525783922</v>
      </c>
      <c r="BH23">
        <v>11.439969531839983</v>
      </c>
      <c r="BI23">
        <v>22.879939063679966</v>
      </c>
      <c r="BJ23">
        <v>3.2115023863415</v>
      </c>
      <c r="BK23">
        <v>1.3460342983257312</v>
      </c>
      <c r="BL23">
        <v>25.356263751941889</v>
      </c>
      <c r="BM23">
        <v>3.5348994930373188</v>
      </c>
      <c r="BN23">
        <v>3.4738546669720805</v>
      </c>
      <c r="BO23">
        <v>6.7262334023587469</v>
      </c>
    </row>
    <row r="24" spans="2:67" x14ac:dyDescent="0.25">
      <c r="B24" s="10" t="s">
        <v>17</v>
      </c>
      <c r="C24" s="1">
        <v>8660</v>
      </c>
      <c r="D24" s="1">
        <v>1921</v>
      </c>
      <c r="E24" s="1">
        <v>9416</v>
      </c>
      <c r="F24" s="1">
        <v>4379</v>
      </c>
      <c r="G24" s="1">
        <v>24376</v>
      </c>
      <c r="I24" s="10">
        <f t="shared" si="0"/>
        <v>13032.095299326735</v>
      </c>
      <c r="J24" s="10">
        <v>2214818439448.6431</v>
      </c>
      <c r="L24" s="1">
        <f t="shared" si="1"/>
        <v>11343.904700673265</v>
      </c>
      <c r="O24">
        <v>1788731130548.0115</v>
      </c>
      <c r="P24">
        <v>231457469285.78204</v>
      </c>
      <c r="Q24">
        <v>415627928717.47949</v>
      </c>
      <c r="R24">
        <v>59730959815.685684</v>
      </c>
      <c r="S24" s="10">
        <f t="shared" si="2"/>
        <v>706816357818.94714</v>
      </c>
      <c r="T24">
        <v>652062977987.9021</v>
      </c>
      <c r="U24">
        <v>624686288072.37939</v>
      </c>
      <c r="V24">
        <v>1212040726259.9553</v>
      </c>
      <c r="X24">
        <v>1788731130548.0115</v>
      </c>
      <c r="Y24">
        <v>205978114868.72385</v>
      </c>
      <c r="Z24">
        <v>369874679387.92334</v>
      </c>
      <c r="AA24">
        <v>53155642546.767433</v>
      </c>
      <c r="AB24" s="10">
        <f t="shared" si="3"/>
        <v>629008436803.41467</v>
      </c>
      <c r="AC24">
        <v>580282431135.54456</v>
      </c>
      <c r="AD24">
        <v>555919428301.60937</v>
      </c>
      <c r="AE24">
        <v>1078616580011.4893</v>
      </c>
      <c r="AH24" s="10">
        <f t="shared" si="4"/>
        <v>4.8414207435115451E-9</v>
      </c>
      <c r="AI24" s="10">
        <f t="shared" si="5"/>
        <v>3.0540130904482196E-9</v>
      </c>
      <c r="AJ24" s="10">
        <f t="shared" si="6"/>
        <v>1.6937706294537756E-8</v>
      </c>
      <c r="AK24" s="10">
        <f t="shared" si="7"/>
        <v>7.5463253151242428E-9</v>
      </c>
      <c r="AL24" s="10">
        <f t="shared" si="8"/>
        <v>0.80761975730764557</v>
      </c>
      <c r="AM24" s="10">
        <f t="shared" si="9"/>
        <v>0.28400000000000003</v>
      </c>
      <c r="AN24" s="10">
        <f t="shared" si="10"/>
        <v>0.251</v>
      </c>
      <c r="AO24" s="10">
        <f t="shared" si="11"/>
        <v>0.26200000000000001</v>
      </c>
      <c r="AQ24" s="10">
        <f t="shared" si="12"/>
        <v>0.99733749030519214</v>
      </c>
      <c r="AR24" s="10">
        <f t="shared" si="13"/>
        <v>2.0218734690486988</v>
      </c>
      <c r="AS24" s="10">
        <f t="shared" si="14"/>
        <v>0.92511180008225358</v>
      </c>
      <c r="AT24" s="10">
        <f t="shared" si="15"/>
        <v>1.8754524147265528</v>
      </c>
      <c r="AU24" s="10">
        <f t="shared" si="16"/>
        <v>0.96054603270522831</v>
      </c>
      <c r="AV24" s="10">
        <f t="shared" si="17"/>
        <v>1.9472872104029579</v>
      </c>
      <c r="AW24" s="10">
        <f t="shared" si="18"/>
        <v>1.8704590044901925</v>
      </c>
      <c r="BA24" t="s">
        <v>17</v>
      </c>
      <c r="BB24">
        <v>0.96054603270522831</v>
      </c>
      <c r="BC24">
        <v>1.9472872104029579</v>
      </c>
      <c r="BD24">
        <v>1.8704590044901925</v>
      </c>
      <c r="BE24">
        <v>3.502480067430378</v>
      </c>
      <c r="BF24">
        <v>10.039438366106397</v>
      </c>
      <c r="BG24">
        <v>7.004960134860756</v>
      </c>
      <c r="BH24">
        <v>11.508126482213097</v>
      </c>
      <c r="BI24">
        <v>23.016252964426194</v>
      </c>
      <c r="BJ24">
        <v>3.0898672817320199</v>
      </c>
      <c r="BK24">
        <v>1.904164645578555</v>
      </c>
      <c r="BL24">
        <v>25.434808712686447</v>
      </c>
      <c r="BM24">
        <v>3.5402431699997856</v>
      </c>
      <c r="BN24">
        <v>3.5082922183625631</v>
      </c>
      <c r="BO24">
        <v>6.8490662826334576</v>
      </c>
    </row>
    <row r="25" spans="2:67" x14ac:dyDescent="0.25">
      <c r="B25" s="10" t="s">
        <v>18</v>
      </c>
      <c r="C25" s="1">
        <v>9360</v>
      </c>
      <c r="D25" s="1">
        <v>1963</v>
      </c>
      <c r="E25" s="1">
        <v>10324</v>
      </c>
      <c r="F25" s="1">
        <v>5027</v>
      </c>
      <c r="G25" s="1">
        <v>26674</v>
      </c>
      <c r="I25" s="10">
        <f t="shared" si="0"/>
        <v>13630.09939376556</v>
      </c>
      <c r="J25" s="10">
        <v>2316449870527.6748</v>
      </c>
      <c r="L25" s="1">
        <f t="shared" si="1"/>
        <v>13043.90060623444</v>
      </c>
      <c r="O25">
        <v>1869212625281.905</v>
      </c>
      <c r="P25">
        <v>246976711205.17795</v>
      </c>
      <c r="Q25">
        <v>428959551040.5722</v>
      </c>
      <c r="R25">
        <v>59794361660.200974</v>
      </c>
      <c r="S25" s="10">
        <f t="shared" si="2"/>
        <v>735730623905.95105</v>
      </c>
      <c r="T25">
        <v>670736752536.16748</v>
      </c>
      <c r="U25">
        <v>665537242826.58472</v>
      </c>
      <c r="V25">
        <v>1263480859428.5945</v>
      </c>
      <c r="X25">
        <v>1869212625281.905</v>
      </c>
      <c r="Y25">
        <v>220062737700.12912</v>
      </c>
      <c r="Z25">
        <v>382214228637.06635</v>
      </c>
      <c r="AA25">
        <v>53278347022.13652</v>
      </c>
      <c r="AB25" s="10">
        <f t="shared" si="3"/>
        <v>655555313359.33191</v>
      </c>
      <c r="AC25">
        <v>597644066596.14014</v>
      </c>
      <c r="AD25">
        <v>593011166855.08472</v>
      </c>
      <c r="AE25">
        <v>1125794637076.45</v>
      </c>
      <c r="AH25" s="10">
        <f t="shared" si="4"/>
        <v>5.0074560129767867E-9</v>
      </c>
      <c r="AI25" s="10">
        <f t="shared" si="5"/>
        <v>2.9944078859505999E-9</v>
      </c>
      <c r="AJ25" s="10">
        <f t="shared" si="6"/>
        <v>1.740945293619217E-8</v>
      </c>
      <c r="AK25" s="10">
        <f t="shared" si="7"/>
        <v>8.4113610106281055E-9</v>
      </c>
      <c r="AL25" s="10">
        <f t="shared" si="8"/>
        <v>0.80692988398497412</v>
      </c>
      <c r="AM25" s="10">
        <f t="shared" si="9"/>
        <v>0.28299999999999997</v>
      </c>
      <c r="AN25" s="10">
        <f t="shared" si="10"/>
        <v>0.25600000000000001</v>
      </c>
      <c r="AO25" s="10">
        <f t="shared" si="11"/>
        <v>0.25800000000000001</v>
      </c>
      <c r="AQ25" s="10">
        <f t="shared" si="12"/>
        <v>1.0074686935295689</v>
      </c>
      <c r="AR25" s="10">
        <f t="shared" si="13"/>
        <v>2.119673258616606</v>
      </c>
      <c r="AS25" s="10">
        <f t="shared" si="14"/>
        <v>0.92325188525715118</v>
      </c>
      <c r="AT25" s="10">
        <f t="shared" si="15"/>
        <v>1.9424845106509638</v>
      </c>
      <c r="AU25" s="10">
        <f t="shared" si="16"/>
        <v>0.96444148118936357</v>
      </c>
      <c r="AV25" s="10">
        <f t="shared" si="17"/>
        <v>2.0291457494482281</v>
      </c>
      <c r="AW25" s="10">
        <f t="shared" si="18"/>
        <v>1.9569923321469505</v>
      </c>
      <c r="BA25" t="s">
        <v>18</v>
      </c>
      <c r="BB25">
        <v>0.96444148118936357</v>
      </c>
      <c r="BC25">
        <v>2.0291457494482281</v>
      </c>
      <c r="BD25">
        <v>1.9569923321469505</v>
      </c>
      <c r="BE25">
        <v>3.6159831164493954</v>
      </c>
      <c r="BF25">
        <v>10.053816597765142</v>
      </c>
      <c r="BG25">
        <v>7.2319662328987908</v>
      </c>
      <c r="BH25">
        <v>11.543706426147784</v>
      </c>
      <c r="BI25">
        <v>23.087412852295568</v>
      </c>
      <c r="BJ25">
        <v>2.9464414698444301</v>
      </c>
      <c r="BK25">
        <v>3.0381545642125665</v>
      </c>
      <c r="BL25">
        <v>25.478192606989598</v>
      </c>
      <c r="BM25">
        <v>3.528802826440447</v>
      </c>
      <c r="BN25">
        <v>3.5573791584638892</v>
      </c>
      <c r="BO25">
        <v>6.9285378181646653</v>
      </c>
    </row>
    <row r="26" spans="2:67" x14ac:dyDescent="0.25">
      <c r="B26" s="10" t="s">
        <v>19</v>
      </c>
      <c r="C26" s="1">
        <v>10409</v>
      </c>
      <c r="D26" s="1">
        <v>2072</v>
      </c>
      <c r="E26" s="1">
        <v>11229</v>
      </c>
      <c r="F26" s="1">
        <v>5620</v>
      </c>
      <c r="G26" s="1">
        <v>29330</v>
      </c>
      <c r="I26" s="10">
        <f t="shared" si="0"/>
        <v>14328.890771969043</v>
      </c>
      <c r="J26" s="10">
        <v>2435210207543.6851</v>
      </c>
      <c r="L26" s="1">
        <f t="shared" si="1"/>
        <v>15001.109228030957</v>
      </c>
      <c r="O26">
        <v>1833981794623.0815</v>
      </c>
      <c r="P26">
        <v>262208947985.2038</v>
      </c>
      <c r="Q26">
        <v>450671629349.56903</v>
      </c>
      <c r="R26">
        <v>60089550579.942535</v>
      </c>
      <c r="S26" s="10">
        <f t="shared" si="2"/>
        <v>772970127914.71533</v>
      </c>
      <c r="T26">
        <v>701955204502.05603</v>
      </c>
      <c r="U26">
        <v>707417890918.41443</v>
      </c>
      <c r="V26">
        <v>1324701455966.9148</v>
      </c>
      <c r="X26">
        <v>1833981794623.0815</v>
      </c>
      <c r="Y26">
        <v>233780179924.19376</v>
      </c>
      <c r="Z26">
        <v>401809684244.70807</v>
      </c>
      <c r="AA26">
        <v>53574624565.961075</v>
      </c>
      <c r="AB26" s="10">
        <f t="shared" si="3"/>
        <v>689164488734.86292</v>
      </c>
      <c r="AC26">
        <v>625849023338.72705</v>
      </c>
      <c r="AD26">
        <v>630719443753.81445</v>
      </c>
      <c r="AE26">
        <v>1181076950658.6873</v>
      </c>
      <c r="AH26" s="10">
        <f t="shared" si="4"/>
        <v>5.675628858758246E-9</v>
      </c>
      <c r="AI26" s="10">
        <f t="shared" si="5"/>
        <v>3.0065391265352108E-9</v>
      </c>
      <c r="AJ26" s="10">
        <f t="shared" si="6"/>
        <v>1.780347841057356E-8</v>
      </c>
      <c r="AK26" s="10">
        <f t="shared" si="7"/>
        <v>8.9798015023158357E-9</v>
      </c>
      <c r="AL26" s="10">
        <f t="shared" si="8"/>
        <v>0.75311026084805943</v>
      </c>
      <c r="AM26" s="10">
        <f t="shared" si="9"/>
        <v>0.28300000000000003</v>
      </c>
      <c r="AN26" s="10">
        <f t="shared" si="10"/>
        <v>0.25900000000000001</v>
      </c>
      <c r="AO26" s="10">
        <f t="shared" si="11"/>
        <v>0.25700000000000001</v>
      </c>
      <c r="AQ26" s="10">
        <f t="shared" si="12"/>
        <v>1.0070005276839098</v>
      </c>
      <c r="AR26" s="10">
        <f t="shared" si="13"/>
        <v>2.2771990504265007</v>
      </c>
      <c r="AS26" s="10">
        <f t="shared" si="14"/>
        <v>0.89887333403139236</v>
      </c>
      <c r="AT26" s="10">
        <f t="shared" si="15"/>
        <v>2.0326836445834524</v>
      </c>
      <c r="AU26" s="10">
        <f t="shared" si="16"/>
        <v>0.95140208202978371</v>
      </c>
      <c r="AV26" s="10">
        <f t="shared" si="17"/>
        <v>2.151470489052294</v>
      </c>
      <c r="AW26" s="10">
        <f t="shared" si="18"/>
        <v>2.0469135027099896</v>
      </c>
      <c r="BA26" t="s">
        <v>19</v>
      </c>
      <c r="BB26">
        <v>0.95140208202978371</v>
      </c>
      <c r="BC26">
        <v>2.151470489052294</v>
      </c>
      <c r="BD26">
        <v>2.0469135027099896</v>
      </c>
      <c r="BE26">
        <v>3.693404309787264</v>
      </c>
      <c r="BF26">
        <v>10.075631951854991</v>
      </c>
      <c r="BG26">
        <v>7.3868086195745279</v>
      </c>
      <c r="BH26">
        <v>11.633015916927999</v>
      </c>
      <c r="BI26">
        <v>23.266031833855997</v>
      </c>
      <c r="BJ26">
        <v>2.78581151202218</v>
      </c>
      <c r="BK26">
        <v>2.7217130793407267</v>
      </c>
      <c r="BL26">
        <v>25.141813038084585</v>
      </c>
      <c r="BM26">
        <v>3.7751131115667587</v>
      </c>
      <c r="BN26">
        <v>3.6047577341045329</v>
      </c>
      <c r="BO26">
        <v>6.9117473002516743</v>
      </c>
    </row>
    <row r="27" spans="2:67" x14ac:dyDescent="0.25">
      <c r="B27" s="10" t="s">
        <v>20</v>
      </c>
      <c r="C27" s="1">
        <v>11458</v>
      </c>
      <c r="D27" s="1">
        <v>2143</v>
      </c>
      <c r="E27" s="1">
        <v>12289</v>
      </c>
      <c r="F27" s="1">
        <v>5847</v>
      </c>
      <c r="G27" s="1">
        <v>31427</v>
      </c>
      <c r="I27" s="10">
        <f t="shared" si="0"/>
        <v>15413.532932515171</v>
      </c>
      <c r="J27" s="10">
        <v>2619546294888.3721</v>
      </c>
      <c r="L27" s="1">
        <f t="shared" si="1"/>
        <v>16013.467067484829</v>
      </c>
      <c r="O27">
        <v>2085267010635.843</v>
      </c>
      <c r="P27">
        <v>288298137051.10608</v>
      </c>
      <c r="Q27">
        <v>482458106901.85095</v>
      </c>
      <c r="R27">
        <v>64719989950.248314</v>
      </c>
      <c r="S27" s="10">
        <f t="shared" si="2"/>
        <v>835476233903.20532</v>
      </c>
      <c r="T27">
        <v>767814426227.9458</v>
      </c>
      <c r="U27">
        <v>761930790777.92322</v>
      </c>
      <c r="V27">
        <v>1412072508005.4175</v>
      </c>
      <c r="X27">
        <v>2085267010635.843</v>
      </c>
      <c r="Y27">
        <v>256715536899.06049</v>
      </c>
      <c r="Z27">
        <v>429605592361.69299</v>
      </c>
      <c r="AA27">
        <v>57630018487.544189</v>
      </c>
      <c r="AB27" s="10">
        <f t="shared" si="3"/>
        <v>743951147748.29761</v>
      </c>
      <c r="AC27">
        <v>683701582965.86511</v>
      </c>
      <c r="AD27">
        <v>678462490376.08838</v>
      </c>
      <c r="AE27">
        <v>1257382221546.4185</v>
      </c>
      <c r="AH27" s="10">
        <f t="shared" si="4"/>
        <v>5.4947399740938733E-9</v>
      </c>
      <c r="AI27" s="10">
        <f t="shared" si="5"/>
        <v>2.8805654867072604E-9</v>
      </c>
      <c r="AJ27" s="10">
        <f t="shared" si="6"/>
        <v>1.8113013135314091E-8</v>
      </c>
      <c r="AK27" s="10">
        <f t="shared" si="7"/>
        <v>8.5519766893561826E-9</v>
      </c>
      <c r="AL27" s="10">
        <f t="shared" si="8"/>
        <v>0.79604128955648157</v>
      </c>
      <c r="AM27" s="10">
        <f t="shared" si="9"/>
        <v>0.28399999999999997</v>
      </c>
      <c r="AN27" s="10">
        <f t="shared" si="10"/>
        <v>0.25900000000000001</v>
      </c>
      <c r="AO27" s="10">
        <f t="shared" si="11"/>
        <v>0.26100000000000001</v>
      </c>
      <c r="AQ27" s="10">
        <f t="shared" si="12"/>
        <v>1.0155753726058936</v>
      </c>
      <c r="AR27" s="10">
        <f t="shared" si="13"/>
        <v>2.2287044754159875</v>
      </c>
      <c r="AS27" s="10">
        <f t="shared" si="14"/>
        <v>0.9238706958966646</v>
      </c>
      <c r="AT27" s="10">
        <f t="shared" si="15"/>
        <v>2.0274563663032157</v>
      </c>
      <c r="AU27" s="10">
        <f t="shared" si="16"/>
        <v>0.96863838775103339</v>
      </c>
      <c r="AV27" s="10">
        <f t="shared" si="17"/>
        <v>2.1257001381405169</v>
      </c>
      <c r="AW27" s="10">
        <f t="shared" si="18"/>
        <v>2.0590347546505794</v>
      </c>
      <c r="BA27" t="s">
        <v>20</v>
      </c>
      <c r="BB27">
        <v>0.96863838775103339</v>
      </c>
      <c r="BC27">
        <v>2.1257001381405169</v>
      </c>
      <c r="BD27">
        <v>2.0590347546505794</v>
      </c>
      <c r="BE27">
        <v>3.7781171068022226</v>
      </c>
      <c r="BF27">
        <v>10.123766287862338</v>
      </c>
      <c r="BG27">
        <v>7.5562342136044451</v>
      </c>
      <c r="BH27">
        <v>11.671959239898198</v>
      </c>
      <c r="BI27">
        <v>23.343918479796397</v>
      </c>
      <c r="BJ27">
        <v>2.6454248059226999</v>
      </c>
      <c r="BK27">
        <v>2.9904257840444619</v>
      </c>
      <c r="BL27">
        <v>25.163051905348123</v>
      </c>
      <c r="BM27">
        <v>3.7993991123781994</v>
      </c>
      <c r="BN27">
        <v>3.7421930715917693</v>
      </c>
      <c r="BO27">
        <v>6.9837899652581346</v>
      </c>
    </row>
    <row r="28" spans="2:67" x14ac:dyDescent="0.25">
      <c r="B28" s="10" t="s">
        <v>21</v>
      </c>
      <c r="C28" s="1">
        <v>13170</v>
      </c>
      <c r="D28" s="1">
        <v>2333</v>
      </c>
      <c r="E28" s="1">
        <v>13043</v>
      </c>
      <c r="F28" s="1">
        <v>5635</v>
      </c>
      <c r="G28" s="1">
        <v>34181</v>
      </c>
      <c r="I28" s="10">
        <f t="shared" si="0"/>
        <v>15736.731777379868</v>
      </c>
      <c r="J28" s="10">
        <v>2674474281890.7241</v>
      </c>
      <c r="L28" s="1">
        <f t="shared" si="1"/>
        <v>18444.268222620132</v>
      </c>
      <c r="O28">
        <v>2129444050941.929</v>
      </c>
      <c r="P28">
        <v>305339800749.00714</v>
      </c>
      <c r="Q28">
        <v>493932030623.39398</v>
      </c>
      <c r="R28">
        <v>68851131541.442795</v>
      </c>
      <c r="S28" s="10">
        <f t="shared" si="2"/>
        <v>868122962913.84387</v>
      </c>
      <c r="T28">
        <v>724433644914.31104</v>
      </c>
      <c r="U28">
        <v>799271831372.40112</v>
      </c>
      <c r="V28">
        <v>1469821982036.8875</v>
      </c>
      <c r="X28">
        <v>2129444050941.929</v>
      </c>
      <c r="Y28">
        <v>272796376752.85385</v>
      </c>
      <c r="Z28">
        <v>441288256511.96948</v>
      </c>
      <c r="AA28">
        <v>61512908483.486656</v>
      </c>
      <c r="AB28" s="10">
        <f t="shared" si="3"/>
        <v>775597541748.31006</v>
      </c>
      <c r="AC28">
        <v>647222776217.55518</v>
      </c>
      <c r="AD28">
        <v>714084633264.82336</v>
      </c>
      <c r="AE28">
        <v>1313166872408.3455</v>
      </c>
      <c r="AH28" s="10">
        <f t="shared" si="4"/>
        <v>6.1847128569423738E-9</v>
      </c>
      <c r="AI28" s="10">
        <f t="shared" si="5"/>
        <v>3.0080033450609933E-9</v>
      </c>
      <c r="AJ28" s="10">
        <f t="shared" si="6"/>
        <v>1.8265341939045635E-8</v>
      </c>
      <c r="AK28" s="10">
        <f t="shared" si="7"/>
        <v>8.7064303158977068E-9</v>
      </c>
      <c r="AL28" s="10">
        <f t="shared" si="8"/>
        <v>0.79621033014253362</v>
      </c>
      <c r="AM28" s="10">
        <f t="shared" si="9"/>
        <v>0.29000000000000004</v>
      </c>
      <c r="AN28" s="10">
        <f t="shared" si="10"/>
        <v>0.26700000000000002</v>
      </c>
      <c r="AO28" s="10">
        <f t="shared" si="11"/>
        <v>0.24199999999999997</v>
      </c>
      <c r="AQ28" s="10">
        <f t="shared" si="12"/>
        <v>1.0278116806697555</v>
      </c>
      <c r="AR28" s="10">
        <f t="shared" si="13"/>
        <v>2.3579834671783488</v>
      </c>
      <c r="AS28" s="10">
        <f t="shared" si="14"/>
        <v>0.92114811123902018</v>
      </c>
      <c r="AT28" s="10">
        <f t="shared" si="15"/>
        <v>2.1132781986956917</v>
      </c>
      <c r="AU28" s="10">
        <f t="shared" si="16"/>
        <v>0.97301941828431582</v>
      </c>
      <c r="AV28" s="10">
        <f t="shared" si="17"/>
        <v>2.2322802364561851</v>
      </c>
      <c r="AW28" s="10">
        <f t="shared" si="18"/>
        <v>2.1720520171241722</v>
      </c>
      <c r="BA28" t="s">
        <v>21</v>
      </c>
      <c r="BB28">
        <v>0.97301941828431582</v>
      </c>
      <c r="BC28">
        <v>2.2322802364561851</v>
      </c>
      <c r="BD28">
        <v>2.1720520171241722</v>
      </c>
      <c r="BE28">
        <v>3.7728988786424811</v>
      </c>
      <c r="BF28">
        <v>10.115925255509028</v>
      </c>
      <c r="BG28">
        <v>7.5457977572849622</v>
      </c>
      <c r="BH28">
        <v>11.714825614497197</v>
      </c>
      <c r="BI28">
        <v>23.429651228994395</v>
      </c>
      <c r="BJ28">
        <v>2.5632870687935299</v>
      </c>
      <c r="BK28">
        <v>3.25911278637644</v>
      </c>
      <c r="BL28">
        <v>25.042605264812941</v>
      </c>
      <c r="BM28">
        <v>3.7904639004605158</v>
      </c>
      <c r="BN28">
        <v>3.8479148553555929</v>
      </c>
      <c r="BO28">
        <v>7.0630481633881725</v>
      </c>
    </row>
    <row r="29" spans="2:67" x14ac:dyDescent="0.25">
      <c r="B29" s="10" t="s">
        <v>22</v>
      </c>
      <c r="C29" s="1">
        <v>14080</v>
      </c>
      <c r="D29" s="1">
        <v>1786</v>
      </c>
      <c r="E29" s="1">
        <v>12637</v>
      </c>
      <c r="F29" s="1">
        <v>5772</v>
      </c>
      <c r="G29" s="1">
        <v>34275</v>
      </c>
      <c r="I29" s="10">
        <f t="shared" si="0"/>
        <v>16424.198755341717</v>
      </c>
      <c r="J29" s="10">
        <v>2791310025056.3379</v>
      </c>
      <c r="L29" s="1">
        <f t="shared" si="1"/>
        <v>17850.801244658283</v>
      </c>
      <c r="O29">
        <v>2203383701746.5967</v>
      </c>
      <c r="P29">
        <v>316751617955.22717</v>
      </c>
      <c r="Q29">
        <v>503076099105.36084</v>
      </c>
      <c r="R29">
        <v>77635200479.222351</v>
      </c>
      <c r="S29" s="10">
        <f t="shared" si="2"/>
        <v>897462917539.8103</v>
      </c>
      <c r="T29">
        <v>754614148658.04126</v>
      </c>
      <c r="U29">
        <v>829143941118.09473</v>
      </c>
      <c r="V29">
        <v>1521649929392.7581</v>
      </c>
      <c r="X29">
        <v>2203383701746.5967</v>
      </c>
      <c r="Y29">
        <v>284713622555.74646</v>
      </c>
      <c r="Z29">
        <v>452192224059.12677</v>
      </c>
      <c r="AA29">
        <v>69782750626.408447</v>
      </c>
      <c r="AB29" s="10">
        <f t="shared" si="3"/>
        <v>806688597241.28174</v>
      </c>
      <c r="AC29">
        <v>678288336088.69006</v>
      </c>
      <c r="AD29">
        <v>745279776690.04224</v>
      </c>
      <c r="AE29">
        <v>1367741912277.6055</v>
      </c>
      <c r="AH29" s="10">
        <f t="shared" si="4"/>
        <v>6.3901716205121003E-9</v>
      </c>
      <c r="AI29" s="10">
        <f t="shared" si="5"/>
        <v>2.2139893957938328E-9</v>
      </c>
      <c r="AJ29" s="10">
        <f t="shared" si="6"/>
        <v>1.6956048446831342E-8</v>
      </c>
      <c r="AK29" s="10">
        <f t="shared" si="7"/>
        <v>8.5096553971190184E-9</v>
      </c>
      <c r="AL29" s="10">
        <f t="shared" si="8"/>
        <v>0.78937261786322899</v>
      </c>
      <c r="AM29" s="10">
        <f t="shared" si="9"/>
        <v>0.28900000000000003</v>
      </c>
      <c r="AN29" s="10">
        <f t="shared" si="10"/>
        <v>0.26700000000000002</v>
      </c>
      <c r="AO29" s="10">
        <f t="shared" si="11"/>
        <v>0.24299999999999999</v>
      </c>
      <c r="AQ29" s="10">
        <f t="shared" si="12"/>
        <v>1.0270375740105582</v>
      </c>
      <c r="AR29" s="10">
        <f t="shared" si="13"/>
        <v>2.2970086551275384</v>
      </c>
      <c r="AS29" s="10">
        <f t="shared" si="14"/>
        <v>0.90851194114688971</v>
      </c>
      <c r="AT29" s="10">
        <f t="shared" si="15"/>
        <v>2.031921562472137</v>
      </c>
      <c r="AU29" s="10">
        <f t="shared" si="16"/>
        <v>0.96595853948040888</v>
      </c>
      <c r="AV29" s="10">
        <f t="shared" si="17"/>
        <v>2.1604030678414547</v>
      </c>
      <c r="AW29" s="10">
        <f t="shared" si="18"/>
        <v>2.0868597921011265</v>
      </c>
      <c r="BA29" t="s">
        <v>22</v>
      </c>
      <c r="BB29">
        <v>0.96595853948040888</v>
      </c>
      <c r="BC29">
        <v>2.1604030678414547</v>
      </c>
      <c r="BD29">
        <v>2.0868597921011265</v>
      </c>
      <c r="BE29">
        <v>3.8824835160087989</v>
      </c>
      <c r="BF29">
        <v>10.12739219332429</v>
      </c>
      <c r="BG29">
        <v>7.764967032017597</v>
      </c>
      <c r="BH29">
        <v>11.74891327081748</v>
      </c>
      <c r="BI29">
        <v>23.497826541634961</v>
      </c>
      <c r="BJ29">
        <v>2.55499435452165</v>
      </c>
      <c r="BK29">
        <v>6.4038658023942387</v>
      </c>
      <c r="BL29">
        <v>25.267516252669356</v>
      </c>
      <c r="BM29">
        <v>3.9235285244443756</v>
      </c>
      <c r="BN29">
        <v>3.9720201532091903</v>
      </c>
      <c r="BO29">
        <v>7.1815919446118652</v>
      </c>
    </row>
    <row r="30" spans="2:67" x14ac:dyDescent="0.25">
      <c r="B30" s="10" t="s">
        <v>23</v>
      </c>
      <c r="C30" s="1">
        <v>15584</v>
      </c>
      <c r="D30" s="1">
        <v>2623</v>
      </c>
      <c r="E30" s="1">
        <v>12528</v>
      </c>
      <c r="F30" s="1">
        <v>6251</v>
      </c>
      <c r="G30" s="1">
        <v>36986</v>
      </c>
      <c r="I30" s="10">
        <f t="shared" si="0"/>
        <v>17255.585682089895</v>
      </c>
      <c r="J30" s="10">
        <v>2932605116396.9858</v>
      </c>
      <c r="L30" s="1">
        <f t="shared" si="1"/>
        <v>19730.414317910105</v>
      </c>
      <c r="O30">
        <v>2358867202168.2695</v>
      </c>
      <c r="P30">
        <v>332470762726.27106</v>
      </c>
      <c r="Q30">
        <v>531301316905.7077</v>
      </c>
      <c r="R30">
        <v>81487932040.752716</v>
      </c>
      <c r="S30" s="10">
        <f t="shared" si="2"/>
        <v>945260011672.73145</v>
      </c>
      <c r="T30">
        <v>811619803125.89697</v>
      </c>
      <c r="U30">
        <v>840955458660.56799</v>
      </c>
      <c r="V30">
        <v>1606942019843.6433</v>
      </c>
      <c r="X30">
        <v>2358867202168.2695</v>
      </c>
      <c r="Y30">
        <v>299125721872.49255</v>
      </c>
      <c r="Z30">
        <v>478014633972.70868</v>
      </c>
      <c r="AA30">
        <v>73315127909.924652</v>
      </c>
      <c r="AB30" s="10">
        <f t="shared" si="3"/>
        <v>850455483755.12585</v>
      </c>
      <c r="AC30">
        <v>730218673982.84949</v>
      </c>
      <c r="AD30">
        <v>756612120030.42236</v>
      </c>
      <c r="AE30">
        <v>1445774322383.7141</v>
      </c>
      <c r="AH30" s="10">
        <f t="shared" si="4"/>
        <v>6.606560973706021E-9</v>
      </c>
      <c r="AI30" s="10">
        <f t="shared" si="5"/>
        <v>3.0842296276559116E-9</v>
      </c>
      <c r="AJ30" s="10">
        <f t="shared" si="6"/>
        <v>1.6558021829595151E-8</v>
      </c>
      <c r="AK30" s="10">
        <f t="shared" si="7"/>
        <v>8.5604493869008021E-9</v>
      </c>
      <c r="AL30" s="10">
        <f t="shared" si="8"/>
        <v>0.8043589602225022</v>
      </c>
      <c r="AM30" s="10">
        <f t="shared" si="9"/>
        <v>0.28999999999999998</v>
      </c>
      <c r="AN30" s="10">
        <f t="shared" si="10"/>
        <v>0.25800000000000001</v>
      </c>
      <c r="AO30" s="10">
        <f t="shared" si="11"/>
        <v>0.249</v>
      </c>
      <c r="AQ30" s="10">
        <f t="shared" si="12"/>
        <v>1.0098008333304276</v>
      </c>
      <c r="AR30" s="10">
        <f t="shared" si="13"/>
        <v>2.3511803921345686</v>
      </c>
      <c r="AS30" s="10">
        <f t="shared" si="14"/>
        <v>0.91163650938049356</v>
      </c>
      <c r="AT30" s="10">
        <f t="shared" si="15"/>
        <v>2.1226184558990622</v>
      </c>
      <c r="AU30" s="10">
        <f t="shared" si="16"/>
        <v>0.95946407273376555</v>
      </c>
      <c r="AV30" s="10">
        <f t="shared" si="17"/>
        <v>2.2339782661191738</v>
      </c>
      <c r="AW30" s="10">
        <f t="shared" si="18"/>
        <v>2.1434218856094183</v>
      </c>
      <c r="BA30" t="s">
        <v>23</v>
      </c>
      <c r="BB30">
        <v>0.95946407273376555</v>
      </c>
      <c r="BC30">
        <v>2.2339782661191738</v>
      </c>
      <c r="BD30">
        <v>2.1434218856094183</v>
      </c>
      <c r="BE30">
        <v>4.0265973918738407</v>
      </c>
      <c r="BF30">
        <v>10.150176278924777</v>
      </c>
      <c r="BG30">
        <v>8.0531947837476814</v>
      </c>
      <c r="BH30">
        <v>11.796282417964637</v>
      </c>
      <c r="BI30">
        <v>23.592564835929274</v>
      </c>
      <c r="BJ30">
        <v>2.5896045271453101</v>
      </c>
      <c r="BK30">
        <v>3.6478110502148056</v>
      </c>
      <c r="BL30">
        <v>25.139812775453219</v>
      </c>
      <c r="BM30">
        <v>3.9300744284029689</v>
      </c>
      <c r="BN30">
        <v>4.089570913179525</v>
      </c>
      <c r="BO30">
        <v>7.3297496890415124</v>
      </c>
    </row>
    <row r="31" spans="2:67" x14ac:dyDescent="0.25">
      <c r="B31" s="10" t="s">
        <v>24</v>
      </c>
      <c r="C31" s="1">
        <v>17116</v>
      </c>
      <c r="D31" s="1">
        <v>2962</v>
      </c>
      <c r="E31" s="1">
        <v>12183</v>
      </c>
      <c r="F31" s="1">
        <v>6696</v>
      </c>
      <c r="G31" s="1">
        <v>38957</v>
      </c>
      <c r="I31" s="10">
        <f t="shared" si="0"/>
        <v>18394.298641597215</v>
      </c>
      <c r="J31" s="10">
        <v>3126130593461.771</v>
      </c>
      <c r="L31" s="1">
        <f t="shared" si="1"/>
        <v>20562.701358402785</v>
      </c>
      <c r="O31">
        <v>2527999121193.5562</v>
      </c>
      <c r="P31">
        <v>328079273869.09546</v>
      </c>
      <c r="Q31">
        <v>553633774654.09863</v>
      </c>
      <c r="R31">
        <v>92272295775.683105</v>
      </c>
      <c r="S31" s="10">
        <f t="shared" si="2"/>
        <v>973985344298.8772</v>
      </c>
      <c r="T31">
        <v>891965525831.60339</v>
      </c>
      <c r="U31">
        <v>868043078778.64844</v>
      </c>
      <c r="V31">
        <v>1657483831526.1594</v>
      </c>
      <c r="X31">
        <v>2527999121193.5562</v>
      </c>
      <c r="Y31">
        <v>300108536972.33002</v>
      </c>
      <c r="Z31">
        <v>506433156140.80695</v>
      </c>
      <c r="AA31">
        <v>84405526023.467819</v>
      </c>
      <c r="AB31" s="10">
        <f t="shared" si="3"/>
        <v>890947219136.60474</v>
      </c>
      <c r="AC31">
        <v>815920084893.52222</v>
      </c>
      <c r="AD31">
        <v>794037170739.28979</v>
      </c>
      <c r="AE31">
        <v>1516173337828.959</v>
      </c>
      <c r="AH31" s="10">
        <f t="shared" si="4"/>
        <v>6.7705719739012183E-9</v>
      </c>
      <c r="AI31" s="10">
        <f t="shared" si="5"/>
        <v>3.3245515967493586E-9</v>
      </c>
      <c r="AJ31" s="10">
        <f t="shared" si="6"/>
        <v>1.5343110434813768E-8</v>
      </c>
      <c r="AK31" s="10">
        <f t="shared" si="7"/>
        <v>8.2066860762152085E-9</v>
      </c>
      <c r="AL31" s="10">
        <f t="shared" si="8"/>
        <v>0.808667151167903</v>
      </c>
      <c r="AM31" s="10">
        <f t="shared" si="9"/>
        <v>0.28499999999999998</v>
      </c>
      <c r="AN31" s="10">
        <f t="shared" si="10"/>
        <v>0.254</v>
      </c>
      <c r="AO31" s="10">
        <f t="shared" si="11"/>
        <v>0.26100000000000001</v>
      </c>
      <c r="AQ31" s="10">
        <f t="shared" si="12"/>
        <v>1.0049506809021276</v>
      </c>
      <c r="AR31" s="10">
        <f t="shared" si="13"/>
        <v>2.3158047036593392</v>
      </c>
      <c r="AS31" s="10">
        <f t="shared" si="14"/>
        <v>0.91453502001444953</v>
      </c>
      <c r="AT31" s="10">
        <f t="shared" si="15"/>
        <v>2.1074511826883486</v>
      </c>
      <c r="AU31" s="10">
        <f t="shared" si="16"/>
        <v>0.95867752193965716</v>
      </c>
      <c r="AV31" s="10">
        <f t="shared" si="17"/>
        <v>2.2091730039999393</v>
      </c>
      <c r="AW31" s="10">
        <f t="shared" si="18"/>
        <v>2.11788450101065</v>
      </c>
      <c r="BA31" t="s">
        <v>24</v>
      </c>
      <c r="BB31">
        <v>0.95867752193965716</v>
      </c>
      <c r="BC31">
        <v>2.2091730039999393</v>
      </c>
      <c r="BD31">
        <v>2.11788450101065</v>
      </c>
      <c r="BE31">
        <v>4.2763250176385696</v>
      </c>
      <c r="BF31">
        <v>10.171227622114069</v>
      </c>
      <c r="BG31">
        <v>8.5526500352771393</v>
      </c>
      <c r="BH31">
        <v>11.827407355834232</v>
      </c>
      <c r="BI31">
        <v>23.654814711668465</v>
      </c>
      <c r="BJ31">
        <v>2.6438270679660398</v>
      </c>
      <c r="BK31">
        <v>3.2032760690146835</v>
      </c>
      <c r="BL31">
        <v>24.872632575980315</v>
      </c>
      <c r="BM31">
        <v>4.0308385142023395</v>
      </c>
      <c r="BN31">
        <v>4.2806573985533811</v>
      </c>
      <c r="BO31">
        <v>7.2772477266314839</v>
      </c>
    </row>
    <row r="32" spans="2:67" x14ac:dyDescent="0.25">
      <c r="B32" s="10" t="s">
        <v>25</v>
      </c>
      <c r="C32" s="1">
        <v>17757</v>
      </c>
      <c r="D32" s="1">
        <v>2241</v>
      </c>
      <c r="E32" s="1">
        <v>11982</v>
      </c>
      <c r="F32" s="1">
        <v>7086</v>
      </c>
      <c r="G32" s="1">
        <v>39066</v>
      </c>
      <c r="I32" s="10">
        <f t="shared" si="0"/>
        <v>18707.496324362884</v>
      </c>
      <c r="J32" s="10">
        <v>3179358872341.6704</v>
      </c>
      <c r="L32" s="1">
        <f t="shared" si="1"/>
        <v>20358.503675637116</v>
      </c>
      <c r="O32">
        <v>2632702229252.2529</v>
      </c>
      <c r="P32">
        <v>338311615637.66138</v>
      </c>
      <c r="Q32">
        <v>555797654261.87219</v>
      </c>
      <c r="R32">
        <v>100112620954.00182</v>
      </c>
      <c r="S32" s="10">
        <f t="shared" si="2"/>
        <v>994221890853.5354</v>
      </c>
      <c r="T32">
        <v>887204951213.05066</v>
      </c>
      <c r="U32">
        <v>856135517123.87769</v>
      </c>
      <c r="V32">
        <v>1708818874904.5139</v>
      </c>
      <c r="X32">
        <v>2632702229252.2529</v>
      </c>
      <c r="Y32">
        <v>311577169489.4837</v>
      </c>
      <c r="Z32">
        <v>511876778447.00897</v>
      </c>
      <c r="AA32">
        <v>92201407297.908432</v>
      </c>
      <c r="AB32" s="10">
        <f t="shared" si="3"/>
        <v>915655355234.40112</v>
      </c>
      <c r="AC32">
        <v>817095230191.80933</v>
      </c>
      <c r="AD32">
        <v>788481000340.73425</v>
      </c>
      <c r="AE32">
        <v>1573782641809.127</v>
      </c>
      <c r="AH32" s="10">
        <f t="shared" si="4"/>
        <v>6.7447810096789378E-9</v>
      </c>
      <c r="AI32" s="10">
        <f t="shared" si="5"/>
        <v>2.4474273941491014E-9</v>
      </c>
      <c r="AJ32" s="10">
        <f t="shared" si="6"/>
        <v>1.5196307830907906E-8</v>
      </c>
      <c r="AK32" s="10">
        <f t="shared" si="7"/>
        <v>8.672183777570937E-9</v>
      </c>
      <c r="AL32" s="10">
        <f t="shared" si="8"/>
        <v>0.82806073015381487</v>
      </c>
      <c r="AM32" s="10">
        <f t="shared" si="9"/>
        <v>0.28800000000000003</v>
      </c>
      <c r="AN32" s="10">
        <f t="shared" si="10"/>
        <v>0.248</v>
      </c>
      <c r="AO32" s="10">
        <f t="shared" si="11"/>
        <v>0.25700000000000001</v>
      </c>
      <c r="AQ32" s="10">
        <f t="shared" si="12"/>
        <v>0.99126275627367177</v>
      </c>
      <c r="AR32" s="10">
        <f t="shared" si="13"/>
        <v>2.3031829740254919</v>
      </c>
      <c r="AS32" s="10">
        <f t="shared" si="14"/>
        <v>0.90668166974332243</v>
      </c>
      <c r="AT32" s="10">
        <f t="shared" si="15"/>
        <v>2.1066601881260341</v>
      </c>
      <c r="AU32" s="10">
        <f t="shared" si="16"/>
        <v>0.9480294146346836</v>
      </c>
      <c r="AV32" s="10">
        <f t="shared" si="17"/>
        <v>2.2027310043101545</v>
      </c>
      <c r="AW32" s="10">
        <f t="shared" si="18"/>
        <v>2.0882537846138245</v>
      </c>
      <c r="BA32" t="s">
        <v>25</v>
      </c>
      <c r="BB32">
        <v>0.9480294146346836</v>
      </c>
      <c r="BC32">
        <v>2.2027310043101545</v>
      </c>
      <c r="BD32">
        <v>2.0882537846138245</v>
      </c>
      <c r="BE32">
        <v>4.3864227377451561</v>
      </c>
      <c r="BF32">
        <v>10.154762422205957</v>
      </c>
      <c r="BG32">
        <v>8.7728454754903122</v>
      </c>
      <c r="BH32">
        <v>11.811492620116997</v>
      </c>
      <c r="BI32">
        <v>23.622985240233994</v>
      </c>
      <c r="BJ32">
        <v>2.6653399041833801</v>
      </c>
      <c r="BK32">
        <v>5.4843151671628521</v>
      </c>
      <c r="BL32">
        <v>25.188504438852362</v>
      </c>
      <c r="BM32">
        <v>4.2986585128536996</v>
      </c>
      <c r="BN32">
        <v>4.4187500659530299</v>
      </c>
      <c r="BO32">
        <v>7.3271232922592926</v>
      </c>
    </row>
    <row r="33" spans="2:67" x14ac:dyDescent="0.25">
      <c r="B33" s="10" t="s">
        <v>26</v>
      </c>
      <c r="C33" s="1">
        <v>18750</v>
      </c>
      <c r="D33" s="1">
        <v>2334</v>
      </c>
      <c r="E33" s="1">
        <v>12297</v>
      </c>
      <c r="F33" s="1">
        <v>6937</v>
      </c>
      <c r="G33" s="1">
        <v>40318</v>
      </c>
      <c r="I33" s="10">
        <f t="shared" si="0"/>
        <v>19361.120660254157</v>
      </c>
      <c r="J33" s="10">
        <v>3290443022538.082</v>
      </c>
      <c r="L33" s="1">
        <f t="shared" si="1"/>
        <v>20956.879339745843</v>
      </c>
      <c r="O33">
        <v>2673708989612.313</v>
      </c>
      <c r="P33">
        <v>361100144460.21112</v>
      </c>
      <c r="Q33">
        <v>545190414185.0246</v>
      </c>
      <c r="R33">
        <v>77884344883.574951</v>
      </c>
      <c r="S33" s="10">
        <f t="shared" si="2"/>
        <v>984174903528.81067</v>
      </c>
      <c r="T33">
        <v>920451348624.06763</v>
      </c>
      <c r="U33">
        <v>902750361150.52783</v>
      </c>
      <c r="V33">
        <v>1720535982428.0647</v>
      </c>
      <c r="X33">
        <v>2673708989612.313</v>
      </c>
      <c r="Y33">
        <v>335625188298.88434</v>
      </c>
      <c r="Z33">
        <v>506728225470.86462</v>
      </c>
      <c r="AA33">
        <v>72389746495.837814</v>
      </c>
      <c r="AB33" s="10">
        <f t="shared" si="3"/>
        <v>914743160265.58679</v>
      </c>
      <c r="AC33">
        <v>855515185859.90137</v>
      </c>
      <c r="AD33">
        <v>839062970747.21094</v>
      </c>
      <c r="AE33">
        <v>1599155308953.5078</v>
      </c>
      <c r="AH33" s="10">
        <f t="shared" si="4"/>
        <v>7.0127302832305415E-9</v>
      </c>
      <c r="AI33" s="10">
        <f t="shared" si="5"/>
        <v>2.5515358861194937E-9</v>
      </c>
      <c r="AJ33" s="10">
        <f t="shared" si="6"/>
        <v>1.465563423571076E-8</v>
      </c>
      <c r="AK33" s="10">
        <f t="shared" si="7"/>
        <v>8.1085644237015321E-9</v>
      </c>
      <c r="AL33" s="10">
        <f t="shared" si="8"/>
        <v>0.8125680862116702</v>
      </c>
      <c r="AM33" s="10">
        <f t="shared" si="9"/>
        <v>0.27799999999999997</v>
      </c>
      <c r="AN33" s="10">
        <f t="shared" si="10"/>
        <v>0.255</v>
      </c>
      <c r="AO33" s="10">
        <f t="shared" si="11"/>
        <v>0.26</v>
      </c>
      <c r="AQ33" s="10">
        <f t="shared" si="12"/>
        <v>1.0050244418192333</v>
      </c>
      <c r="AR33" s="10">
        <f t="shared" si="13"/>
        <v>2.2920193158231665</v>
      </c>
      <c r="AS33" s="10">
        <f t="shared" si="14"/>
        <v>0.90855289320436139</v>
      </c>
      <c r="AT33" s="10">
        <f t="shared" si="15"/>
        <v>2.0720100865427202</v>
      </c>
      <c r="AU33" s="10">
        <f t="shared" si="16"/>
        <v>0.95557200898517469</v>
      </c>
      <c r="AV33" s="10">
        <f t="shared" si="17"/>
        <v>2.179240037475529</v>
      </c>
      <c r="AW33" s="10">
        <f t="shared" si="18"/>
        <v>2.0824207806714186</v>
      </c>
      <c r="BA33" t="s">
        <v>26</v>
      </c>
      <c r="BB33">
        <v>0.95557200898517469</v>
      </c>
      <c r="BC33">
        <v>2.179240037475529</v>
      </c>
      <c r="BD33">
        <v>2.0824207806714186</v>
      </c>
      <c r="BE33">
        <v>4.5393893429294048</v>
      </c>
      <c r="BF33">
        <v>10.153830050036831</v>
      </c>
      <c r="BG33">
        <v>9.0787786858588095</v>
      </c>
      <c r="BH33">
        <v>11.798147924763414</v>
      </c>
      <c r="BI33">
        <v>23.596295849526829</v>
      </c>
      <c r="BJ33">
        <v>2.6165636180374401</v>
      </c>
      <c r="BK33">
        <v>4.2130890518801118</v>
      </c>
      <c r="BL33">
        <v>24.8505293564636</v>
      </c>
      <c r="BM33">
        <v>4.3945391068866302</v>
      </c>
      <c r="BN33">
        <v>4.4777872285536802</v>
      </c>
      <c r="BO33">
        <v>7.4133673356952405</v>
      </c>
    </row>
    <row r="34" spans="2:67" x14ac:dyDescent="0.25">
      <c r="B34" s="10" t="s">
        <v>27</v>
      </c>
      <c r="C34" s="1">
        <v>19394</v>
      </c>
      <c r="D34" s="1">
        <v>2409</v>
      </c>
      <c r="E34" s="1">
        <v>12061</v>
      </c>
      <c r="F34" s="1">
        <v>5620</v>
      </c>
      <c r="G34" s="1">
        <v>39484</v>
      </c>
      <c r="I34" s="10">
        <f t="shared" si="0"/>
        <v>20171.150266648925</v>
      </c>
      <c r="J34" s="10">
        <v>3428108414597.8799</v>
      </c>
      <c r="L34" s="1">
        <f t="shared" si="1"/>
        <v>19312.849733351075</v>
      </c>
      <c r="O34">
        <v>2873475765470.5381</v>
      </c>
      <c r="P34">
        <v>374316889085.16718</v>
      </c>
      <c r="Q34">
        <v>557805560205.34717</v>
      </c>
      <c r="R34">
        <v>91744335560.090012</v>
      </c>
      <c r="S34" s="10">
        <f t="shared" si="2"/>
        <v>1023866784850.6044</v>
      </c>
      <c r="T34">
        <v>932122449290.5144</v>
      </c>
      <c r="U34">
        <v>943131769557.72522</v>
      </c>
      <c r="V34">
        <v>1794519203555.3604</v>
      </c>
      <c r="X34">
        <v>2873475765470.5381</v>
      </c>
      <c r="Y34">
        <v>349667058288.9837</v>
      </c>
      <c r="Z34">
        <v>521072479018.87775</v>
      </c>
      <c r="AA34">
        <v>85702710364.947006</v>
      </c>
      <c r="AB34" s="10">
        <f t="shared" si="3"/>
        <v>956442247672.80847</v>
      </c>
      <c r="AC34">
        <v>870739537307.86145</v>
      </c>
      <c r="AD34">
        <v>881023862551.65515</v>
      </c>
      <c r="AE34">
        <v>1676345014738.3633</v>
      </c>
      <c r="AH34" s="10">
        <f t="shared" si="4"/>
        <v>6.7493174061359067E-9</v>
      </c>
      <c r="AI34" s="10">
        <f t="shared" si="5"/>
        <v>2.5187093165965002E-9</v>
      </c>
      <c r="AJ34" s="10">
        <f t="shared" si="6"/>
        <v>1.3689754060767967E-8</v>
      </c>
      <c r="AK34" s="10">
        <f t="shared" si="7"/>
        <v>6.4542836970235971E-9</v>
      </c>
      <c r="AL34" s="10">
        <f t="shared" si="8"/>
        <v>0.83821029499371869</v>
      </c>
      <c r="AM34" s="10">
        <f t="shared" si="9"/>
        <v>0.27899999999999997</v>
      </c>
      <c r="AN34" s="10">
        <f t="shared" si="10"/>
        <v>0.25700000000000001</v>
      </c>
      <c r="AO34" s="10">
        <f t="shared" si="11"/>
        <v>0.254</v>
      </c>
      <c r="AQ34" s="10">
        <f t="shared" si="12"/>
        <v>1.0108317171343904</v>
      </c>
      <c r="AR34" s="10">
        <f t="shared" si="13"/>
        <v>2.1055570230176475</v>
      </c>
      <c r="AS34" s="10">
        <f t="shared" si="14"/>
        <v>0.92965855676346598</v>
      </c>
      <c r="AT34" s="10">
        <f t="shared" si="15"/>
        <v>1.9364737671181746</v>
      </c>
      <c r="AU34" s="10">
        <f t="shared" si="16"/>
        <v>0.96939587129402061</v>
      </c>
      <c r="AV34" s="10">
        <f t="shared" si="17"/>
        <v>2.0192463792824076</v>
      </c>
      <c r="AW34" s="10">
        <f t="shared" si="18"/>
        <v>1.9574491032017658</v>
      </c>
      <c r="BA34" t="s">
        <v>27</v>
      </c>
      <c r="BB34">
        <v>0.96939587129402061</v>
      </c>
      <c r="BC34">
        <v>2.0192463792824076</v>
      </c>
      <c r="BD34">
        <v>1.9574491032017658</v>
      </c>
      <c r="BE34">
        <v>4.569538004962296</v>
      </c>
      <c r="BF34">
        <v>10.165030748802238</v>
      </c>
      <c r="BG34">
        <v>9.139076009924592</v>
      </c>
      <c r="BH34">
        <v>11.802660121436437</v>
      </c>
      <c r="BI34">
        <v>23.605320242872875</v>
      </c>
      <c r="BJ34">
        <v>2.4782428220309698</v>
      </c>
      <c r="BK34">
        <v>4.7901172318164624</v>
      </c>
      <c r="BL34">
        <v>24.716302069291011</v>
      </c>
      <c r="BM34">
        <v>4.4016078207336164</v>
      </c>
      <c r="BN34">
        <v>4.4637304543812775</v>
      </c>
      <c r="BO34">
        <v>7.4401466806626884</v>
      </c>
    </row>
    <row r="35" spans="2:67" x14ac:dyDescent="0.25">
      <c r="B35" s="10" t="s">
        <v>28</v>
      </c>
      <c r="C35" s="1">
        <v>21455</v>
      </c>
      <c r="D35" s="1">
        <v>2544</v>
      </c>
      <c r="E35" s="1">
        <v>13202</v>
      </c>
      <c r="F35" s="1">
        <v>4540</v>
      </c>
      <c r="G35" s="1">
        <v>41741</v>
      </c>
      <c r="I35" s="10">
        <f t="shared" si="0"/>
        <v>20959.080530986164</v>
      </c>
      <c r="J35" s="10">
        <v>3562018000000</v>
      </c>
      <c r="L35" s="1">
        <f t="shared" si="1"/>
        <v>20781.919469013836</v>
      </c>
      <c r="O35">
        <v>2884021000000</v>
      </c>
      <c r="P35">
        <v>436176426000</v>
      </c>
      <c r="Q35">
        <v>673395184000.00012</v>
      </c>
      <c r="R35">
        <v>145392142000</v>
      </c>
      <c r="S35" s="10">
        <f t="shared" si="2"/>
        <v>1254963752000</v>
      </c>
      <c r="T35">
        <v>1002440558000</v>
      </c>
      <c r="U35">
        <v>891483397000</v>
      </c>
      <c r="V35">
        <v>1958967808000</v>
      </c>
      <c r="X35">
        <v>2884021000000</v>
      </c>
      <c r="Y35">
        <v>406070052000</v>
      </c>
      <c r="Z35">
        <v>626915168000.00012</v>
      </c>
      <c r="AA35">
        <v>135356684000</v>
      </c>
      <c r="AB35" s="10">
        <f t="shared" si="3"/>
        <v>1168341904000</v>
      </c>
      <c r="AC35">
        <v>933248716000</v>
      </c>
      <c r="AD35">
        <v>829950194000</v>
      </c>
      <c r="AE35">
        <v>1823753216000</v>
      </c>
      <c r="AH35" s="10">
        <f t="shared" si="4"/>
        <v>7.4392662189352992E-9</v>
      </c>
      <c r="AI35" s="10">
        <f t="shared" si="5"/>
        <v>2.1774447970155147E-9</v>
      </c>
      <c r="AJ35" s="10">
        <f t="shared" si="6"/>
        <v>1.5906978630093553E-8</v>
      </c>
      <c r="AK35" s="10">
        <f t="shared" si="7"/>
        <v>4.8647267573631464E-9</v>
      </c>
      <c r="AL35" s="10">
        <f t="shared" si="8"/>
        <v>0.80965929986878227</v>
      </c>
      <c r="AM35" s="10">
        <f t="shared" si="9"/>
        <v>0.32800000000000001</v>
      </c>
      <c r="AN35" s="10">
        <f t="shared" si="10"/>
        <v>0.23300000000000001</v>
      </c>
      <c r="AO35" s="10">
        <f t="shared" si="11"/>
        <v>0.26200000000000001</v>
      </c>
      <c r="AQ35" s="10">
        <f t="shared" si="12"/>
        <v>0.96730824622372036</v>
      </c>
      <c r="AR35" s="10">
        <f t="shared" si="13"/>
        <v>2.1863601785740943</v>
      </c>
      <c r="AS35" s="10">
        <f t="shared" si="14"/>
        <v>0.91089625029397836</v>
      </c>
      <c r="AT35" s="10">
        <f t="shared" si="15"/>
        <v>2.0588548647548777</v>
      </c>
      <c r="AU35" s="10">
        <f t="shared" si="16"/>
        <v>0.93867856818169193</v>
      </c>
      <c r="AV35" s="10">
        <f t="shared" si="17"/>
        <v>2.121649898018902</v>
      </c>
      <c r="AW35" s="10">
        <f t="shared" si="18"/>
        <v>1.9915472884552157</v>
      </c>
      <c r="BA35" t="s">
        <v>28</v>
      </c>
      <c r="BB35">
        <v>0.93867856818169193</v>
      </c>
      <c r="BC35">
        <v>2.121649898018902</v>
      </c>
      <c r="BD35">
        <v>1.9915472884552157</v>
      </c>
      <c r="BE35">
        <v>4.6051701859880918</v>
      </c>
      <c r="BF35">
        <v>10.183925844245085</v>
      </c>
      <c r="BG35">
        <v>9.2103403719761836</v>
      </c>
      <c r="BH35">
        <v>11.856871332361749</v>
      </c>
      <c r="BI35">
        <v>23.713742664723497</v>
      </c>
      <c r="BJ35">
        <v>2.2866496287834699</v>
      </c>
      <c r="BK35">
        <v>2.7291761650535085</v>
      </c>
      <c r="BL35">
        <v>24.670247711176188</v>
      </c>
      <c r="BM35">
        <v>4.6051701859880918</v>
      </c>
      <c r="BN35">
        <v>4.6051701859880918</v>
      </c>
      <c r="BO35">
        <v>7.4535618716433731</v>
      </c>
    </row>
    <row r="36" spans="2:67" x14ac:dyDescent="0.25">
      <c r="B36" s="10" t="s">
        <v>31</v>
      </c>
      <c r="C36" s="1">
        <v>22765</v>
      </c>
      <c r="D36" s="1">
        <v>2774</v>
      </c>
      <c r="E36" s="1">
        <v>14349</v>
      </c>
      <c r="F36" s="1">
        <v>4924</v>
      </c>
      <c r="G36" s="1">
        <v>44812</v>
      </c>
      <c r="I36" s="10">
        <f t="shared" si="0"/>
        <v>21371.393340760791</v>
      </c>
      <c r="J36" s="10">
        <v>3632091000000</v>
      </c>
      <c r="L36" s="1">
        <f t="shared" si="1"/>
        <v>23440.606659239209</v>
      </c>
      <c r="O36">
        <v>2899747000000</v>
      </c>
      <c r="P36">
        <v>456529437000</v>
      </c>
      <c r="Q36">
        <v>706254941000.00012</v>
      </c>
      <c r="R36">
        <v>120960791000</v>
      </c>
      <c r="S36" s="10">
        <f t="shared" si="2"/>
        <v>1283745169000</v>
      </c>
      <c r="T36">
        <v>979392211000</v>
      </c>
      <c r="U36">
        <v>928666718000.00012</v>
      </c>
      <c r="V36">
        <v>2021215798000</v>
      </c>
      <c r="X36">
        <v>2899747000000</v>
      </c>
      <c r="Y36">
        <v>424954647000</v>
      </c>
      <c r="Z36">
        <v>657408471000.00012</v>
      </c>
      <c r="AA36">
        <v>112594821000</v>
      </c>
      <c r="AB36" s="10">
        <f t="shared" si="3"/>
        <v>1194957939000</v>
      </c>
      <c r="AC36">
        <v>911654841000</v>
      </c>
      <c r="AD36">
        <v>864437658000.00012</v>
      </c>
      <c r="AE36">
        <v>1881423138000</v>
      </c>
      <c r="AH36" s="10">
        <f t="shared" si="4"/>
        <v>7.8506849045796068E-9</v>
      </c>
      <c r="AI36" s="10">
        <f t="shared" si="5"/>
        <v>2.3214206203118921E-9</v>
      </c>
      <c r="AJ36" s="10">
        <f t="shared" si="6"/>
        <v>1.659923057169728E-8</v>
      </c>
      <c r="AK36" s="10">
        <f t="shared" si="7"/>
        <v>5.4011669532723953E-9</v>
      </c>
      <c r="AL36" s="10">
        <f t="shared" si="8"/>
        <v>0.79836848801420446</v>
      </c>
      <c r="AM36" s="10">
        <f t="shared" si="9"/>
        <v>0.32900000000000001</v>
      </c>
      <c r="AN36" s="10">
        <f t="shared" si="10"/>
        <v>0.23800000000000004</v>
      </c>
      <c r="AO36" s="10">
        <f t="shared" si="11"/>
        <v>0.251</v>
      </c>
      <c r="AQ36" s="10">
        <f t="shared" si="12"/>
        <v>0.97285103061253453</v>
      </c>
      <c r="AR36" s="10">
        <f t="shared" si="13"/>
        <v>2.3179558732708796</v>
      </c>
      <c r="AS36" s="10">
        <f t="shared" si="14"/>
        <v>0.90459946308505179</v>
      </c>
      <c r="AT36" s="10">
        <f t="shared" si="15"/>
        <v>2.15533681153163</v>
      </c>
      <c r="AU36" s="10">
        <f t="shared" si="16"/>
        <v>0.93810474892404105</v>
      </c>
      <c r="AV36" s="10">
        <f t="shared" si="17"/>
        <v>2.2351679178904371</v>
      </c>
      <c r="AW36" s="10">
        <f t="shared" si="18"/>
        <v>2.0968216384156801</v>
      </c>
      <c r="BA36" t="s">
        <v>31</v>
      </c>
      <c r="BB36">
        <v>0.93810474892404105</v>
      </c>
      <c r="BC36">
        <v>2.2351679178904371</v>
      </c>
      <c r="BD36">
        <v>2.0968216384156801</v>
      </c>
      <c r="BE36">
        <v>4.6355697282910198</v>
      </c>
      <c r="BF36">
        <v>10.182769116673661</v>
      </c>
      <c r="BG36">
        <v>9.2711394565820395</v>
      </c>
      <c r="BH36">
        <v>11.873766307237458</v>
      </c>
      <c r="BI36">
        <v>23.747532614474917</v>
      </c>
      <c r="BJ36">
        <v>2.0813826593712998</v>
      </c>
      <c r="BK36">
        <v>3.5973310996693653</v>
      </c>
      <c r="BL36">
        <v>25.018991942555211</v>
      </c>
      <c r="BM36">
        <v>4.8899538113722256</v>
      </c>
      <c r="BN36">
        <v>4.8099451869324685</v>
      </c>
      <c r="BO36">
        <v>7.3556411029742534</v>
      </c>
    </row>
    <row r="37" spans="2:67" x14ac:dyDescent="0.25">
      <c r="B37" s="10" t="s">
        <v>29</v>
      </c>
      <c r="C37" s="1">
        <v>23210</v>
      </c>
      <c r="D37" s="1">
        <v>2951</v>
      </c>
      <c r="E37" s="1">
        <v>15141</v>
      </c>
      <c r="F37" s="1">
        <v>5607</v>
      </c>
      <c r="G37" s="1">
        <v>46909</v>
      </c>
      <c r="I37" s="10">
        <f t="shared" si="0"/>
        <v>22036.449495776229</v>
      </c>
      <c r="J37" s="10">
        <v>3745118000000</v>
      </c>
      <c r="L37" s="1">
        <f t="shared" si="1"/>
        <v>24872.550504223771</v>
      </c>
      <c r="O37">
        <v>2940387000000</v>
      </c>
      <c r="P37">
        <v>463194355000</v>
      </c>
      <c r="Q37">
        <v>724999860000</v>
      </c>
      <c r="R37">
        <v>144999972000.00003</v>
      </c>
      <c r="S37" s="10">
        <f t="shared" si="2"/>
        <v>1333194187000</v>
      </c>
      <c r="T37">
        <v>982777588000</v>
      </c>
      <c r="U37">
        <v>954583149000</v>
      </c>
      <c r="V37">
        <v>2122638479000</v>
      </c>
      <c r="X37">
        <v>2940387000000</v>
      </c>
      <c r="Y37">
        <v>430688570000</v>
      </c>
      <c r="Z37">
        <v>674121240000</v>
      </c>
      <c r="AA37">
        <v>134824248000.00002</v>
      </c>
      <c r="AB37" s="10">
        <f t="shared" si="3"/>
        <v>1239634058000</v>
      </c>
      <c r="AC37">
        <v>913808792000</v>
      </c>
      <c r="AD37">
        <v>887592966000</v>
      </c>
      <c r="AE37">
        <v>1973677186000</v>
      </c>
      <c r="AH37" s="10">
        <f t="shared" si="4"/>
        <v>7.8935187783104739E-9</v>
      </c>
      <c r="AI37" s="10">
        <f t="shared" si="5"/>
        <v>2.380541241954164E-9</v>
      </c>
      <c r="AJ37" s="10">
        <f t="shared" si="6"/>
        <v>1.7058494805602142E-8</v>
      </c>
      <c r="AK37" s="10">
        <f t="shared" si="7"/>
        <v>6.1358569200546715E-9</v>
      </c>
      <c r="AL37" s="10">
        <f t="shared" si="8"/>
        <v>0.78512532849432248</v>
      </c>
      <c r="AM37" s="10">
        <f t="shared" si="9"/>
        <v>0.33100000000000002</v>
      </c>
      <c r="AN37" s="10">
        <f t="shared" si="10"/>
        <v>0.23699999999999999</v>
      </c>
      <c r="AO37" s="10">
        <f t="shared" si="11"/>
        <v>0.24399999999999999</v>
      </c>
      <c r="AQ37" s="10">
        <f t="shared" si="12"/>
        <v>0.96533902548769845</v>
      </c>
      <c r="AR37" s="10">
        <f t="shared" si="13"/>
        <v>2.3919283350983167</v>
      </c>
      <c r="AS37" s="10">
        <f t="shared" si="14"/>
        <v>0.88995160125299566</v>
      </c>
      <c r="AT37" s="10">
        <f t="shared" si="15"/>
        <v>2.2051324930406904</v>
      </c>
      <c r="AU37" s="10">
        <f t="shared" si="16"/>
        <v>0.92687917847192125</v>
      </c>
      <c r="AV37" s="10">
        <f t="shared" si="17"/>
        <v>2.2966320760518042</v>
      </c>
      <c r="AW37" s="10">
        <f t="shared" si="18"/>
        <v>2.1287004519031592</v>
      </c>
      <c r="BA37" t="s">
        <v>29</v>
      </c>
      <c r="BB37">
        <v>0.92687917847192125</v>
      </c>
      <c r="BC37">
        <v>2.2966320760518042</v>
      </c>
      <c r="BD37">
        <v>2.1287004519031592</v>
      </c>
      <c r="BE37">
        <v>4.85700562319923</v>
      </c>
      <c r="BF37">
        <v>10.195378606873039</v>
      </c>
      <c r="BG37">
        <v>9.71401124639846</v>
      </c>
      <c r="BH37">
        <v>11.870698718541215</v>
      </c>
      <c r="BI37">
        <v>23.741397437082426</v>
      </c>
      <c r="BJ37">
        <v>1.9131223733268401</v>
      </c>
      <c r="BK37">
        <v>7.2243711483370552</v>
      </c>
      <c r="BL37">
        <v>25.938629511432204</v>
      </c>
      <c r="BM37">
        <v>4.9221001250932641</v>
      </c>
      <c r="BN37">
        <v>4.980863521579046</v>
      </c>
      <c r="BO37">
        <v>7.3613754289773485</v>
      </c>
    </row>
    <row r="38" spans="2:67" x14ac:dyDescent="0.25">
      <c r="B38" s="10" t="s">
        <v>30</v>
      </c>
      <c r="C38" s="1">
        <v>23624</v>
      </c>
      <c r="D38" s="1">
        <v>3218</v>
      </c>
      <c r="E38" s="1">
        <v>16181</v>
      </c>
      <c r="F38" s="1">
        <v>6016</v>
      </c>
      <c r="G38" s="1">
        <v>49039</v>
      </c>
      <c r="I38" s="10">
        <f t="shared" si="0"/>
        <v>23077.843398574336</v>
      </c>
      <c r="J38" s="10">
        <v>3922104000000</v>
      </c>
      <c r="L38" s="1">
        <f t="shared" si="1"/>
        <v>25961.156601425664</v>
      </c>
      <c r="O38">
        <v>2952588000000</v>
      </c>
      <c r="P38">
        <v>485642239999.99994</v>
      </c>
      <c r="Q38">
        <v>768581631999.99988</v>
      </c>
      <c r="R38">
        <v>139358208000</v>
      </c>
      <c r="S38" s="10">
        <f t="shared" si="2"/>
        <v>1393582079999.9998</v>
      </c>
      <c r="T38">
        <v>1021960191999.9999</v>
      </c>
      <c r="U38">
        <v>996622336000</v>
      </c>
      <c r="V38">
        <v>2233954304000</v>
      </c>
      <c r="X38">
        <v>2952588000000</v>
      </c>
      <c r="Y38">
        <v>451041960000</v>
      </c>
      <c r="Z38">
        <v>713822928000</v>
      </c>
      <c r="AA38">
        <v>129429432000</v>
      </c>
      <c r="AB38" s="10">
        <f t="shared" si="3"/>
        <v>1294294320000</v>
      </c>
      <c r="AC38">
        <v>949149168000</v>
      </c>
      <c r="AD38">
        <v>925616544000</v>
      </c>
      <c r="AE38">
        <v>2074793016000</v>
      </c>
      <c r="AH38" s="10">
        <f t="shared" si="4"/>
        <v>8.001116308811117E-9</v>
      </c>
      <c r="AI38" s="10">
        <f t="shared" si="5"/>
        <v>2.4862969343788822E-9</v>
      </c>
      <c r="AJ38" s="10">
        <f t="shared" si="6"/>
        <v>1.748132107716519E-8</v>
      </c>
      <c r="AK38" s="10">
        <f t="shared" si="7"/>
        <v>6.3383082478770079E-9</v>
      </c>
      <c r="AL38" s="10">
        <f t="shared" si="8"/>
        <v>0.75280716676559312</v>
      </c>
      <c r="AM38" s="10">
        <f t="shared" si="9"/>
        <v>0.33</v>
      </c>
      <c r="AN38" s="10">
        <f t="shared" si="10"/>
        <v>0.23599999999999999</v>
      </c>
      <c r="AO38" s="10">
        <f t="shared" si="11"/>
        <v>0.24199999999999999</v>
      </c>
      <c r="AQ38" s="10">
        <f t="shared" si="12"/>
        <v>0.95679440246541048</v>
      </c>
      <c r="AR38" s="10">
        <f t="shared" si="13"/>
        <v>2.4423125067926552</v>
      </c>
      <c r="AS38" s="10">
        <f t="shared" si="14"/>
        <v>0.87005188057919358</v>
      </c>
      <c r="AT38" s="10">
        <f t="shared" si="15"/>
        <v>2.2208936256541842</v>
      </c>
      <c r="AU38" s="10">
        <f t="shared" si="16"/>
        <v>0.91239288094147042</v>
      </c>
      <c r="AV38" s="10">
        <f t="shared" si="17"/>
        <v>2.3289732240176786</v>
      </c>
      <c r="AW38" s="10">
        <f t="shared" si="18"/>
        <v>2.1249385894970345</v>
      </c>
      <c r="BA38" t="s">
        <v>30</v>
      </c>
      <c r="BB38">
        <v>0.91239288094147042</v>
      </c>
      <c r="BC38">
        <v>2.3289732240176786</v>
      </c>
      <c r="BD38">
        <v>2.1249385894970345</v>
      </c>
      <c r="BE38">
        <v>4.9143129684565361</v>
      </c>
      <c r="BF38">
        <v>10.224698800698681</v>
      </c>
      <c r="BG38">
        <v>9.8286259369130722</v>
      </c>
      <c r="BH38">
        <v>11.885025297404342</v>
      </c>
      <c r="BI38">
        <v>23.770050594808684</v>
      </c>
      <c r="BJ38">
        <v>1.8048598169917101</v>
      </c>
      <c r="BK38">
        <v>4.1876946709467937</v>
      </c>
      <c r="BL38">
        <v>25.953117299328305</v>
      </c>
      <c r="BM38">
        <v>5.1202721495517238</v>
      </c>
      <c r="BN38">
        <v>5.0786013615307271</v>
      </c>
      <c r="BO38">
        <v>7.3708601665367164</v>
      </c>
    </row>
    <row r="39" spans="2:67" x14ac:dyDescent="0.25">
      <c r="B39" s="10" t="s">
        <v>32</v>
      </c>
      <c r="C39" s="1">
        <v>25846</v>
      </c>
      <c r="D39" s="1">
        <v>3689</v>
      </c>
      <c r="E39" s="1">
        <v>17366</v>
      </c>
      <c r="F39" s="1">
        <v>6669</v>
      </c>
      <c r="G39" s="1">
        <v>53570</v>
      </c>
      <c r="I39" s="10">
        <f t="shared" si="0"/>
        <v>24804.834663684891</v>
      </c>
      <c r="J39" s="10">
        <v>4215608000000</v>
      </c>
      <c r="L39" s="1">
        <f t="shared" si="1"/>
        <v>28765.165336315109</v>
      </c>
      <c r="O39">
        <v>3251947000000</v>
      </c>
      <c r="P39">
        <v>516892986000</v>
      </c>
      <c r="Q39">
        <v>838817565000</v>
      </c>
      <c r="R39">
        <v>149626917000</v>
      </c>
      <c r="S39" s="10">
        <f t="shared" si="2"/>
        <v>1505337468000</v>
      </c>
      <c r="T39">
        <v>1056456717000</v>
      </c>
      <c r="U39">
        <v>1156207995000</v>
      </c>
      <c r="V39">
        <v>2384962374000</v>
      </c>
      <c r="X39">
        <v>3251947000000</v>
      </c>
      <c r="Y39">
        <v>480579312000</v>
      </c>
      <c r="Z39">
        <v>779887480000</v>
      </c>
      <c r="AA39">
        <v>139115064000</v>
      </c>
      <c r="AB39" s="10">
        <f t="shared" si="3"/>
        <v>1399581856000</v>
      </c>
      <c r="AC39">
        <v>982236664000</v>
      </c>
      <c r="AD39">
        <v>1074980040000</v>
      </c>
      <c r="AE39">
        <v>2217409808000</v>
      </c>
      <c r="AH39" s="10">
        <f t="shared" si="4"/>
        <v>7.9478540086907938E-9</v>
      </c>
      <c r="AI39" s="10">
        <f t="shared" si="5"/>
        <v>2.635787241871761E-9</v>
      </c>
      <c r="AJ39" s="10">
        <f t="shared" si="6"/>
        <v>1.6154718556448733E-8</v>
      </c>
      <c r="AK39" s="10">
        <f t="shared" si="7"/>
        <v>6.7896060536384136E-9</v>
      </c>
      <c r="AL39" s="10">
        <f t="shared" si="8"/>
        <v>0.77140640211328948</v>
      </c>
      <c r="AM39" s="10">
        <f t="shared" si="9"/>
        <v>0.33200000000000002</v>
      </c>
      <c r="AN39" s="10">
        <f t="shared" si="10"/>
        <v>0.255</v>
      </c>
      <c r="AO39" s="10">
        <f t="shared" si="11"/>
        <v>0.23300000000000001</v>
      </c>
      <c r="AQ39" s="10">
        <f t="shared" si="12"/>
        <v>1.0037093632601835</v>
      </c>
      <c r="AR39" s="10">
        <f t="shared" si="13"/>
        <v>2.4165466057741085</v>
      </c>
      <c r="AS39" s="10">
        <f t="shared" si="14"/>
        <v>0.89369665900253803</v>
      </c>
      <c r="AT39" s="10">
        <f t="shared" si="15"/>
        <v>2.1516782715759248</v>
      </c>
      <c r="AU39" s="10">
        <f t="shared" si="16"/>
        <v>0.94710701853338131</v>
      </c>
      <c r="AV39" s="10">
        <f t="shared" si="17"/>
        <v>2.2802699015455827</v>
      </c>
      <c r="AW39" s="10">
        <f t="shared" si="18"/>
        <v>2.1596596279042437</v>
      </c>
      <c r="BA39" t="s">
        <v>32</v>
      </c>
      <c r="BB39">
        <v>0.94710701853338131</v>
      </c>
      <c r="BC39">
        <v>2.2802699015455827</v>
      </c>
      <c r="BD39">
        <v>2.1596596279042437</v>
      </c>
      <c r="BE39">
        <v>4.9318792921744352</v>
      </c>
      <c r="BF39">
        <v>10.278189380451659</v>
      </c>
      <c r="BG39">
        <v>9.8637585843488704</v>
      </c>
      <c r="BH39">
        <v>11.869936737176269</v>
      </c>
      <c r="BI39">
        <v>23.739873474352539</v>
      </c>
      <c r="BJ39">
        <v>1.7761678050725</v>
      </c>
      <c r="BK39">
        <v>7.7093590929821803</v>
      </c>
      <c r="BL39">
        <v>25.857523320619016</v>
      </c>
      <c r="BM39">
        <v>5.2663320534189584</v>
      </c>
      <c r="BN39">
        <v>5.1338958696942054</v>
      </c>
      <c r="BO39">
        <v>7.4955419438842563</v>
      </c>
    </row>
    <row r="40" spans="2:67" x14ac:dyDescent="0.25">
      <c r="B40" s="10" t="s">
        <v>33</v>
      </c>
      <c r="C40" s="1">
        <v>27610</v>
      </c>
      <c r="D40" s="1">
        <v>4080</v>
      </c>
      <c r="E40" s="1">
        <v>18591</v>
      </c>
      <c r="F40" s="1">
        <v>6988</v>
      </c>
      <c r="G40" s="1">
        <v>57260</v>
      </c>
      <c r="I40" s="10">
        <f t="shared" si="0"/>
        <v>27026.780175547003</v>
      </c>
      <c r="J40" s="10">
        <v>4593230000000</v>
      </c>
      <c r="L40" s="1">
        <f t="shared" si="1"/>
        <v>30233.219824452997</v>
      </c>
      <c r="O40">
        <v>3670749000000</v>
      </c>
      <c r="P40">
        <v>507706784000.00006</v>
      </c>
      <c r="Q40">
        <v>912895852000</v>
      </c>
      <c r="R40">
        <v>195271840000</v>
      </c>
      <c r="S40" s="10">
        <f t="shared" si="2"/>
        <v>1615874476000</v>
      </c>
      <c r="T40">
        <v>1093522303999.9999</v>
      </c>
      <c r="U40">
        <v>1283912348000</v>
      </c>
      <c r="V40">
        <v>2504361348000</v>
      </c>
      <c r="X40">
        <v>3670749000000</v>
      </c>
      <c r="Y40">
        <v>477695920000.00006</v>
      </c>
      <c r="Z40">
        <v>858934010000</v>
      </c>
      <c r="AA40">
        <v>183729200000</v>
      </c>
      <c r="AB40" s="10">
        <f t="shared" si="3"/>
        <v>1520359130000</v>
      </c>
      <c r="AC40">
        <v>1028883519999.9999</v>
      </c>
      <c r="AD40">
        <v>1208019490000</v>
      </c>
      <c r="AE40">
        <v>2356326990000</v>
      </c>
      <c r="AH40" s="10">
        <f t="shared" si="4"/>
        <v>7.5216256954643314E-9</v>
      </c>
      <c r="AI40" s="10">
        <f t="shared" si="5"/>
        <v>2.6835764784074403E-9</v>
      </c>
      <c r="AJ40" s="10">
        <f t="shared" si="6"/>
        <v>1.5389652363969722E-8</v>
      </c>
      <c r="AK40" s="10">
        <f t="shared" si="7"/>
        <v>6.7918280973146511E-9</v>
      </c>
      <c r="AL40" s="10">
        <f t="shared" si="8"/>
        <v>0.79916507555685212</v>
      </c>
      <c r="AM40" s="10">
        <f t="shared" si="9"/>
        <v>0.33100000000000002</v>
      </c>
      <c r="AN40" s="10">
        <f t="shared" si="10"/>
        <v>0.26300000000000001</v>
      </c>
      <c r="AO40" s="10">
        <f t="shared" si="11"/>
        <v>0.22399999999999998</v>
      </c>
      <c r="AQ40" s="10">
        <f t="shared" si="12"/>
        <v>1.0227833443526648</v>
      </c>
      <c r="AR40" s="10">
        <f t="shared" si="13"/>
        <v>2.3214221445762946</v>
      </c>
      <c r="AS40" s="10">
        <f t="shared" si="14"/>
        <v>0.91279061785241766</v>
      </c>
      <c r="AT40" s="10">
        <f t="shared" si="15"/>
        <v>2.0717704930805363</v>
      </c>
      <c r="AU40" s="10">
        <f t="shared" si="16"/>
        <v>0.9662230802567443</v>
      </c>
      <c r="AV40" s="10">
        <f t="shared" si="17"/>
        <v>2.1930467165833258</v>
      </c>
      <c r="AW40" s="10">
        <f t="shared" si="18"/>
        <v>2.1189723536440805</v>
      </c>
      <c r="BA40" t="s">
        <v>33</v>
      </c>
      <c r="BB40">
        <v>0.9662230802567443</v>
      </c>
      <c r="BC40">
        <v>2.1930467165833258</v>
      </c>
      <c r="BD40">
        <v>2.1189723536440805</v>
      </c>
      <c r="BE40">
        <v>4.9112703697604392</v>
      </c>
      <c r="BF40">
        <v>10.334351822830232</v>
      </c>
      <c r="BG40">
        <v>9.8225407395208766</v>
      </c>
      <c r="BH40">
        <v>11.911693872518388</v>
      </c>
      <c r="BI40">
        <v>23.823387745036776</v>
      </c>
      <c r="BJ40">
        <v>1.8012723230469301</v>
      </c>
      <c r="BK40">
        <v>11.541678832361756</v>
      </c>
      <c r="BL40">
        <v>25.91272023130114</v>
      </c>
      <c r="BM40">
        <v>5.4327916765305631</v>
      </c>
      <c r="BN40">
        <v>5.2362811278469712</v>
      </c>
      <c r="BO40">
        <v>7.568379267836522</v>
      </c>
    </row>
    <row r="41" spans="2:67" x14ac:dyDescent="0.25">
      <c r="B41" s="10" t="s">
        <v>34</v>
      </c>
      <c r="C41" s="1">
        <v>30720</v>
      </c>
      <c r="D41" s="1">
        <v>4730</v>
      </c>
      <c r="E41" s="1">
        <v>19803</v>
      </c>
      <c r="F41" s="1">
        <v>7949</v>
      </c>
      <c r="G41" s="1">
        <v>63202</v>
      </c>
      <c r="I41" s="10">
        <f t="shared" si="0"/>
        <v>28599.268140398366</v>
      </c>
      <c r="J41" s="10">
        <v>4860476000000</v>
      </c>
      <c r="L41" s="1">
        <f t="shared" si="1"/>
        <v>34602.731859601634</v>
      </c>
      <c r="O41">
        <v>3708073000000</v>
      </c>
      <c r="P41">
        <v>528703841999.99994</v>
      </c>
      <c r="Q41">
        <v>891539811999.99988</v>
      </c>
      <c r="R41">
        <v>285085405000</v>
      </c>
      <c r="S41" s="10">
        <f t="shared" si="2"/>
        <v>1705329058999.9998</v>
      </c>
      <c r="T41">
        <v>1166258475000</v>
      </c>
      <c r="U41">
        <v>1435793766999.9998</v>
      </c>
      <c r="V41">
        <v>2679802807000</v>
      </c>
      <c r="X41">
        <v>3708073000000</v>
      </c>
      <c r="Y41">
        <v>495768551999.99994</v>
      </c>
      <c r="Z41">
        <v>836001871999.99988</v>
      </c>
      <c r="AA41">
        <v>267326180000</v>
      </c>
      <c r="AB41" s="10">
        <f t="shared" si="3"/>
        <v>1599096603999.9998</v>
      </c>
      <c r="AC41">
        <v>1093607100000</v>
      </c>
      <c r="AD41">
        <v>1346351851999.9998</v>
      </c>
      <c r="AE41">
        <v>2512866092000</v>
      </c>
      <c r="AH41" s="10">
        <f t="shared" si="4"/>
        <v>8.2846265432206977E-9</v>
      </c>
      <c r="AI41" s="10">
        <f t="shared" si="5"/>
        <v>2.9579201082463187E-9</v>
      </c>
      <c r="AJ41" s="10">
        <f t="shared" si="6"/>
        <v>1.4708636505815868E-8</v>
      </c>
      <c r="AK41" s="10">
        <f t="shared" si="7"/>
        <v>7.2686067967188582E-9</v>
      </c>
      <c r="AL41" s="10">
        <f t="shared" si="8"/>
        <v>0.7629032629725977</v>
      </c>
      <c r="AM41" s="10">
        <f t="shared" si="9"/>
        <v>0.32899999999999996</v>
      </c>
      <c r="AN41" s="10">
        <f t="shared" si="10"/>
        <v>0.27699999999999997</v>
      </c>
      <c r="AO41" s="10">
        <f t="shared" si="11"/>
        <v>0.22500000000000001</v>
      </c>
      <c r="AQ41" s="10">
        <f t="shared" si="12"/>
        <v>1.0532318332283443</v>
      </c>
      <c r="AR41" s="10">
        <f t="shared" si="13"/>
        <v>2.4557497940308428</v>
      </c>
      <c r="AS41" s="10">
        <f t="shared" si="14"/>
        <v>0.89989488989770261</v>
      </c>
      <c r="AT41" s="10">
        <f t="shared" si="15"/>
        <v>2.0982243612423868</v>
      </c>
      <c r="AU41" s="10">
        <f t="shared" si="16"/>
        <v>0.97354914852809382</v>
      </c>
      <c r="AV41" s="10">
        <f t="shared" si="17"/>
        <v>2.2699590399281413</v>
      </c>
      <c r="AW41" s="10">
        <f t="shared" si="18"/>
        <v>2.2099166905156915</v>
      </c>
      <c r="BA41" t="s">
        <v>34</v>
      </c>
      <c r="BB41">
        <v>0.97354914852809382</v>
      </c>
      <c r="BC41">
        <v>2.2699590399281413</v>
      </c>
      <c r="BD41">
        <v>2.2099166905156915</v>
      </c>
      <c r="BE41">
        <v>4.9248897479927232</v>
      </c>
      <c r="BF41">
        <v>10.376378533968399</v>
      </c>
      <c r="BG41">
        <v>9.8497794959854463</v>
      </c>
      <c r="BH41">
        <v>11.901617257766729</v>
      </c>
      <c r="BI41">
        <v>23.803234515533457</v>
      </c>
      <c r="BJ41">
        <v>1.84049643561971</v>
      </c>
      <c r="BK41">
        <v>16.447385514283727</v>
      </c>
      <c r="BL41">
        <v>25.997390859313672</v>
      </c>
      <c r="BM41">
        <v>5.7700465643840904</v>
      </c>
      <c r="BN41">
        <v>5.4359345604740437</v>
      </c>
      <c r="BO41">
        <v>7.6907431635418719</v>
      </c>
    </row>
    <row r="42" spans="2:67" x14ac:dyDescent="0.25">
      <c r="B42" s="10" t="s">
        <v>35</v>
      </c>
      <c r="C42" s="1">
        <v>33335</v>
      </c>
      <c r="D42" s="1">
        <v>5363</v>
      </c>
      <c r="E42" s="1">
        <v>21066</v>
      </c>
      <c r="F42" s="1">
        <v>8176</v>
      </c>
      <c r="G42" s="1">
        <v>67940</v>
      </c>
      <c r="I42" s="10">
        <f t="shared" si="0"/>
        <v>30548.258606342151</v>
      </c>
      <c r="J42" s="10">
        <v>5191709000000</v>
      </c>
      <c r="L42" s="1">
        <f t="shared" si="1"/>
        <v>37391.741393657852</v>
      </c>
      <c r="O42">
        <v>3882891000000</v>
      </c>
      <c r="P42">
        <v>547794800000</v>
      </c>
      <c r="Q42">
        <v>936729108000.00012</v>
      </c>
      <c r="R42">
        <v>323198932000</v>
      </c>
      <c r="S42" s="10">
        <f t="shared" si="2"/>
        <v>1807722840000</v>
      </c>
      <c r="T42">
        <v>1199670611999.9998</v>
      </c>
      <c r="U42">
        <v>1572171075999.9998</v>
      </c>
      <c r="V42">
        <v>2837577064000</v>
      </c>
      <c r="X42">
        <v>3882891000000</v>
      </c>
      <c r="Y42">
        <v>519170900000</v>
      </c>
      <c r="Z42">
        <v>887782239000.00012</v>
      </c>
      <c r="AA42">
        <v>306310831000</v>
      </c>
      <c r="AB42" s="10">
        <f t="shared" si="3"/>
        <v>1713263970000</v>
      </c>
      <c r="AC42">
        <v>1136984270999.9998</v>
      </c>
      <c r="AD42">
        <v>1490020483000</v>
      </c>
      <c r="AE42">
        <v>2689305262000</v>
      </c>
      <c r="AH42" s="10">
        <f t="shared" si="4"/>
        <v>8.5850980622427986E-9</v>
      </c>
      <c r="AI42" s="10">
        <f t="shared" si="5"/>
        <v>3.1302823697389725E-9</v>
      </c>
      <c r="AJ42" s="10">
        <f t="shared" si="6"/>
        <v>1.4138060677921567E-8</v>
      </c>
      <c r="AK42" s="10">
        <f t="shared" si="7"/>
        <v>7.1909526002580922E-9</v>
      </c>
      <c r="AL42" s="10">
        <f t="shared" si="8"/>
        <v>0.74790228034737694</v>
      </c>
      <c r="AM42" s="10">
        <f t="shared" si="9"/>
        <v>0.33</v>
      </c>
      <c r="AN42" s="10">
        <f t="shared" si="10"/>
        <v>0.28699999999999998</v>
      </c>
      <c r="AO42" s="10">
        <f t="shared" si="11"/>
        <v>0.21899999999999994</v>
      </c>
      <c r="AQ42" s="10">
        <f t="shared" si="12"/>
        <v>1.0737275807174425</v>
      </c>
      <c r="AR42" s="10">
        <f t="shared" si="13"/>
        <v>2.4822171387268326</v>
      </c>
      <c r="AS42" s="10">
        <f t="shared" si="14"/>
        <v>0.89598206031925864</v>
      </c>
      <c r="AT42" s="10">
        <f t="shared" si="15"/>
        <v>2.0713093954708675</v>
      </c>
      <c r="AU42" s="10">
        <f t="shared" si="16"/>
        <v>0.98083670913808441</v>
      </c>
      <c r="AV42" s="10">
        <f t="shared" si="17"/>
        <v>2.2674742955640537</v>
      </c>
      <c r="AW42" s="10">
        <f t="shared" si="18"/>
        <v>2.2240220261162427</v>
      </c>
      <c r="BA42" t="s">
        <v>35</v>
      </c>
      <c r="BB42">
        <v>0.98083670913808441</v>
      </c>
      <c r="BC42">
        <v>2.2674742955640537</v>
      </c>
      <c r="BD42">
        <v>2.2240220261162427</v>
      </c>
      <c r="BE42">
        <v>4.9513404310657059</v>
      </c>
      <c r="BF42">
        <v>10.413661344144465</v>
      </c>
      <c r="BG42">
        <v>9.9026808621314135</v>
      </c>
      <c r="BH42">
        <v>11.969183171989782</v>
      </c>
      <c r="BI42">
        <v>23.938366343979563</v>
      </c>
      <c r="BJ42">
        <v>1.86102507171314</v>
      </c>
      <c r="BK42">
        <v>18.710710854381265</v>
      </c>
      <c r="BL42">
        <v>26.10546913057113</v>
      </c>
      <c r="BM42">
        <v>5.8202080628150821</v>
      </c>
      <c r="BN42">
        <v>5.5513804702785334</v>
      </c>
      <c r="BO42">
        <v>7.7719102564357634</v>
      </c>
    </row>
    <row r="43" spans="2:67" x14ac:dyDescent="0.25">
      <c r="B43" s="10" t="s">
        <v>36</v>
      </c>
      <c r="C43" s="1">
        <v>33704</v>
      </c>
      <c r="D43" s="1">
        <v>5572</v>
      </c>
      <c r="E43" s="1">
        <v>20729</v>
      </c>
      <c r="F43" s="1">
        <v>8472</v>
      </c>
      <c r="G43" s="1">
        <v>68477</v>
      </c>
      <c r="I43" s="10">
        <f t="shared" si="0"/>
        <v>31673.89440684042</v>
      </c>
      <c r="J43" s="10">
        <v>5383012000000</v>
      </c>
      <c r="L43" s="1">
        <f t="shared" si="1"/>
        <v>36803.105593159577</v>
      </c>
      <c r="O43">
        <v>3812289000000</v>
      </c>
      <c r="P43">
        <v>539841374999.99994</v>
      </c>
      <c r="Q43">
        <v>934983000000</v>
      </c>
      <c r="R43">
        <v>339487875000</v>
      </c>
      <c r="S43" s="10">
        <f t="shared" si="2"/>
        <v>1814312250000</v>
      </c>
      <c r="T43">
        <v>1146467250000</v>
      </c>
      <c r="U43">
        <v>1552739624999.9998</v>
      </c>
      <c r="V43">
        <v>2849472000000</v>
      </c>
      <c r="X43">
        <v>3812289000000</v>
      </c>
      <c r="Y43">
        <v>522152163999.99994</v>
      </c>
      <c r="Z43">
        <v>904346016000</v>
      </c>
      <c r="AA43">
        <v>328363732000</v>
      </c>
      <c r="AB43" s="10">
        <f t="shared" si="3"/>
        <v>1754861912000</v>
      </c>
      <c r="AC43">
        <v>1108900472000</v>
      </c>
      <c r="AD43">
        <v>1501860347999.9998</v>
      </c>
      <c r="AE43">
        <v>2756102144000</v>
      </c>
      <c r="AH43" s="10">
        <f t="shared" si="4"/>
        <v>8.8408827347559425E-9</v>
      </c>
      <c r="AI43" s="10">
        <f t="shared" si="5"/>
        <v>3.1751786063039246E-9</v>
      </c>
      <c r="AJ43" s="10">
        <f t="shared" si="6"/>
        <v>1.380221538414303E-8</v>
      </c>
      <c r="AK43" s="10">
        <f t="shared" si="7"/>
        <v>7.6400003552347664E-9</v>
      </c>
      <c r="AL43" s="10">
        <f t="shared" si="8"/>
        <v>0.70820741250437491</v>
      </c>
      <c r="AM43" s="10">
        <f t="shared" si="9"/>
        <v>0.32600000000000001</v>
      </c>
      <c r="AN43" s="10">
        <f t="shared" si="10"/>
        <v>0.27899999999999997</v>
      </c>
      <c r="AO43" s="10">
        <f t="shared" si="11"/>
        <v>0.20599999999999999</v>
      </c>
      <c r="AQ43" s="10">
        <f t="shared" si="12"/>
        <v>1.0392398118692399</v>
      </c>
      <c r="AR43" s="10">
        <f t="shared" si="13"/>
        <v>2.5398230920372882</v>
      </c>
      <c r="AS43" s="10">
        <f t="shared" si="14"/>
        <v>0.85121602972938382</v>
      </c>
      <c r="AT43" s="10">
        <f t="shared" si="15"/>
        <v>2.0803072629890829</v>
      </c>
      <c r="AU43" s="10">
        <f t="shared" si="16"/>
        <v>0.94054111371914317</v>
      </c>
      <c r="AV43" s="10">
        <f t="shared" si="17"/>
        <v>2.2986109773236012</v>
      </c>
      <c r="AW43" s="10">
        <f t="shared" si="18"/>
        <v>2.161938128618988</v>
      </c>
      <c r="BA43" t="s">
        <v>36</v>
      </c>
      <c r="BB43">
        <v>0.94054111371914317</v>
      </c>
      <c r="BC43">
        <v>2.2986109773236012</v>
      </c>
      <c r="BD43">
        <v>2.161938128618988</v>
      </c>
      <c r="BE43">
        <v>5.096634525250491</v>
      </c>
      <c r="BF43">
        <v>10.411436362391797</v>
      </c>
      <c r="BG43">
        <v>10.193269050500982</v>
      </c>
      <c r="BH43">
        <v>12.011892697491673</v>
      </c>
      <c r="BI43">
        <v>24.023785394983346</v>
      </c>
      <c r="BJ43">
        <v>1.8612898431868701</v>
      </c>
      <c r="BK43">
        <v>18.278084143520001</v>
      </c>
      <c r="BL43">
        <v>26.166529504214946</v>
      </c>
      <c r="BM43">
        <v>5.8968351367780576</v>
      </c>
      <c r="BN43">
        <v>5.5243471054113167</v>
      </c>
      <c r="BO43">
        <v>7.8176254430533696</v>
      </c>
    </row>
    <row r="44" spans="2:67" x14ac:dyDescent="0.25">
      <c r="B44" s="10" t="s">
        <v>37</v>
      </c>
      <c r="C44" s="1">
        <v>32282</v>
      </c>
      <c r="D44" s="1">
        <v>5252</v>
      </c>
      <c r="E44" s="1">
        <v>19330</v>
      </c>
      <c r="F44" s="1">
        <v>8795</v>
      </c>
      <c r="G44" s="1">
        <v>65659</v>
      </c>
      <c r="I44" s="10">
        <f t="shared" si="0"/>
        <v>32219.369079215612</v>
      </c>
      <c r="J44" s="10">
        <v>5475716000000</v>
      </c>
      <c r="L44" s="1">
        <f t="shared" si="1"/>
        <v>33439.630920784388</v>
      </c>
      <c r="O44">
        <v>4240380900000</v>
      </c>
      <c r="P44">
        <v>588077940000</v>
      </c>
      <c r="Q44">
        <v>968598960000</v>
      </c>
      <c r="R44">
        <v>328631790000</v>
      </c>
      <c r="S44" s="10">
        <f t="shared" si="2"/>
        <v>1885308690000</v>
      </c>
      <c r="T44">
        <v>1256872460000</v>
      </c>
      <c r="U44">
        <v>1458663910000</v>
      </c>
      <c r="V44">
        <v>3049933630000</v>
      </c>
      <c r="X44">
        <v>4240380900000</v>
      </c>
      <c r="Y44">
        <v>558523032000</v>
      </c>
      <c r="Z44">
        <v>919920288000</v>
      </c>
      <c r="AA44">
        <v>312115812000</v>
      </c>
      <c r="AB44" s="10">
        <f t="shared" si="3"/>
        <v>1790559132000</v>
      </c>
      <c r="AC44">
        <v>1193706088000</v>
      </c>
      <c r="AD44">
        <v>1385356148000</v>
      </c>
      <c r="AE44">
        <v>2896653764000</v>
      </c>
      <c r="AH44" s="10">
        <f t="shared" si="4"/>
        <v>7.6129953325655252E-9</v>
      </c>
      <c r="AI44" s="10">
        <f t="shared" si="5"/>
        <v>2.9331619973553601E-9</v>
      </c>
      <c r="AJ44" s="10">
        <f t="shared" si="6"/>
        <v>1.3953090710938253E-8</v>
      </c>
      <c r="AK44" s="10">
        <f t="shared" si="7"/>
        <v>7.3678102913386498E-9</v>
      </c>
      <c r="AL44" s="10">
        <f t="shared" si="8"/>
        <v>0.77439752171222909</v>
      </c>
      <c r="AM44" s="10">
        <f t="shared" si="9"/>
        <v>0.32700000000000001</v>
      </c>
      <c r="AN44" s="10">
        <f t="shared" si="10"/>
        <v>0.253</v>
      </c>
      <c r="AO44" s="10">
        <f t="shared" si="11"/>
        <v>0.218</v>
      </c>
      <c r="AQ44" s="10">
        <f t="shared" si="12"/>
        <v>0.98909982116506889</v>
      </c>
      <c r="AR44" s="10">
        <f t="shared" si="13"/>
        <v>2.3258548830472265</v>
      </c>
      <c r="AS44" s="10">
        <f t="shared" si="14"/>
        <v>0.87618258709140329</v>
      </c>
      <c r="AT44" s="10">
        <f t="shared" si="15"/>
        <v>2.0603315307721557</v>
      </c>
      <c r="AU44" s="10">
        <f t="shared" si="16"/>
        <v>0.93093073866966836</v>
      </c>
      <c r="AV44" s="10">
        <f t="shared" si="17"/>
        <v>2.1890710704640419</v>
      </c>
      <c r="AW44" s="10">
        <f t="shared" si="18"/>
        <v>2.0378735486274921</v>
      </c>
      <c r="BA44" t="s">
        <v>37</v>
      </c>
      <c r="BB44">
        <v>0.93093073866966836</v>
      </c>
      <c r="BC44">
        <v>2.1890710704640419</v>
      </c>
      <c r="BD44">
        <v>2.0378735486274921</v>
      </c>
      <c r="BE44">
        <v>5.1929032022047821</v>
      </c>
      <c r="BF44">
        <v>10.428694976760294</v>
      </c>
      <c r="BG44">
        <v>10.385806404409564</v>
      </c>
      <c r="BH44">
        <v>11.990174329865097</v>
      </c>
      <c r="BI44">
        <v>23.980348659730193</v>
      </c>
      <c r="BJ44">
        <v>1.83090070889275</v>
      </c>
      <c r="BK44">
        <v>9.036556931120332</v>
      </c>
      <c r="BL44">
        <v>26.410140680999259</v>
      </c>
      <c r="BM44">
        <v>6.1860422779806008</v>
      </c>
      <c r="BN44">
        <v>5.8895879962559832</v>
      </c>
      <c r="BO44">
        <v>7.8461988154974254</v>
      </c>
    </row>
    <row r="45" spans="2:67" x14ac:dyDescent="0.25">
      <c r="B45" s="10" t="s">
        <v>39</v>
      </c>
      <c r="C45" s="1">
        <v>34272</v>
      </c>
      <c r="D45" s="1">
        <v>5605</v>
      </c>
      <c r="E45" s="1">
        <v>19823</v>
      </c>
      <c r="F45" s="1">
        <v>9689</v>
      </c>
      <c r="G45" s="1">
        <v>69389</v>
      </c>
      <c r="I45" s="10">
        <f t="shared" si="0"/>
        <v>33207.218156346935</v>
      </c>
      <c r="J45" s="10">
        <v>5643602000000</v>
      </c>
      <c r="L45" s="1">
        <f t="shared" si="1"/>
        <v>36181.781843653065</v>
      </c>
      <c r="O45">
        <v>4168782000000</v>
      </c>
      <c r="X45">
        <v>4168782000000</v>
      </c>
      <c r="Y45">
        <v>569285000000</v>
      </c>
      <c r="Z45">
        <v>962739000000</v>
      </c>
      <c r="AA45">
        <v>274774000000</v>
      </c>
      <c r="AB45" s="10">
        <f t="shared" si="3"/>
        <v>1806798000000</v>
      </c>
      <c r="AC45">
        <v>1202411000000</v>
      </c>
      <c r="AD45">
        <v>1470110000000</v>
      </c>
      <c r="AH45" s="10">
        <f t="shared" si="4"/>
        <v>8.2211063087491741E-9</v>
      </c>
      <c r="AI45" s="10">
        <f t="shared" si="5"/>
        <v>3.1021730154671413E-9</v>
      </c>
      <c r="AJ45" s="10">
        <f t="shared" si="6"/>
        <v>1.3484025004931604E-8</v>
      </c>
      <c r="AK45" s="10">
        <f t="shared" si="7"/>
        <v>8.0579768481825272E-9</v>
      </c>
      <c r="AL45" s="10">
        <f t="shared" si="8"/>
        <v>0.73867398870437706</v>
      </c>
      <c r="AM45" s="10">
        <f t="shared" si="9"/>
        <v>0.32014979086051781</v>
      </c>
      <c r="AN45" s="10">
        <f t="shared" si="10"/>
        <v>0.26049143791500534</v>
      </c>
      <c r="AO45" s="10">
        <f t="shared" si="11"/>
        <v>0.21305737009803313</v>
      </c>
      <c r="AQ45" s="10">
        <f t="shared" si="12"/>
        <v>0.99806639140673636</v>
      </c>
      <c r="AR45" s="10">
        <f t="shared" si="13"/>
        <v>2.4538206314910571</v>
      </c>
      <c r="AS45" s="10">
        <f t="shared" si="14"/>
        <v>0.8515601303135325</v>
      </c>
      <c r="AT45" s="10">
        <f t="shared" si="15"/>
        <v>2.0936240662040349</v>
      </c>
      <c r="AU45" s="10">
        <f t="shared" si="16"/>
        <v>0.92190755845034567</v>
      </c>
      <c r="AV45" s="10">
        <f t="shared" si="17"/>
        <v>2.2665784628460712</v>
      </c>
      <c r="AW45" s="10">
        <f t="shared" si="18"/>
        <v>2.089575816718559</v>
      </c>
      <c r="BA45" t="s">
        <v>39</v>
      </c>
      <c r="BB45">
        <v>0.92190755845034567</v>
      </c>
      <c r="BC45">
        <v>2.2665784628460712</v>
      </c>
      <c r="BD45">
        <v>2.089575816718559</v>
      </c>
      <c r="BE45">
        <v>5.3731788532918161</v>
      </c>
      <c r="BF45">
        <v>10.445535100038478</v>
      </c>
      <c r="BG45">
        <v>10.746357706583632</v>
      </c>
      <c r="BH45">
        <v>11.987574079353063</v>
      </c>
      <c r="BI45">
        <v>23.975148158706126</v>
      </c>
      <c r="BJ45">
        <v>1.7803043222936099</v>
      </c>
      <c r="BK45">
        <v>8.3341305438918702</v>
      </c>
      <c r="BL45">
        <v>26.459444504973767</v>
      </c>
      <c r="BM45">
        <v>6.2997170600794146</v>
      </c>
      <c r="BN45">
        <v>5.9864749161384179</v>
      </c>
      <c r="BO45">
        <v>7.8567067930958405</v>
      </c>
    </row>
    <row r="46" spans="2:67" x14ac:dyDescent="0.25">
      <c r="B46" s="10" t="s">
        <v>38</v>
      </c>
      <c r="C46" s="1">
        <v>35885</v>
      </c>
      <c r="D46" s="1">
        <v>5782</v>
      </c>
      <c r="E46" s="1">
        <v>21207</v>
      </c>
      <c r="F46" s="1">
        <v>8971</v>
      </c>
      <c r="G46" s="1">
        <v>71845</v>
      </c>
      <c r="I46" s="10">
        <f t="shared" si="0"/>
        <v>34215.902643114088</v>
      </c>
      <c r="J46" s="10">
        <v>5815029000000</v>
      </c>
      <c r="L46" s="1">
        <f t="shared" si="1"/>
        <v>37629.097356885912</v>
      </c>
      <c r="O46">
        <v>4323703000000</v>
      </c>
      <c r="X46">
        <v>4323703000000</v>
      </c>
      <c r="Y46">
        <v>574212000000</v>
      </c>
      <c r="Z46">
        <v>996722000000</v>
      </c>
      <c r="AA46">
        <v>270912000000</v>
      </c>
      <c r="AB46" s="10">
        <f t="shared" si="3"/>
        <v>1841846000000</v>
      </c>
      <c r="AC46">
        <v>1230978000000</v>
      </c>
      <c r="AD46">
        <v>1480768000000</v>
      </c>
      <c r="AH46" s="10">
        <f t="shared" si="4"/>
        <v>8.2995987467224277E-9</v>
      </c>
      <c r="AI46" s="10">
        <f t="shared" si="5"/>
        <v>3.1392418258638344E-9</v>
      </c>
      <c r="AJ46" s="10">
        <f t="shared" si="6"/>
        <v>1.4321622293296452E-8</v>
      </c>
      <c r="AK46" s="10">
        <f t="shared" si="7"/>
        <v>7.2877013236629734E-9</v>
      </c>
      <c r="AL46" s="10">
        <f t="shared" si="8"/>
        <v>0.74353937013899674</v>
      </c>
      <c r="AM46" s="10">
        <f t="shared" si="9"/>
        <v>0.31673891910083335</v>
      </c>
      <c r="AN46" s="10">
        <f t="shared" si="10"/>
        <v>0.25464498973263933</v>
      </c>
      <c r="AO46" s="10">
        <f t="shared" si="11"/>
        <v>0.21168905606489666</v>
      </c>
      <c r="AQ46" s="10">
        <f t="shared" si="12"/>
        <v>0.98188041834018081</v>
      </c>
      <c r="AR46" s="10">
        <f t="shared" si="13"/>
        <v>2.4509524154974289</v>
      </c>
      <c r="AS46" s="10">
        <f t="shared" si="14"/>
        <v>0.8567096679983307</v>
      </c>
      <c r="AT46" s="10">
        <f t="shared" si="15"/>
        <v>2.1385034174630326</v>
      </c>
      <c r="AU46" s="10">
        <f t="shared" si="16"/>
        <v>0.91716217061666816</v>
      </c>
      <c r="AV46" s="10">
        <f t="shared" si="17"/>
        <v>2.2894038779954329</v>
      </c>
      <c r="AW46" s="10">
        <f t="shared" si="18"/>
        <v>2.099754630160509</v>
      </c>
      <c r="BA46" t="s">
        <v>38</v>
      </c>
      <c r="BB46">
        <v>0.91716217061666816</v>
      </c>
      <c r="BC46">
        <v>2.2894038779954329</v>
      </c>
      <c r="BD46">
        <v>2.099754630160509</v>
      </c>
      <c r="BE46">
        <v>5.3731788532918161</v>
      </c>
      <c r="BF46">
        <v>10.456670931957163</v>
      </c>
      <c r="BG46">
        <v>10.746357706583632</v>
      </c>
      <c r="BH46">
        <v>11.982763316258165</v>
      </c>
      <c r="BI46">
        <v>23.965526632516333</v>
      </c>
      <c r="BJ46">
        <v>1.7274473374794099</v>
      </c>
      <c r="BK46">
        <v>5.5369220488163755</v>
      </c>
      <c r="BL46">
        <v>26.54991697262582</v>
      </c>
      <c r="BM46">
        <v>6.48492955211983</v>
      </c>
      <c r="BN46">
        <v>6.1058226072805732</v>
      </c>
      <c r="BO46">
        <v>7.8747391251718106</v>
      </c>
    </row>
    <row r="47" spans="2:67" x14ac:dyDescent="0.25">
      <c r="B47" s="10" t="s">
        <v>403</v>
      </c>
      <c r="C47" s="1">
        <v>35589</v>
      </c>
      <c r="D47" s="1">
        <v>5754</v>
      </c>
      <c r="E47" s="1">
        <v>21801</v>
      </c>
      <c r="F47" s="1">
        <v>8548</v>
      </c>
      <c r="G47">
        <v>71692</v>
      </c>
      <c r="I47" s="10">
        <f t="shared" si="0"/>
        <v>35255.343042382374</v>
      </c>
      <c r="J47" s="10">
        <v>5991683000000</v>
      </c>
      <c r="L47" s="1">
        <f t="shared" si="1"/>
        <v>36436.656957617626</v>
      </c>
      <c r="X47" s="10">
        <v>4561702966074.6914</v>
      </c>
      <c r="AB47" s="10">
        <v>1959280341000</v>
      </c>
      <c r="AC47" s="10">
        <v>1306186894000</v>
      </c>
      <c r="AD47">
        <v>1515895799000</v>
      </c>
      <c r="AH47" s="10">
        <f t="shared" si="4"/>
        <v>7.8016916631080097E-9</v>
      </c>
      <c r="AI47" s="10">
        <f t="shared" si="5"/>
        <v>2.9367925965424671E-9</v>
      </c>
      <c r="AJ47" s="10">
        <f t="shared" si="6"/>
        <v>1.4381595367162832E-8</v>
      </c>
      <c r="AK47" s="10">
        <f t="shared" si="7"/>
        <v>6.5442396025143396E-9</v>
      </c>
      <c r="AL47" s="10">
        <f t="shared" si="8"/>
        <v>0.76133917065951107</v>
      </c>
      <c r="AM47" s="10">
        <f t="shared" si="9"/>
        <v>0.32700000000000001</v>
      </c>
      <c r="AN47" s="10">
        <f t="shared" si="10"/>
        <v>0.253</v>
      </c>
      <c r="AO47" s="10">
        <f t="shared" si="11"/>
        <v>0.218</v>
      </c>
      <c r="AQ47" s="10">
        <f t="shared" si="12"/>
        <v>0.98726089694023644</v>
      </c>
      <c r="AR47" s="10">
        <f t="shared" si="13"/>
        <v>2.3196959594358564</v>
      </c>
      <c r="AS47" s="10">
        <f t="shared" si="14"/>
        <v>0.8766266821830021</v>
      </c>
      <c r="AT47" s="10">
        <f t="shared" si="15"/>
        <v>2.0597466980571277</v>
      </c>
      <c r="AU47" s="10">
        <f t="shared" si="16"/>
        <v>0.93030062051668772</v>
      </c>
      <c r="AV47" s="10">
        <f t="shared" si="17"/>
        <v>2.1858604925622465</v>
      </c>
      <c r="AW47" s="10">
        <f t="shared" si="18"/>
        <v>2.0335073725935704</v>
      </c>
      <c r="BA47" t="s">
        <v>403</v>
      </c>
      <c r="BB47">
        <v>0.93030062051668772</v>
      </c>
      <c r="BC47">
        <v>2.1858604925622465</v>
      </c>
      <c r="BD47">
        <v>2.0335073725935704</v>
      </c>
      <c r="BE47">
        <v>5.3731788532918161</v>
      </c>
      <c r="BF47">
        <v>10.478697336481048</v>
      </c>
      <c r="BG47">
        <v>10.746357706583632</v>
      </c>
      <c r="BH47">
        <v>11.983474268770216</v>
      </c>
      <c r="BI47">
        <v>23.966948537540432</v>
      </c>
      <c r="BJ47">
        <v>1.68511447671268</v>
      </c>
      <c r="BK47">
        <v>3.3740664624773391</v>
      </c>
      <c r="BL47">
        <v>26.644213865493271</v>
      </c>
      <c r="BM47">
        <v>6.7062690825731917</v>
      </c>
      <c r="BN47">
        <v>6.3000350025888237</v>
      </c>
      <c r="BO47">
        <v>7.9102237070973445</v>
      </c>
    </row>
    <row r="48" spans="2:67" x14ac:dyDescent="0.25">
      <c r="AT48" s="10" t="s">
        <v>200</v>
      </c>
      <c r="AU48">
        <f>AVERAGE(AU7:AU46)</f>
        <v>0.9650082088511297</v>
      </c>
      <c r="AV48" s="10">
        <f t="shared" ref="AV48:AW48" si="19">AVERAGE(AV7:AV46)</f>
        <v>1.8230201996001469</v>
      </c>
      <c r="AW48" s="10">
        <f t="shared" si="19"/>
        <v>1.7493155462369905</v>
      </c>
    </row>
    <row r="49" spans="46:49" x14ac:dyDescent="0.25">
      <c r="AT49" s="10" t="s">
        <v>194</v>
      </c>
      <c r="AU49">
        <f>STDEV(AU7:AU46)</f>
        <v>2.7352425209072728E-2</v>
      </c>
      <c r="AV49" s="10">
        <f t="shared" ref="AV49:AW49" si="20">STDEV(AV7:AV46)</f>
        <v>0.48604587114242853</v>
      </c>
      <c r="AW49" s="10">
        <f t="shared" si="20"/>
        <v>0.43918650805043252</v>
      </c>
    </row>
    <row r="50" spans="46:49" x14ac:dyDescent="0.25">
      <c r="AT50" s="10" t="s">
        <v>199</v>
      </c>
      <c r="AU50">
        <f>MIN(AU7:AU46)</f>
        <v>0.91239288094147042</v>
      </c>
      <c r="AV50" s="10">
        <f t="shared" ref="AV50:AW50" si="21">MIN(AV7:AV46)</f>
        <v>0.98280177838938565</v>
      </c>
      <c r="AW50" s="10">
        <f t="shared" si="21"/>
        <v>0.99640091251746887</v>
      </c>
    </row>
    <row r="51" spans="46:49" x14ac:dyDescent="0.25">
      <c r="AT51" s="10" t="s">
        <v>197</v>
      </c>
      <c r="AU51">
        <f>MAX(AU7:AU46)</f>
        <v>1.0328496885728085</v>
      </c>
      <c r="AV51" s="10">
        <f t="shared" ref="AV51:AW51" si="22">MAX(AV7:AV46)</f>
        <v>2.3289732240176786</v>
      </c>
      <c r="AW51" s="10">
        <f t="shared" si="22"/>
        <v>2.2240220261162427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C1" workbookViewId="0">
      <selection activeCell="K36" sqref="K36"/>
    </sheetView>
  </sheetViews>
  <sheetFormatPr defaultRowHeight="15" x14ac:dyDescent="0.25"/>
  <sheetData>
    <row r="2" spans="2:24" x14ac:dyDescent="0.25">
      <c r="E2" s="10" t="s">
        <v>553</v>
      </c>
      <c r="K2" s="10" t="s">
        <v>552</v>
      </c>
      <c r="Q2" s="10" t="s">
        <v>555</v>
      </c>
    </row>
    <row r="3" spans="2:24" x14ac:dyDescent="0.25">
      <c r="V3" s="10" t="s">
        <v>556</v>
      </c>
    </row>
    <row r="4" spans="2:24" x14ac:dyDescent="0.25">
      <c r="B4" s="10" t="s">
        <v>539</v>
      </c>
      <c r="C4" t="s">
        <v>281</v>
      </c>
      <c r="D4" t="s">
        <v>282</v>
      </c>
      <c r="E4" t="s">
        <v>288</v>
      </c>
      <c r="F4" t="s">
        <v>283</v>
      </c>
      <c r="G4" t="s">
        <v>284</v>
      </c>
      <c r="H4" s="12" t="s">
        <v>285</v>
      </c>
      <c r="I4" s="11" t="s">
        <v>281</v>
      </c>
      <c r="J4" s="11" t="s">
        <v>282</v>
      </c>
      <c r="K4" s="11" t="s">
        <v>385</v>
      </c>
      <c r="L4" s="11" t="s">
        <v>283</v>
      </c>
      <c r="M4" s="11" t="s">
        <v>284</v>
      </c>
      <c r="N4" s="11" t="s">
        <v>285</v>
      </c>
      <c r="O4" s="11" t="s">
        <v>554</v>
      </c>
      <c r="P4" s="10" t="s">
        <v>281</v>
      </c>
      <c r="Q4" s="10" t="s">
        <v>282</v>
      </c>
      <c r="R4" s="10" t="s">
        <v>385</v>
      </c>
      <c r="S4" s="10" t="s">
        <v>283</v>
      </c>
      <c r="T4" s="10" t="s">
        <v>284</v>
      </c>
      <c r="U4" s="10" t="s">
        <v>285</v>
      </c>
      <c r="V4" s="10" t="s">
        <v>551</v>
      </c>
    </row>
    <row r="5" spans="2:24" x14ac:dyDescent="0.25">
      <c r="B5" s="10" t="s">
        <v>111</v>
      </c>
      <c r="C5" s="12">
        <v>1.197802197802198</v>
      </c>
      <c r="D5" s="12">
        <v>1.5384615384615385</v>
      </c>
      <c r="E5" s="12">
        <v>0.43956043956043955</v>
      </c>
      <c r="F5" s="12">
        <v>0.65934065934065933</v>
      </c>
      <c r="G5" s="11">
        <v>2.5</v>
      </c>
      <c r="H5">
        <v>0.21428571428571427</v>
      </c>
      <c r="I5" s="10">
        <v>256506</v>
      </c>
      <c r="J5" s="10">
        <v>58251</v>
      </c>
      <c r="K5" s="10">
        <v>436172</v>
      </c>
      <c r="L5" s="10">
        <v>905974</v>
      </c>
      <c r="M5" s="10">
        <v>342451</v>
      </c>
      <c r="N5" s="10">
        <v>710978</v>
      </c>
      <c r="O5" s="1">
        <f>I5+J5+K5+L5+M5+N5</f>
        <v>2710332</v>
      </c>
      <c r="P5" s="10">
        <f>I5/O5</f>
        <v>9.4640066235427978E-2</v>
      </c>
      <c r="Q5" s="10">
        <f>J5/O5</f>
        <v>2.1492200955454902E-2</v>
      </c>
      <c r="R5">
        <f>K5/O5</f>
        <v>0.16092936215932219</v>
      </c>
      <c r="S5">
        <f>L5/O5</f>
        <v>0.3342667983110556</v>
      </c>
      <c r="T5">
        <f>M5/O5</f>
        <v>0.12635020359129434</v>
      </c>
      <c r="U5">
        <f>N5/O5</f>
        <v>0.26232136874744494</v>
      </c>
      <c r="V5">
        <f>(C5*P5+D5*Q5+E5*R5+F5*S5+G5*T5+H5*U5)/X5</f>
        <v>0.80964610709951867</v>
      </c>
      <c r="X5">
        <f>P5+Q5+R5+S5+T5+U5</f>
        <v>1</v>
      </c>
    </row>
    <row r="6" spans="2:24" x14ac:dyDescent="0.25">
      <c r="B6" s="10" t="s">
        <v>540</v>
      </c>
      <c r="C6" s="12">
        <v>1.5659340659340659</v>
      </c>
      <c r="D6" s="12">
        <v>2.0329670329670328</v>
      </c>
      <c r="E6" s="12">
        <v>0.49450549450549453</v>
      </c>
      <c r="F6" s="12">
        <v>0.87912087912087911</v>
      </c>
      <c r="G6" s="11">
        <v>2.5</v>
      </c>
      <c r="H6">
        <v>0.33035714285714285</v>
      </c>
      <c r="I6" s="10">
        <v>249374</v>
      </c>
      <c r="J6" s="10">
        <v>60007</v>
      </c>
      <c r="K6" s="10">
        <v>480628</v>
      </c>
      <c r="L6" s="10">
        <v>985431</v>
      </c>
      <c r="M6" s="10">
        <v>254077</v>
      </c>
      <c r="N6" s="10">
        <v>738881</v>
      </c>
      <c r="O6" s="1">
        <f t="shared" ref="O6:O44" si="0">I6+J6+K6+L6+M6+N6</f>
        <v>2768398</v>
      </c>
      <c r="P6" s="10">
        <f t="shared" ref="P6:P44" si="1">I6/O6</f>
        <v>9.0078810922417943E-2</v>
      </c>
      <c r="Q6" s="10">
        <f t="shared" ref="Q6:Q44" si="2">J6/O6</f>
        <v>2.1675712812969813E-2</v>
      </c>
      <c r="R6" s="10">
        <f t="shared" ref="R6:R44" si="3">K6/O6</f>
        <v>0.17361232019384495</v>
      </c>
      <c r="S6" s="10">
        <f t="shared" ref="S6:S44" si="4">L6/O6</f>
        <v>0.35595712755174652</v>
      </c>
      <c r="T6" s="10">
        <f t="shared" ref="T6:T44" si="5">M6/O6</f>
        <v>9.1777627349824698E-2</v>
      </c>
      <c r="U6" s="10">
        <f t="shared" ref="U6:U44" si="6">N6/O6</f>
        <v>0.26689840116919605</v>
      </c>
      <c r="V6" s="10">
        <f t="shared" ref="V6:V44" si="7">(C6*P6+D6*Q6+E6*R6+F6*S6+G6*T6+H6*U6)/X6</f>
        <v>0.90152093897737129</v>
      </c>
      <c r="W6" s="10"/>
      <c r="X6" s="10">
        <f t="shared" ref="X6:X44" si="8">P6+Q6+R6+S6+T6+U6</f>
        <v>1</v>
      </c>
    </row>
    <row r="7" spans="2:24" x14ac:dyDescent="0.25">
      <c r="B7" s="10" t="s">
        <v>2</v>
      </c>
      <c r="C7" s="12">
        <v>2.4725274725274726</v>
      </c>
      <c r="D7" s="12">
        <v>2.6098901098901099</v>
      </c>
      <c r="E7" s="12">
        <v>0.65934065934065933</v>
      </c>
      <c r="F7" s="12">
        <v>1.2967032967032968</v>
      </c>
      <c r="G7" s="11">
        <v>2.5</v>
      </c>
      <c r="H7">
        <v>0.44642857142857145</v>
      </c>
      <c r="I7" s="10">
        <v>268846</v>
      </c>
      <c r="J7" s="10">
        <v>66172</v>
      </c>
      <c r="K7" s="10">
        <v>565168</v>
      </c>
      <c r="L7" s="10">
        <v>1120201</v>
      </c>
      <c r="M7" s="10">
        <v>285446</v>
      </c>
      <c r="N7" s="10">
        <v>890453</v>
      </c>
      <c r="O7" s="1">
        <f t="shared" si="0"/>
        <v>3196286</v>
      </c>
      <c r="P7" s="10">
        <f t="shared" si="1"/>
        <v>8.4111997487083451E-2</v>
      </c>
      <c r="Q7" s="10">
        <f t="shared" si="2"/>
        <v>2.0702778161904158E-2</v>
      </c>
      <c r="R7" s="10">
        <f t="shared" si="3"/>
        <v>0.17682022197012406</v>
      </c>
      <c r="S7" s="10">
        <f t="shared" si="4"/>
        <v>0.35046957625193742</v>
      </c>
      <c r="T7" s="10">
        <f t="shared" si="5"/>
        <v>8.930552522521451E-2</v>
      </c>
      <c r="U7" s="10">
        <f t="shared" si="6"/>
        <v>0.27858990090373642</v>
      </c>
      <c r="V7" s="10">
        <f t="shared" si="7"/>
        <v>1.1806753217245349</v>
      </c>
      <c r="W7" s="10"/>
      <c r="X7" s="10">
        <f t="shared" si="8"/>
        <v>1</v>
      </c>
    </row>
    <row r="8" spans="2:24" x14ac:dyDescent="0.25">
      <c r="B8" s="10" t="s">
        <v>112</v>
      </c>
      <c r="C8" s="12">
        <v>2.6373626373626373</v>
      </c>
      <c r="D8" s="12">
        <v>3.0494505494505497</v>
      </c>
      <c r="E8" s="12">
        <v>0.82417582417582425</v>
      </c>
      <c r="F8" s="12">
        <v>1.3186813186813187</v>
      </c>
      <c r="G8" s="11">
        <v>2.5</v>
      </c>
      <c r="H8">
        <v>0.44642857142857145</v>
      </c>
      <c r="I8" s="10">
        <v>278471</v>
      </c>
      <c r="J8" s="10">
        <v>74452</v>
      </c>
      <c r="K8" s="10">
        <v>516180</v>
      </c>
      <c r="L8" s="10">
        <v>1197125</v>
      </c>
      <c r="M8" s="10">
        <v>267425</v>
      </c>
      <c r="N8" s="10">
        <v>667503</v>
      </c>
      <c r="O8" s="1">
        <f t="shared" si="0"/>
        <v>3001156</v>
      </c>
      <c r="P8" s="10">
        <f t="shared" si="1"/>
        <v>9.2787912391091965E-2</v>
      </c>
      <c r="Q8" s="10">
        <f t="shared" si="2"/>
        <v>2.4807774071057952E-2</v>
      </c>
      <c r="R8" s="10">
        <f t="shared" si="3"/>
        <v>0.17199372508460073</v>
      </c>
      <c r="S8" s="10">
        <f t="shared" si="4"/>
        <v>0.39888796183870484</v>
      </c>
      <c r="T8" s="10">
        <f t="shared" si="5"/>
        <v>8.9107330641925983E-2</v>
      </c>
      <c r="U8" s="10">
        <f t="shared" si="6"/>
        <v>0.22241529597261855</v>
      </c>
      <c r="V8" s="10">
        <f t="shared" si="7"/>
        <v>1.3101854967087481</v>
      </c>
      <c r="W8" s="10"/>
      <c r="X8" s="10">
        <f t="shared" si="8"/>
        <v>1</v>
      </c>
    </row>
    <row r="9" spans="2:24" x14ac:dyDescent="0.25">
      <c r="B9" s="10" t="s">
        <v>113</v>
      </c>
      <c r="C9" s="12">
        <v>2.6373626373626373</v>
      </c>
      <c r="D9" s="12">
        <v>3.2857142857142856</v>
      </c>
      <c r="E9" s="12">
        <v>0.87912087912087911</v>
      </c>
      <c r="F9" s="12">
        <v>1.3571428571428572</v>
      </c>
      <c r="G9" s="11">
        <v>2.5</v>
      </c>
      <c r="H9">
        <v>0.5357142857142857</v>
      </c>
      <c r="I9" s="10">
        <v>289757</v>
      </c>
      <c r="J9" s="10">
        <v>84186</v>
      </c>
      <c r="K9" s="10">
        <v>543364</v>
      </c>
      <c r="L9" s="10">
        <v>1234094</v>
      </c>
      <c r="M9" s="10">
        <v>260624</v>
      </c>
      <c r="N9" s="10">
        <v>660061</v>
      </c>
      <c r="O9" s="1">
        <f t="shared" si="0"/>
        <v>3072086</v>
      </c>
      <c r="P9" s="10">
        <f t="shared" si="1"/>
        <v>9.4319299655022684E-2</v>
      </c>
      <c r="Q9" s="10">
        <f t="shared" si="2"/>
        <v>2.7403529718894589E-2</v>
      </c>
      <c r="R9" s="10">
        <f t="shared" si="3"/>
        <v>0.17687135060672129</v>
      </c>
      <c r="S9" s="10">
        <f t="shared" si="4"/>
        <v>0.40171206144619648</v>
      </c>
      <c r="T9" s="10">
        <f t="shared" si="5"/>
        <v>8.4836166695854212E-2</v>
      </c>
      <c r="U9" s="10">
        <f t="shared" si="6"/>
        <v>0.21485759187731074</v>
      </c>
      <c r="V9" s="10">
        <f t="shared" si="7"/>
        <v>1.3666590161277323</v>
      </c>
      <c r="W9" s="10"/>
      <c r="X9" s="10">
        <f t="shared" si="8"/>
        <v>1</v>
      </c>
    </row>
    <row r="10" spans="2:24" x14ac:dyDescent="0.25">
      <c r="B10" s="10" t="s">
        <v>55</v>
      </c>
      <c r="C10" s="12">
        <v>2.6373626373626373</v>
      </c>
      <c r="D10" s="12">
        <v>3.384615384615385</v>
      </c>
      <c r="E10" s="12">
        <v>0.87912087912087911</v>
      </c>
      <c r="F10" s="12">
        <v>1.3956043956043955</v>
      </c>
      <c r="G10" s="11">
        <v>2.5</v>
      </c>
      <c r="H10">
        <v>0.5357142857142857</v>
      </c>
      <c r="I10" s="10">
        <v>343506</v>
      </c>
      <c r="J10" s="10">
        <v>101455</v>
      </c>
      <c r="K10" s="10">
        <v>645545</v>
      </c>
      <c r="L10" s="10">
        <v>1349150</v>
      </c>
      <c r="M10" s="10">
        <v>286474</v>
      </c>
      <c r="N10" s="10">
        <v>584082</v>
      </c>
      <c r="O10" s="1">
        <f t="shared" si="0"/>
        <v>3310212</v>
      </c>
      <c r="P10" s="10">
        <f t="shared" si="1"/>
        <v>0.10377160133550359</v>
      </c>
      <c r="Q10" s="10">
        <f t="shared" si="2"/>
        <v>3.064909437824526E-2</v>
      </c>
      <c r="R10" s="10">
        <f t="shared" si="3"/>
        <v>0.19501621044211065</v>
      </c>
      <c r="S10" s="10">
        <f t="shared" si="4"/>
        <v>0.40757208299649689</v>
      </c>
      <c r="T10" s="10">
        <f t="shared" si="5"/>
        <v>8.6542493350879032E-2</v>
      </c>
      <c r="U10" s="10">
        <f t="shared" si="6"/>
        <v>0.17644851749676455</v>
      </c>
      <c r="V10" s="10">
        <f t="shared" si="7"/>
        <v>1.4285531783542484</v>
      </c>
      <c r="W10" s="10"/>
      <c r="X10" s="10">
        <f t="shared" si="8"/>
        <v>1</v>
      </c>
    </row>
    <row r="11" spans="2:24" x14ac:dyDescent="0.25">
      <c r="B11" s="10" t="s">
        <v>115</v>
      </c>
      <c r="C11">
        <v>3.15</v>
      </c>
      <c r="D11">
        <v>3.9</v>
      </c>
      <c r="E11">
        <v>0.92</v>
      </c>
      <c r="F11">
        <v>1.51</v>
      </c>
      <c r="G11" s="11">
        <v>2.5</v>
      </c>
      <c r="H11">
        <v>0.6696428571428571</v>
      </c>
      <c r="I11" s="10">
        <v>390761</v>
      </c>
      <c r="J11" s="10">
        <v>114712</v>
      </c>
      <c r="K11" s="10">
        <v>693645</v>
      </c>
      <c r="L11" s="10">
        <v>1579144</v>
      </c>
      <c r="M11" s="10">
        <v>245925</v>
      </c>
      <c r="N11" s="10">
        <v>531886</v>
      </c>
      <c r="O11" s="1">
        <f t="shared" si="0"/>
        <v>3556073</v>
      </c>
      <c r="P11" s="10">
        <f t="shared" si="1"/>
        <v>0.10988553947008399</v>
      </c>
      <c r="Q11" s="10">
        <f t="shared" si="2"/>
        <v>3.2258055444868539E-2</v>
      </c>
      <c r="R11" s="10">
        <f t="shared" si="3"/>
        <v>0.19505926903075388</v>
      </c>
      <c r="S11" s="10">
        <f t="shared" si="4"/>
        <v>0.44406962399253336</v>
      </c>
      <c r="T11" s="10">
        <f t="shared" si="5"/>
        <v>6.9156341841126429E-2</v>
      </c>
      <c r="U11" s="10">
        <f t="shared" si="6"/>
        <v>0.14957117022063382</v>
      </c>
      <c r="V11" s="10">
        <f t="shared" si="7"/>
        <v>1.5949956456783327</v>
      </c>
      <c r="W11" s="10"/>
      <c r="X11" s="10">
        <f t="shared" si="8"/>
        <v>1</v>
      </c>
    </row>
    <row r="12" spans="2:24" x14ac:dyDescent="0.25">
      <c r="B12" s="10" t="s">
        <v>538</v>
      </c>
      <c r="C12">
        <v>4.45</v>
      </c>
      <c r="D12">
        <v>6.3</v>
      </c>
      <c r="E12">
        <v>2.5</v>
      </c>
      <c r="F12">
        <v>2.8</v>
      </c>
      <c r="G12">
        <v>2.5</v>
      </c>
      <c r="H12">
        <v>1.1160714285714286</v>
      </c>
      <c r="I12" s="10">
        <v>426271</v>
      </c>
      <c r="J12" s="10">
        <v>115983</v>
      </c>
      <c r="K12" s="10">
        <v>637311</v>
      </c>
      <c r="L12" s="10">
        <v>1775300</v>
      </c>
      <c r="M12" s="10">
        <v>262559</v>
      </c>
      <c r="N12" s="10">
        <v>588245</v>
      </c>
      <c r="O12" s="1">
        <f t="shared" si="0"/>
        <v>3805669</v>
      </c>
      <c r="P12" s="10">
        <f t="shared" si="1"/>
        <v>0.11200947849116673</v>
      </c>
      <c r="Q12" s="10">
        <f t="shared" si="2"/>
        <v>3.0476376164085738E-2</v>
      </c>
      <c r="R12" s="10">
        <f t="shared" si="3"/>
        <v>0.16746359181526296</v>
      </c>
      <c r="S12" s="10">
        <f t="shared" si="4"/>
        <v>0.46648828366313516</v>
      </c>
      <c r="T12" s="10">
        <f t="shared" si="5"/>
        <v>6.8991549186227172E-2</v>
      </c>
      <c r="U12" s="10">
        <f t="shared" si="6"/>
        <v>0.1545707206801222</v>
      </c>
      <c r="V12" s="10">
        <f t="shared" si="7"/>
        <v>2.7602603609247147</v>
      </c>
      <c r="W12" s="10"/>
      <c r="X12" s="10">
        <f t="shared" si="8"/>
        <v>1</v>
      </c>
    </row>
    <row r="13" spans="2:24" x14ac:dyDescent="0.25">
      <c r="B13" t="s">
        <v>116</v>
      </c>
      <c r="C13">
        <v>5</v>
      </c>
      <c r="D13">
        <v>6.3</v>
      </c>
      <c r="E13">
        <v>2.6</v>
      </c>
      <c r="F13">
        <v>2.95</v>
      </c>
      <c r="G13">
        <v>2.6</v>
      </c>
      <c r="H13">
        <v>1.1160714285714286</v>
      </c>
      <c r="I13" s="10">
        <v>473917</v>
      </c>
      <c r="J13" s="10">
        <v>115100</v>
      </c>
      <c r="K13" s="10">
        <v>528652</v>
      </c>
      <c r="L13" s="10">
        <v>1955816</v>
      </c>
      <c r="M13" s="10">
        <v>187943</v>
      </c>
      <c r="N13" s="10">
        <v>729331</v>
      </c>
      <c r="O13" s="1">
        <f t="shared" si="0"/>
        <v>3990759</v>
      </c>
      <c r="P13" s="10">
        <f t="shared" si="1"/>
        <v>0.11875360050556799</v>
      </c>
      <c r="Q13" s="10">
        <f t="shared" si="2"/>
        <v>2.8841631378893087E-2</v>
      </c>
      <c r="R13" s="10">
        <f t="shared" si="3"/>
        <v>0.13246903659178619</v>
      </c>
      <c r="S13" s="10">
        <f t="shared" si="4"/>
        <v>0.49008622169366778</v>
      </c>
      <c r="T13" s="10">
        <f t="shared" si="5"/>
        <v>4.7094550184563891E-2</v>
      </c>
      <c r="U13" s="10">
        <f t="shared" si="6"/>
        <v>0.18275495964552108</v>
      </c>
      <c r="V13" s="10">
        <f t="shared" si="7"/>
        <v>2.8920575487197868</v>
      </c>
      <c r="W13" s="10"/>
      <c r="X13" s="10">
        <f t="shared" si="8"/>
        <v>1</v>
      </c>
    </row>
    <row r="14" spans="2:24" x14ac:dyDescent="0.25">
      <c r="B14" t="s">
        <v>117</v>
      </c>
      <c r="C14">
        <v>5.25</v>
      </c>
      <c r="D14">
        <v>6.4666666666666659</v>
      </c>
      <c r="E14">
        <v>2.75</v>
      </c>
      <c r="F14">
        <v>3.1</v>
      </c>
      <c r="G14">
        <v>2.75</v>
      </c>
      <c r="H14">
        <v>1.1785714285714286</v>
      </c>
      <c r="I14" s="10">
        <v>518136</v>
      </c>
      <c r="J14" s="10">
        <v>126781</v>
      </c>
      <c r="K14" s="10">
        <v>553496</v>
      </c>
      <c r="L14" s="10">
        <v>2286837</v>
      </c>
      <c r="M14" s="10">
        <v>131743</v>
      </c>
      <c r="N14" s="10">
        <v>910687</v>
      </c>
      <c r="O14" s="1">
        <f t="shared" si="0"/>
        <v>4527680</v>
      </c>
      <c r="P14" s="10">
        <f t="shared" si="1"/>
        <v>0.1144374160718072</v>
      </c>
      <c r="Q14" s="10">
        <f t="shared" si="2"/>
        <v>2.800131634744505E-2</v>
      </c>
      <c r="R14" s="10">
        <f t="shared" si="3"/>
        <v>0.12224715527599124</v>
      </c>
      <c r="S14" s="10">
        <f t="shared" si="4"/>
        <v>0.50507920171036824</v>
      </c>
      <c r="T14" s="10">
        <f t="shared" si="5"/>
        <v>2.9097241854548025E-2</v>
      </c>
      <c r="U14" s="10">
        <f t="shared" si="6"/>
        <v>0.20113766873984026</v>
      </c>
      <c r="V14" s="10">
        <f t="shared" si="7"/>
        <v>3.0008693404211639</v>
      </c>
      <c r="W14" s="10"/>
      <c r="X14" s="10">
        <f t="shared" si="8"/>
        <v>1</v>
      </c>
    </row>
    <row r="15" spans="2:24" x14ac:dyDescent="0.25">
      <c r="B15" t="s">
        <v>393</v>
      </c>
      <c r="C15">
        <v>5.7249999999999996</v>
      </c>
      <c r="D15">
        <v>7.0250000000000004</v>
      </c>
      <c r="E15">
        <v>2.75</v>
      </c>
      <c r="F15">
        <v>3.6333333333333333</v>
      </c>
      <c r="G15">
        <v>2.75</v>
      </c>
      <c r="H15">
        <v>1.3705357142857142</v>
      </c>
      <c r="I15" s="10">
        <v>534821</v>
      </c>
      <c r="J15" s="10">
        <v>136912</v>
      </c>
      <c r="K15" s="10">
        <v>589600</v>
      </c>
      <c r="L15" s="10">
        <v>2498377</v>
      </c>
      <c r="M15" s="10">
        <v>176957</v>
      </c>
      <c r="N15" s="10">
        <v>1302342</v>
      </c>
      <c r="O15" s="1">
        <f t="shared" si="0"/>
        <v>5239009</v>
      </c>
      <c r="P15" s="10">
        <f t="shared" si="1"/>
        <v>0.10208438275253966</v>
      </c>
      <c r="Q15" s="10">
        <f t="shared" si="2"/>
        <v>2.6133186638923507E-2</v>
      </c>
      <c r="R15" s="10">
        <f t="shared" si="3"/>
        <v>0.11254036784437668</v>
      </c>
      <c r="S15" s="10">
        <f t="shared" si="4"/>
        <v>0.47687969232349098</v>
      </c>
      <c r="T15" s="10">
        <f t="shared" si="5"/>
        <v>3.3776807789412083E-2</v>
      </c>
      <c r="U15" s="10">
        <f t="shared" si="6"/>
        <v>0.24858556265125714</v>
      </c>
      <c r="V15" s="10">
        <f t="shared" si="7"/>
        <v>3.2437492341676872</v>
      </c>
      <c r="W15" s="10"/>
      <c r="X15" s="10">
        <f t="shared" si="8"/>
        <v>1</v>
      </c>
    </row>
    <row r="16" spans="2:24" x14ac:dyDescent="0.25">
      <c r="B16" t="s">
        <v>62</v>
      </c>
      <c r="C16">
        <v>6</v>
      </c>
      <c r="D16">
        <v>7.55</v>
      </c>
      <c r="E16">
        <v>2.75</v>
      </c>
      <c r="F16">
        <v>4</v>
      </c>
      <c r="G16">
        <v>2.75</v>
      </c>
      <c r="H16">
        <v>1.5357142857142858</v>
      </c>
      <c r="I16" s="10">
        <v>6018976</v>
      </c>
      <c r="J16" s="10">
        <v>152828</v>
      </c>
      <c r="K16" s="10">
        <v>690036</v>
      </c>
      <c r="L16" s="10">
        <v>2472868</v>
      </c>
      <c r="M16" s="10">
        <v>179873</v>
      </c>
      <c r="N16" s="10">
        <v>1661733</v>
      </c>
      <c r="O16" s="1">
        <f t="shared" si="0"/>
        <v>11176314</v>
      </c>
      <c r="P16" s="10">
        <f t="shared" si="1"/>
        <v>0.53854750322870315</v>
      </c>
      <c r="Q16" s="10">
        <f t="shared" si="2"/>
        <v>1.3674275794327182E-2</v>
      </c>
      <c r="R16" s="10">
        <f t="shared" si="3"/>
        <v>6.1740928180793776E-2</v>
      </c>
      <c r="S16" s="10">
        <f t="shared" si="4"/>
        <v>0.22125971049131224</v>
      </c>
      <c r="T16" s="10">
        <f t="shared" si="5"/>
        <v>1.6094125487168667E-2</v>
      </c>
      <c r="U16" s="10">
        <f t="shared" si="6"/>
        <v>0.14868345681769499</v>
      </c>
      <c r="V16" s="10">
        <f t="shared" si="7"/>
        <v>4.6619463498558531</v>
      </c>
      <c r="W16" s="10"/>
      <c r="X16" s="10">
        <f t="shared" si="8"/>
        <v>1</v>
      </c>
    </row>
    <row r="17" spans="2:24" x14ac:dyDescent="0.25">
      <c r="B17" t="s">
        <v>118</v>
      </c>
      <c r="C17">
        <v>6.6</v>
      </c>
      <c r="D17">
        <v>7.8</v>
      </c>
      <c r="E17">
        <v>3</v>
      </c>
      <c r="F17">
        <v>4.25</v>
      </c>
      <c r="G17">
        <v>3</v>
      </c>
      <c r="H17">
        <v>1.5357142857142858</v>
      </c>
      <c r="I17" s="10">
        <v>6161055</v>
      </c>
      <c r="J17" s="10">
        <v>167752</v>
      </c>
      <c r="K17" s="10">
        <v>759555</v>
      </c>
      <c r="L17" s="10">
        <v>2599622</v>
      </c>
      <c r="M17" s="10">
        <v>224295</v>
      </c>
      <c r="N17" s="10">
        <v>1942735</v>
      </c>
      <c r="O17" s="1">
        <f t="shared" si="0"/>
        <v>11855014</v>
      </c>
      <c r="P17" s="10">
        <f t="shared" si="1"/>
        <v>0.51970035632180611</v>
      </c>
      <c r="Q17" s="10">
        <f t="shared" si="2"/>
        <v>1.4150299611624246E-2</v>
      </c>
      <c r="R17" s="10">
        <f t="shared" si="3"/>
        <v>6.4070358752845002E-2</v>
      </c>
      <c r="S17" s="10">
        <f t="shared" si="4"/>
        <v>0.21928459974825842</v>
      </c>
      <c r="T17" s="10">
        <f t="shared" si="5"/>
        <v>1.8919842692720564E-2</v>
      </c>
      <c r="U17" s="10">
        <f t="shared" si="6"/>
        <v>0.16387454287274567</v>
      </c>
      <c r="V17" s="10">
        <f t="shared" si="7"/>
        <v>4.9729893185159586</v>
      </c>
      <c r="W17" s="10"/>
      <c r="X17" s="10">
        <f t="shared" si="8"/>
        <v>1</v>
      </c>
    </row>
    <row r="18" spans="2:24" x14ac:dyDescent="0.25">
      <c r="B18" t="s">
        <v>14</v>
      </c>
      <c r="C18">
        <v>7.0500000000000007</v>
      </c>
      <c r="D18">
        <v>8.58</v>
      </c>
      <c r="E18">
        <v>3.3</v>
      </c>
      <c r="F18">
        <v>4.3499999999999996</v>
      </c>
      <c r="G18">
        <v>3</v>
      </c>
      <c r="H18">
        <v>1.5267857142857142</v>
      </c>
      <c r="I18" s="10">
        <v>642716</v>
      </c>
      <c r="J18" s="10">
        <v>180019</v>
      </c>
      <c r="K18" s="10">
        <v>811194</v>
      </c>
      <c r="L18" s="10">
        <v>2730977</v>
      </c>
      <c r="M18" s="10">
        <v>248709</v>
      </c>
      <c r="N18" s="10">
        <v>2069880</v>
      </c>
      <c r="O18" s="1">
        <f t="shared" si="0"/>
        <v>6683495</v>
      </c>
      <c r="P18" s="10">
        <f t="shared" si="1"/>
        <v>9.6164656366167695E-2</v>
      </c>
      <c r="Q18" s="10">
        <f t="shared" si="2"/>
        <v>2.6934859680451621E-2</v>
      </c>
      <c r="R18" s="10">
        <f t="shared" si="3"/>
        <v>0.12137272489917326</v>
      </c>
      <c r="S18" s="10">
        <f t="shared" si="4"/>
        <v>0.40861510332543077</v>
      </c>
      <c r="T18" s="10">
        <f t="shared" si="5"/>
        <v>3.7212416557504721E-2</v>
      </c>
      <c r="U18" s="10">
        <f t="shared" si="6"/>
        <v>0.30970023917127193</v>
      </c>
      <c r="V18" s="10">
        <f t="shared" si="7"/>
        <v>3.671550765622734</v>
      </c>
      <c r="W18" s="10"/>
      <c r="X18" s="10">
        <f t="shared" si="8"/>
        <v>1</v>
      </c>
    </row>
    <row r="19" spans="2:24" x14ac:dyDescent="0.25">
      <c r="B19" t="s">
        <v>66</v>
      </c>
      <c r="C19">
        <v>6.95</v>
      </c>
      <c r="D19">
        <v>8.58</v>
      </c>
      <c r="E19">
        <v>3</v>
      </c>
      <c r="F19">
        <v>3.85</v>
      </c>
      <c r="G19">
        <v>2.8</v>
      </c>
      <c r="H19">
        <v>1.4910714285714286</v>
      </c>
      <c r="I19" s="10">
        <v>680144</v>
      </c>
      <c r="J19" s="10">
        <v>191941</v>
      </c>
      <c r="K19" s="10">
        <v>877670</v>
      </c>
      <c r="L19" s="10">
        <v>3257092</v>
      </c>
      <c r="M19" s="10">
        <v>242452</v>
      </c>
      <c r="N19" s="10">
        <v>2123210</v>
      </c>
      <c r="O19" s="1">
        <f t="shared" si="0"/>
        <v>7372509</v>
      </c>
      <c r="P19" s="10">
        <f t="shared" si="1"/>
        <v>9.2254075240871189E-2</v>
      </c>
      <c r="Q19" s="10">
        <f t="shared" si="2"/>
        <v>2.6034691853207639E-2</v>
      </c>
      <c r="R19" s="10">
        <f t="shared" si="3"/>
        <v>0.11904631109978978</v>
      </c>
      <c r="S19" s="10">
        <f t="shared" si="4"/>
        <v>0.44178881300789191</v>
      </c>
      <c r="T19" s="10">
        <f t="shared" si="5"/>
        <v>3.2885955107006315E-2</v>
      </c>
      <c r="U19" s="10">
        <f t="shared" si="6"/>
        <v>0.28799015369123321</v>
      </c>
      <c r="V19" s="10">
        <f t="shared" si="7"/>
        <v>3.4440639065828398</v>
      </c>
      <c r="W19" s="10"/>
      <c r="X19" s="10">
        <f t="shared" si="8"/>
        <v>1</v>
      </c>
    </row>
    <row r="20" spans="2:24" x14ac:dyDescent="0.25">
      <c r="B20" t="s">
        <v>68</v>
      </c>
      <c r="C20">
        <v>7.15</v>
      </c>
      <c r="D20">
        <v>8.58</v>
      </c>
      <c r="E20">
        <v>3</v>
      </c>
      <c r="F20">
        <v>3.85</v>
      </c>
      <c r="G20">
        <v>2.8</v>
      </c>
      <c r="H20">
        <v>1.7678571428571428</v>
      </c>
      <c r="I20" s="10">
        <v>728163</v>
      </c>
      <c r="J20" s="10">
        <v>212195</v>
      </c>
      <c r="K20" s="10">
        <v>875637</v>
      </c>
      <c r="L20" s="10">
        <v>3639141</v>
      </c>
      <c r="M20" s="10">
        <v>335595</v>
      </c>
      <c r="N20" s="10">
        <v>2374339</v>
      </c>
      <c r="O20" s="1">
        <f t="shared" si="0"/>
        <v>8165070</v>
      </c>
      <c r="P20" s="10">
        <f t="shared" si="1"/>
        <v>8.9180251975794447E-2</v>
      </c>
      <c r="Q20" s="10">
        <f t="shared" si="2"/>
        <v>2.5988142171469442E-2</v>
      </c>
      <c r="R20" s="10">
        <f t="shared" si="3"/>
        <v>0.10724182401375616</v>
      </c>
      <c r="S20" s="10">
        <f t="shared" si="4"/>
        <v>0.44569624020369697</v>
      </c>
      <c r="T20" s="10">
        <f t="shared" si="5"/>
        <v>4.1101301029874818E-2</v>
      </c>
      <c r="U20" s="10">
        <f t="shared" si="6"/>
        <v>0.29079224060540815</v>
      </c>
      <c r="V20" s="10">
        <f t="shared" si="7"/>
        <v>3.5274358408089932</v>
      </c>
      <c r="W20" s="10"/>
      <c r="X20" s="10">
        <f t="shared" si="8"/>
        <v>1</v>
      </c>
    </row>
    <row r="21" spans="2:24" x14ac:dyDescent="0.25">
      <c r="B21" t="s">
        <v>17</v>
      </c>
      <c r="C21">
        <v>7.15</v>
      </c>
      <c r="D21">
        <v>8.58</v>
      </c>
      <c r="E21">
        <v>3</v>
      </c>
      <c r="F21">
        <v>3.85</v>
      </c>
      <c r="G21">
        <v>2.8</v>
      </c>
      <c r="H21">
        <v>1.7678571428571428</v>
      </c>
      <c r="I21" s="10">
        <v>763301</v>
      </c>
      <c r="J21" s="10">
        <v>225910</v>
      </c>
      <c r="K21" s="10">
        <v>986883</v>
      </c>
      <c r="L21" s="10">
        <v>3986591</v>
      </c>
      <c r="M21" s="10">
        <v>298536</v>
      </c>
      <c r="N21" s="10">
        <v>2438288</v>
      </c>
      <c r="O21" s="1">
        <f t="shared" si="0"/>
        <v>8699509</v>
      </c>
      <c r="P21" s="10">
        <f t="shared" si="1"/>
        <v>8.7740698929100483E-2</v>
      </c>
      <c r="Q21" s="10">
        <f t="shared" si="2"/>
        <v>2.5968132224473819E-2</v>
      </c>
      <c r="R21" s="10">
        <f t="shared" si="3"/>
        <v>0.11344122984412108</v>
      </c>
      <c r="S21" s="10">
        <f t="shared" si="4"/>
        <v>0.45825471299587139</v>
      </c>
      <c r="T21" s="10">
        <f t="shared" si="5"/>
        <v>3.4316419466891755E-2</v>
      </c>
      <c r="U21" s="10">
        <f t="shared" si="6"/>
        <v>0.28027880653954146</v>
      </c>
      <c r="V21" s="10">
        <f t="shared" si="7"/>
        <v>3.5463357710352224</v>
      </c>
      <c r="W21" s="10"/>
      <c r="X21" s="10">
        <f t="shared" si="8"/>
        <v>1</v>
      </c>
    </row>
    <row r="22" spans="2:24" x14ac:dyDescent="0.25">
      <c r="B22" t="s">
        <v>119</v>
      </c>
      <c r="C22">
        <v>7.7149999999999999</v>
      </c>
      <c r="D22">
        <v>8.58</v>
      </c>
      <c r="E22">
        <v>3.0750000000000002</v>
      </c>
      <c r="F22">
        <v>3.85</v>
      </c>
      <c r="G22">
        <v>2.8</v>
      </c>
      <c r="H22">
        <v>1.7678571428571428</v>
      </c>
      <c r="I22" s="10">
        <v>820942</v>
      </c>
      <c r="J22" s="10">
        <v>248720</v>
      </c>
      <c r="K22" s="10">
        <v>1132761</v>
      </c>
      <c r="L22" s="10">
        <v>3980702</v>
      </c>
      <c r="M22" s="10">
        <v>296190</v>
      </c>
      <c r="N22" s="10">
        <v>3100679</v>
      </c>
      <c r="O22" s="1">
        <f t="shared" si="0"/>
        <v>9579994</v>
      </c>
      <c r="P22" s="10">
        <f t="shared" si="1"/>
        <v>8.5693373085619889E-2</v>
      </c>
      <c r="Q22" s="10">
        <f t="shared" si="2"/>
        <v>2.5962437972299357E-2</v>
      </c>
      <c r="R22" s="10">
        <f t="shared" si="3"/>
        <v>0.11824234962986407</v>
      </c>
      <c r="S22" s="10">
        <f t="shared" si="4"/>
        <v>0.41552238967999355</v>
      </c>
      <c r="T22" s="10">
        <f t="shared" si="5"/>
        <v>3.0917555898260479E-2</v>
      </c>
      <c r="U22" s="10">
        <f t="shared" si="6"/>
        <v>0.32366189373396265</v>
      </c>
      <c r="V22" s="10">
        <f t="shared" si="7"/>
        <v>3.5059956637610781</v>
      </c>
      <c r="W22" s="10"/>
      <c r="X22" s="10">
        <f t="shared" si="8"/>
        <v>1</v>
      </c>
    </row>
    <row r="23" spans="2:24" x14ac:dyDescent="0.25">
      <c r="B23" t="s">
        <v>120</v>
      </c>
      <c r="C23">
        <v>8.2799999999999994</v>
      </c>
      <c r="D23">
        <v>12.9</v>
      </c>
      <c r="E23">
        <v>4.8</v>
      </c>
      <c r="F23">
        <v>4.8949999999999996</v>
      </c>
      <c r="G23">
        <v>3.9633333333333334</v>
      </c>
      <c r="H23">
        <v>2.3582827380952383</v>
      </c>
      <c r="I23" s="10">
        <v>828669</v>
      </c>
      <c r="J23" s="10">
        <v>237492</v>
      </c>
      <c r="K23" s="10">
        <v>961976</v>
      </c>
      <c r="L23" s="10">
        <v>4033461</v>
      </c>
      <c r="M23" s="10">
        <v>272274</v>
      </c>
      <c r="N23" s="10">
        <v>3270770</v>
      </c>
      <c r="O23" s="1">
        <f t="shared" si="0"/>
        <v>9604642</v>
      </c>
      <c r="P23" s="10">
        <f t="shared" si="1"/>
        <v>8.6277968507311356E-2</v>
      </c>
      <c r="Q23" s="10">
        <f t="shared" si="2"/>
        <v>2.4726793565028243E-2</v>
      </c>
      <c r="R23" s="10">
        <f t="shared" si="3"/>
        <v>0.10015740305573076</v>
      </c>
      <c r="S23" s="10">
        <f t="shared" si="4"/>
        <v>0.41994912460037553</v>
      </c>
      <c r="T23" s="10">
        <f t="shared" si="5"/>
        <v>2.8348167479849848E-2</v>
      </c>
      <c r="U23" s="10">
        <f t="shared" si="6"/>
        <v>0.34054054279170426</v>
      </c>
      <c r="V23" s="10">
        <f t="shared" si="7"/>
        <v>4.485207836614812</v>
      </c>
      <c r="W23" s="10"/>
      <c r="X23" s="10">
        <f t="shared" si="8"/>
        <v>1</v>
      </c>
    </row>
    <row r="24" spans="2:24" x14ac:dyDescent="0.25">
      <c r="B24" t="s">
        <v>74</v>
      </c>
      <c r="C24">
        <v>10.85</v>
      </c>
      <c r="D24">
        <v>13.2</v>
      </c>
      <c r="E24">
        <v>4.95</v>
      </c>
      <c r="F24">
        <v>5.05</v>
      </c>
      <c r="G24">
        <v>4</v>
      </c>
      <c r="H24">
        <v>2.0982142857142856</v>
      </c>
      <c r="I24" s="10">
        <v>899305</v>
      </c>
      <c r="J24" s="10">
        <v>217226</v>
      </c>
      <c r="K24" s="10">
        <v>632190</v>
      </c>
      <c r="L24" s="10">
        <v>4680415</v>
      </c>
      <c r="M24" s="10">
        <v>284414</v>
      </c>
      <c r="N24" s="10">
        <v>3874664</v>
      </c>
      <c r="O24" s="1">
        <f t="shared" si="0"/>
        <v>10588214</v>
      </c>
      <c r="P24" s="10">
        <f t="shared" si="1"/>
        <v>8.4934531923891984E-2</v>
      </c>
      <c r="Q24" s="10">
        <f t="shared" si="2"/>
        <v>2.0515830148502855E-2</v>
      </c>
      <c r="R24" s="10">
        <f t="shared" si="3"/>
        <v>5.970695341065075E-2</v>
      </c>
      <c r="S24" s="10">
        <f t="shared" si="4"/>
        <v>0.4420400834361678</v>
      </c>
      <c r="T24" s="10">
        <f t="shared" si="5"/>
        <v>2.6861376243434446E-2</v>
      </c>
      <c r="U24" s="10">
        <f t="shared" si="6"/>
        <v>0.3659412248373522</v>
      </c>
      <c r="V24" s="10">
        <f t="shared" si="7"/>
        <v>4.595469080729087</v>
      </c>
      <c r="W24" s="10"/>
      <c r="X24" s="10">
        <f t="shared" si="8"/>
        <v>1</v>
      </c>
    </row>
    <row r="25" spans="2:24" x14ac:dyDescent="0.25">
      <c r="B25" t="s">
        <v>270</v>
      </c>
      <c r="C25">
        <v>10.85</v>
      </c>
      <c r="D25">
        <v>13.2</v>
      </c>
      <c r="E25">
        <v>4.95</v>
      </c>
      <c r="F25">
        <v>5.05</v>
      </c>
      <c r="G25">
        <v>4</v>
      </c>
      <c r="H25">
        <v>2.0982142857142856</v>
      </c>
      <c r="I25" s="10">
        <v>1040929</v>
      </c>
      <c r="J25" s="10">
        <v>146107</v>
      </c>
      <c r="K25" s="10">
        <v>640176</v>
      </c>
      <c r="L25" s="10">
        <v>5208871</v>
      </c>
      <c r="M25" s="10">
        <v>269791</v>
      </c>
      <c r="N25" s="10">
        <v>4274696</v>
      </c>
      <c r="O25" s="1">
        <f t="shared" si="0"/>
        <v>11580570</v>
      </c>
      <c r="P25" s="10">
        <f t="shared" si="1"/>
        <v>8.9885817364775661E-2</v>
      </c>
      <c r="Q25" s="10">
        <f t="shared" si="2"/>
        <v>1.2616563778812269E-2</v>
      </c>
      <c r="R25" s="10">
        <f t="shared" si="3"/>
        <v>5.5280180509249544E-2</v>
      </c>
      <c r="S25" s="10">
        <f t="shared" si="4"/>
        <v>0.44979400841236655</v>
      </c>
      <c r="T25" s="10">
        <f t="shared" si="5"/>
        <v>2.3296867079945115E-2</v>
      </c>
      <c r="U25" s="10">
        <f t="shared" si="6"/>
        <v>0.36912656285485085</v>
      </c>
      <c r="V25" s="10">
        <f t="shared" si="7"/>
        <v>4.5545904920298153</v>
      </c>
      <c r="W25" s="10"/>
      <c r="X25" s="10">
        <f t="shared" si="8"/>
        <v>1</v>
      </c>
    </row>
    <row r="26" spans="2:24" x14ac:dyDescent="0.25">
      <c r="B26" t="s">
        <v>77</v>
      </c>
      <c r="C26">
        <v>12.535</v>
      </c>
      <c r="D26">
        <v>15.8</v>
      </c>
      <c r="E26">
        <v>5.9</v>
      </c>
      <c r="F26">
        <v>6</v>
      </c>
      <c r="G26">
        <v>4.84</v>
      </c>
      <c r="H26">
        <v>2.4848214285714287</v>
      </c>
      <c r="I26" s="10">
        <v>1045383</v>
      </c>
      <c r="J26" s="10">
        <v>134714</v>
      </c>
      <c r="K26" s="10">
        <v>608201</v>
      </c>
      <c r="L26" s="10">
        <v>5598747</v>
      </c>
      <c r="M26" s="10">
        <v>312360</v>
      </c>
      <c r="N26" s="10">
        <v>5101719</v>
      </c>
      <c r="O26" s="1">
        <f t="shared" si="0"/>
        <v>12801124</v>
      </c>
      <c r="P26" s="10">
        <f t="shared" si="1"/>
        <v>8.16633758098117E-2</v>
      </c>
      <c r="Q26" s="10">
        <f t="shared" si="2"/>
        <v>1.0523607145747514E-2</v>
      </c>
      <c r="R26" s="10">
        <f t="shared" si="3"/>
        <v>4.7511531018682419E-2</v>
      </c>
      <c r="S26" s="10">
        <f t="shared" si="4"/>
        <v>0.43736370337479741</v>
      </c>
      <c r="T26" s="10">
        <f t="shared" si="5"/>
        <v>2.4400982288742771E-2</v>
      </c>
      <c r="U26" s="10">
        <f t="shared" si="6"/>
        <v>0.39853680036221817</v>
      </c>
      <c r="V26" s="10">
        <f t="shared" si="7"/>
        <v>5.2028171978296598</v>
      </c>
      <c r="W26" s="10"/>
      <c r="X26" s="10">
        <f t="shared" si="8"/>
        <v>1</v>
      </c>
    </row>
    <row r="27" spans="2:24" x14ac:dyDescent="0.25">
      <c r="B27" t="s">
        <v>121</v>
      </c>
      <c r="C27">
        <v>13.13</v>
      </c>
      <c r="D27">
        <v>15.97</v>
      </c>
      <c r="E27">
        <v>6</v>
      </c>
      <c r="F27">
        <v>6.12</v>
      </c>
      <c r="G27">
        <v>4.9000000000000004</v>
      </c>
      <c r="H27">
        <v>2.5696428571428571</v>
      </c>
      <c r="I27" s="10">
        <v>1045527</v>
      </c>
      <c r="J27" s="10">
        <v>112326</v>
      </c>
      <c r="K27" s="10">
        <v>601843</v>
      </c>
      <c r="L27" s="10">
        <v>5877103</v>
      </c>
      <c r="M27" s="10">
        <v>272298</v>
      </c>
      <c r="N27" s="10">
        <v>5629187</v>
      </c>
      <c r="O27" s="1">
        <f t="shared" si="0"/>
        <v>13538284</v>
      </c>
      <c r="P27" s="10">
        <f t="shared" si="1"/>
        <v>7.7227438868914255E-2</v>
      </c>
      <c r="Q27" s="10">
        <f t="shared" si="2"/>
        <v>8.296915620916211E-3</v>
      </c>
      <c r="R27" s="10">
        <f t="shared" si="3"/>
        <v>4.4454895465333717E-2</v>
      </c>
      <c r="S27" s="10">
        <f t="shared" si="4"/>
        <v>0.43410989162289698</v>
      </c>
      <c r="T27" s="10">
        <f t="shared" si="5"/>
        <v>2.0113184211529321E-2</v>
      </c>
      <c r="U27" s="10">
        <f t="shared" si="6"/>
        <v>0.41579767421040953</v>
      </c>
      <c r="V27" s="10">
        <f t="shared" si="7"/>
        <v>5.2369860505268928</v>
      </c>
      <c r="W27" s="10"/>
      <c r="X27" s="10">
        <f t="shared" si="8"/>
        <v>1</v>
      </c>
    </row>
    <row r="28" spans="2:24" x14ac:dyDescent="0.25">
      <c r="B28" t="s">
        <v>24</v>
      </c>
      <c r="C28">
        <v>14.456666666666669</v>
      </c>
      <c r="D28">
        <v>17.899999999999999</v>
      </c>
      <c r="E28">
        <v>6.7</v>
      </c>
      <c r="F28">
        <v>7.0225000000000009</v>
      </c>
      <c r="G28">
        <v>5.468</v>
      </c>
      <c r="H28">
        <v>2.9476190476190478</v>
      </c>
      <c r="I28" s="10">
        <v>1155586</v>
      </c>
      <c r="J28" s="10">
        <v>64482</v>
      </c>
      <c r="K28" s="10">
        <v>613531</v>
      </c>
      <c r="L28" s="10">
        <v>6347547</v>
      </c>
      <c r="M28" s="10">
        <v>252208</v>
      </c>
      <c r="N28" s="10">
        <v>6706797</v>
      </c>
      <c r="O28" s="1">
        <f t="shared" si="0"/>
        <v>15140151</v>
      </c>
      <c r="P28" s="10">
        <f t="shared" si="1"/>
        <v>7.6325923037359397E-2</v>
      </c>
      <c r="Q28" s="10">
        <f t="shared" si="2"/>
        <v>4.2590063996059222E-3</v>
      </c>
      <c r="R28" s="10">
        <f t="shared" si="3"/>
        <v>4.0523439957765285E-2</v>
      </c>
      <c r="S28" s="10">
        <f t="shared" si="4"/>
        <v>0.4192525556713404</v>
      </c>
      <c r="T28" s="10">
        <f t="shared" si="5"/>
        <v>1.6658222233054347E-2</v>
      </c>
      <c r="U28" s="10">
        <f t="shared" si="6"/>
        <v>0.44298085270087467</v>
      </c>
      <c r="V28" s="10">
        <f t="shared" si="7"/>
        <v>5.7921887201706879</v>
      </c>
      <c r="W28" s="10"/>
      <c r="X28" s="10">
        <f t="shared" si="8"/>
        <v>1</v>
      </c>
    </row>
    <row r="29" spans="2:24" x14ac:dyDescent="0.25">
      <c r="B29" t="s">
        <v>25</v>
      </c>
      <c r="C29">
        <v>15.900000000000002</v>
      </c>
      <c r="D29">
        <v>19.130000000000003</v>
      </c>
      <c r="E29">
        <v>8.6412499999999994</v>
      </c>
      <c r="F29">
        <v>8.8349999999999991</v>
      </c>
      <c r="G29">
        <v>7.01</v>
      </c>
      <c r="H29" s="12">
        <v>4.7517580357142855</v>
      </c>
      <c r="I29" s="11">
        <v>1155586</v>
      </c>
      <c r="J29" s="11">
        <v>64482</v>
      </c>
      <c r="K29" s="11">
        <v>613531</v>
      </c>
      <c r="L29" s="11">
        <v>6347547</v>
      </c>
      <c r="M29" s="11">
        <v>252208</v>
      </c>
      <c r="N29" s="11">
        <v>6706797</v>
      </c>
      <c r="O29" s="1">
        <f t="shared" si="0"/>
        <v>15140151</v>
      </c>
      <c r="P29" s="10">
        <f t="shared" si="1"/>
        <v>7.6325923037359397E-2</v>
      </c>
      <c r="Q29" s="10">
        <f t="shared" si="2"/>
        <v>4.2590063996059222E-3</v>
      </c>
      <c r="R29" s="10">
        <f t="shared" si="3"/>
        <v>4.0523439957765285E-2</v>
      </c>
      <c r="S29" s="10">
        <f t="shared" si="4"/>
        <v>0.4192525556713404</v>
      </c>
      <c r="T29" s="10">
        <f t="shared" si="5"/>
        <v>1.6658222233054347E-2</v>
      </c>
      <c r="U29" s="10">
        <f t="shared" si="6"/>
        <v>0.44298085270087467</v>
      </c>
      <c r="V29" s="10">
        <f t="shared" si="7"/>
        <v>7.5710384379524651</v>
      </c>
      <c r="W29" s="10"/>
      <c r="X29" s="10">
        <f t="shared" si="8"/>
        <v>1</v>
      </c>
    </row>
    <row r="30" spans="2:24" x14ac:dyDescent="0.25">
      <c r="B30" t="s">
        <v>271</v>
      </c>
      <c r="C30">
        <v>17.75</v>
      </c>
      <c r="D30">
        <v>20.65</v>
      </c>
      <c r="E30">
        <v>9.44</v>
      </c>
      <c r="F30">
        <v>9.66</v>
      </c>
      <c r="G30">
        <v>7.79</v>
      </c>
      <c r="H30">
        <v>5.6220535714285713</v>
      </c>
      <c r="I30" s="10">
        <v>1238229</v>
      </c>
      <c r="J30" s="10">
        <v>62144</v>
      </c>
      <c r="K30" s="10">
        <v>514088</v>
      </c>
      <c r="L30" s="10">
        <v>6280509</v>
      </c>
      <c r="M30" s="10">
        <v>248037</v>
      </c>
      <c r="N30" s="10">
        <v>7818741</v>
      </c>
      <c r="O30" s="1">
        <f t="shared" si="0"/>
        <v>16161748</v>
      </c>
      <c r="P30" s="10">
        <f t="shared" si="1"/>
        <v>7.6614794389814764E-2</v>
      </c>
      <c r="Q30" s="10">
        <f t="shared" si="2"/>
        <v>3.8451286333631733E-3</v>
      </c>
      <c r="R30" s="10">
        <f t="shared" si="3"/>
        <v>3.1808935518608507E-2</v>
      </c>
      <c r="S30" s="10">
        <f t="shared" si="4"/>
        <v>0.38860332434338168</v>
      </c>
      <c r="T30" s="10">
        <f t="shared" si="5"/>
        <v>1.5347164180508197E-2</v>
      </c>
      <c r="U30" s="10">
        <f t="shared" si="6"/>
        <v>0.48378065293432371</v>
      </c>
      <c r="V30" s="10">
        <f t="shared" si="7"/>
        <v>8.3328941277345123</v>
      </c>
      <c r="W30" s="10"/>
      <c r="X30" s="10">
        <f t="shared" si="8"/>
        <v>1</v>
      </c>
    </row>
    <row r="31" spans="2:24" x14ac:dyDescent="0.25">
      <c r="B31" t="s">
        <v>122</v>
      </c>
      <c r="C31">
        <v>22.19</v>
      </c>
      <c r="D31">
        <v>25.82</v>
      </c>
      <c r="E31">
        <v>9.44</v>
      </c>
      <c r="F31">
        <v>9.66</v>
      </c>
      <c r="G31">
        <v>7.79</v>
      </c>
      <c r="H31">
        <v>5</v>
      </c>
      <c r="I31" s="11">
        <v>1238229</v>
      </c>
      <c r="J31" s="11">
        <v>62144</v>
      </c>
      <c r="K31" s="11">
        <v>514088</v>
      </c>
      <c r="L31" s="11">
        <v>6280509</v>
      </c>
      <c r="M31" s="11">
        <v>248037</v>
      </c>
      <c r="N31" s="11">
        <v>7818741</v>
      </c>
      <c r="O31" s="1">
        <f t="shared" si="0"/>
        <v>16161748</v>
      </c>
      <c r="P31" s="10">
        <f t="shared" si="1"/>
        <v>7.6614794389814764E-2</v>
      </c>
      <c r="Q31" s="10">
        <f t="shared" si="2"/>
        <v>3.8451286333631733E-3</v>
      </c>
      <c r="R31" s="10">
        <f t="shared" si="3"/>
        <v>3.1808935518608507E-2</v>
      </c>
      <c r="S31" s="10">
        <f t="shared" si="4"/>
        <v>0.38860332434338168</v>
      </c>
      <c r="T31" s="10">
        <f t="shared" si="5"/>
        <v>1.5347164180508197E-2</v>
      </c>
      <c r="U31" s="10">
        <f t="shared" si="6"/>
        <v>0.48378065293432371</v>
      </c>
      <c r="V31" s="10">
        <f t="shared" si="7"/>
        <v>8.392005646913935</v>
      </c>
      <c r="W31" s="10"/>
      <c r="X31" s="10">
        <f t="shared" si="8"/>
        <v>1</v>
      </c>
    </row>
    <row r="32" spans="2:24" x14ac:dyDescent="0.25">
      <c r="B32" t="s">
        <v>123</v>
      </c>
      <c r="C32">
        <v>26.3</v>
      </c>
      <c r="D32">
        <v>31</v>
      </c>
      <c r="E32">
        <v>11</v>
      </c>
      <c r="F32">
        <v>11.653333333333334</v>
      </c>
      <c r="G32">
        <v>9.4333333333333336</v>
      </c>
      <c r="H32">
        <v>6.59389880952381</v>
      </c>
      <c r="I32" s="10">
        <v>1225646</v>
      </c>
      <c r="J32" s="10">
        <v>33955</v>
      </c>
      <c r="K32" s="10">
        <v>487155</v>
      </c>
      <c r="L32" s="10">
        <v>6954310</v>
      </c>
      <c r="M32" s="10">
        <v>302645</v>
      </c>
      <c r="N32" s="10">
        <v>8103580</v>
      </c>
      <c r="O32" s="1">
        <f t="shared" si="0"/>
        <v>17107291</v>
      </c>
      <c r="P32" s="10">
        <f t="shared" si="1"/>
        <v>7.1644657240003698E-2</v>
      </c>
      <c r="Q32" s="10">
        <f t="shared" si="2"/>
        <v>1.9848262357844968E-3</v>
      </c>
      <c r="R32" s="10">
        <f t="shared" si="3"/>
        <v>2.8476454863601723E-2</v>
      </c>
      <c r="S32" s="10">
        <f t="shared" si="4"/>
        <v>0.40651146929107596</v>
      </c>
      <c r="T32" s="10">
        <f t="shared" si="5"/>
        <v>1.7690995026623444E-2</v>
      </c>
      <c r="U32" s="10">
        <f t="shared" si="6"/>
        <v>0.47369159734291072</v>
      </c>
      <c r="V32" s="10">
        <f t="shared" si="7"/>
        <v>10.286598270578374</v>
      </c>
      <c r="W32" s="10"/>
      <c r="X32" s="10">
        <f t="shared" si="8"/>
        <v>1</v>
      </c>
    </row>
    <row r="33" spans="2:24" x14ac:dyDescent="0.25">
      <c r="B33" t="s">
        <v>87</v>
      </c>
      <c r="C33">
        <v>29.4375</v>
      </c>
      <c r="D33">
        <v>33.75</v>
      </c>
      <c r="E33">
        <v>14.2</v>
      </c>
      <c r="F33">
        <v>15.530000000000001</v>
      </c>
      <c r="G33">
        <v>13.55</v>
      </c>
      <c r="H33">
        <v>9.9361655505952378</v>
      </c>
      <c r="I33" s="10">
        <v>1088602</v>
      </c>
      <c r="J33" s="10">
        <v>15160</v>
      </c>
      <c r="K33" s="10">
        <v>457223</v>
      </c>
      <c r="L33" s="10">
        <v>6987967</v>
      </c>
      <c r="M33" s="10">
        <v>281547</v>
      </c>
      <c r="N33" s="10">
        <v>8189150</v>
      </c>
      <c r="O33" s="1">
        <f t="shared" si="0"/>
        <v>17019649</v>
      </c>
      <c r="P33" s="10">
        <f t="shared" si="1"/>
        <v>6.3961483577011494E-2</v>
      </c>
      <c r="Q33" s="10">
        <f t="shared" si="2"/>
        <v>8.907351732106814E-4</v>
      </c>
      <c r="R33" s="10">
        <f t="shared" si="3"/>
        <v>2.6864420059426606E-2</v>
      </c>
      <c r="S33" s="10">
        <f t="shared" si="4"/>
        <v>0.41058232164482356</v>
      </c>
      <c r="T33" s="10">
        <f t="shared" si="5"/>
        <v>1.6542468061474122E-2</v>
      </c>
      <c r="U33" s="10">
        <f t="shared" si="6"/>
        <v>0.4811585714840535</v>
      </c>
      <c r="V33" s="10">
        <f t="shared" si="7"/>
        <v>13.675768369468548</v>
      </c>
      <c r="W33" s="10"/>
      <c r="X33" s="10">
        <f t="shared" si="8"/>
        <v>0.99999999999999989</v>
      </c>
    </row>
    <row r="34" spans="2:24" x14ac:dyDescent="0.25">
      <c r="B34" t="s">
        <v>386</v>
      </c>
      <c r="C34">
        <v>31.35217391304348</v>
      </c>
      <c r="D34">
        <v>35.679565217391307</v>
      </c>
      <c r="E34">
        <v>15.691304347826094</v>
      </c>
      <c r="F34">
        <v>16.313913043478259</v>
      </c>
      <c r="G34">
        <v>14.155909090909091</v>
      </c>
      <c r="H34">
        <v>9.6080755208333333</v>
      </c>
      <c r="I34" s="10">
        <v>1079767</v>
      </c>
      <c r="J34" s="10">
        <v>12715</v>
      </c>
      <c r="K34" s="10">
        <v>372353</v>
      </c>
      <c r="L34" s="10">
        <v>6961371</v>
      </c>
      <c r="M34" s="10">
        <v>241544</v>
      </c>
      <c r="N34" s="10">
        <v>7692009</v>
      </c>
      <c r="O34" s="1">
        <f t="shared" si="0"/>
        <v>16359759</v>
      </c>
      <c r="P34" s="10">
        <f t="shared" si="1"/>
        <v>6.6001400142874964E-2</v>
      </c>
      <c r="Q34" s="10">
        <f t="shared" si="2"/>
        <v>7.772119381465216E-4</v>
      </c>
      <c r="R34" s="10">
        <f t="shared" si="3"/>
        <v>2.2760298608310796E-2</v>
      </c>
      <c r="S34" s="10">
        <f t="shared" si="4"/>
        <v>0.4255179431432945</v>
      </c>
      <c r="T34" s="10">
        <f t="shared" si="5"/>
        <v>1.4764520675396258E-2</v>
      </c>
      <c r="U34" s="10">
        <f t="shared" si="6"/>
        <v>0.47017862549197698</v>
      </c>
      <c r="V34" s="10">
        <f t="shared" si="7"/>
        <v>14.122536409668747</v>
      </c>
      <c r="W34" s="10"/>
      <c r="X34" s="10">
        <f t="shared" si="8"/>
        <v>1</v>
      </c>
    </row>
    <row r="35" spans="2:24" x14ac:dyDescent="0.25">
      <c r="B35" t="s">
        <v>390</v>
      </c>
      <c r="C35">
        <v>33.274583333333332</v>
      </c>
      <c r="D35">
        <v>37.475000000000001</v>
      </c>
      <c r="E35">
        <v>19.423749999999998</v>
      </c>
      <c r="F35">
        <v>20.979166666666664</v>
      </c>
      <c r="G35">
        <v>17.24583333333333</v>
      </c>
      <c r="H35">
        <v>11.076376860119048</v>
      </c>
      <c r="I35" s="10">
        <v>1086708</v>
      </c>
      <c r="J35" s="10">
        <v>11634</v>
      </c>
      <c r="K35" s="10">
        <v>311708</v>
      </c>
      <c r="L35" s="10">
        <v>6980981</v>
      </c>
      <c r="M35" s="10">
        <v>220654</v>
      </c>
      <c r="N35" s="10">
        <v>7268103</v>
      </c>
      <c r="O35" s="1">
        <f t="shared" si="0"/>
        <v>15879788</v>
      </c>
      <c r="P35" s="10">
        <f t="shared" si="1"/>
        <v>6.8433407297377014E-2</v>
      </c>
      <c r="Q35" s="10">
        <f t="shared" si="2"/>
        <v>7.3262942805029892E-4</v>
      </c>
      <c r="R35" s="10">
        <f t="shared" si="3"/>
        <v>1.9629229307091507E-2</v>
      </c>
      <c r="S35" s="10">
        <f t="shared" si="4"/>
        <v>0.43961424422038886</v>
      </c>
      <c r="T35" s="10">
        <f t="shared" si="5"/>
        <v>1.3895273664862528E-2</v>
      </c>
      <c r="U35" s="10">
        <f t="shared" si="6"/>
        <v>0.45769521608222979</v>
      </c>
      <c r="V35" s="10">
        <f t="shared" si="7"/>
        <v>17.217802417156229</v>
      </c>
      <c r="W35" s="10"/>
      <c r="X35" s="10">
        <f t="shared" si="8"/>
        <v>1</v>
      </c>
    </row>
    <row r="36" spans="2:24" x14ac:dyDescent="0.25">
      <c r="B36" t="s">
        <v>32</v>
      </c>
      <c r="C36">
        <v>33.24666666666667</v>
      </c>
      <c r="D36">
        <v>37.234166666666667</v>
      </c>
      <c r="E36">
        <v>21.329166666666669</v>
      </c>
      <c r="F36">
        <v>22.341304347826082</v>
      </c>
      <c r="G36">
        <v>18.259583333333335</v>
      </c>
      <c r="H36">
        <v>10.990952752976188</v>
      </c>
      <c r="I36" s="10">
        <v>1232576</v>
      </c>
      <c r="J36" s="10">
        <v>11099</v>
      </c>
      <c r="K36" s="10">
        <v>258899</v>
      </c>
      <c r="L36" s="10">
        <v>7253375</v>
      </c>
      <c r="M36" s="10">
        <v>200735</v>
      </c>
      <c r="N36" s="10">
        <v>3823620</v>
      </c>
      <c r="O36" s="1">
        <f t="shared" si="0"/>
        <v>12780304</v>
      </c>
      <c r="P36" s="10">
        <f t="shared" si="1"/>
        <v>9.6443402285266447E-2</v>
      </c>
      <c r="Q36" s="10">
        <f t="shared" si="2"/>
        <v>8.6844569581443442E-4</v>
      </c>
      <c r="R36" s="10">
        <f t="shared" si="3"/>
        <v>2.0257655842928306E-2</v>
      </c>
      <c r="S36" s="10">
        <f t="shared" si="4"/>
        <v>0.56754322901865251</v>
      </c>
      <c r="T36" s="10">
        <f t="shared" si="5"/>
        <v>1.5706590390964097E-2</v>
      </c>
      <c r="U36" s="10">
        <f t="shared" si="6"/>
        <v>0.29918067676637428</v>
      </c>
      <c r="V36" s="10">
        <f t="shared" si="7"/>
        <v>19.925568906628865</v>
      </c>
      <c r="W36" s="10"/>
      <c r="X36" s="10">
        <f t="shared" si="8"/>
        <v>1</v>
      </c>
    </row>
    <row r="37" spans="2:24" x14ac:dyDescent="0.25">
      <c r="B37" t="s">
        <v>124</v>
      </c>
      <c r="C37">
        <v>40.084583333333335</v>
      </c>
      <c r="D37">
        <v>44.183333333333337</v>
      </c>
      <c r="E37">
        <v>25.532499999999999</v>
      </c>
      <c r="F37">
        <v>26.071666666666669</v>
      </c>
      <c r="G37">
        <v>23.034166666666668</v>
      </c>
      <c r="H37">
        <v>13.217183928571428</v>
      </c>
      <c r="I37" s="11">
        <v>1232576</v>
      </c>
      <c r="J37" s="11">
        <v>11099</v>
      </c>
      <c r="K37" s="11">
        <v>258899</v>
      </c>
      <c r="L37" s="11">
        <v>7253375</v>
      </c>
      <c r="M37" s="11">
        <v>200735</v>
      </c>
      <c r="N37" s="11">
        <v>3823620</v>
      </c>
      <c r="O37" s="1">
        <f t="shared" si="0"/>
        <v>12780304</v>
      </c>
      <c r="P37" s="10">
        <f t="shared" si="1"/>
        <v>9.6443402285266447E-2</v>
      </c>
      <c r="Q37" s="10">
        <f t="shared" si="2"/>
        <v>8.6844569581443442E-4</v>
      </c>
      <c r="R37" s="10">
        <f t="shared" si="3"/>
        <v>2.0257655842928306E-2</v>
      </c>
      <c r="S37" s="10">
        <f t="shared" si="4"/>
        <v>0.56754322901865251</v>
      </c>
      <c r="T37" s="10">
        <f t="shared" si="5"/>
        <v>1.5706590390964097E-2</v>
      </c>
      <c r="U37" s="10">
        <f t="shared" si="6"/>
        <v>0.29918067676637428</v>
      </c>
      <c r="V37" s="10">
        <f t="shared" si="7"/>
        <v>23.534405158747738</v>
      </c>
      <c r="W37" s="10"/>
      <c r="X37" s="10">
        <f t="shared" si="8"/>
        <v>1</v>
      </c>
    </row>
    <row r="38" spans="2:24" x14ac:dyDescent="0.25">
      <c r="B38" t="s">
        <v>34</v>
      </c>
      <c r="C38">
        <v>54.103636363636362</v>
      </c>
      <c r="D38">
        <v>60.154166666666661</v>
      </c>
      <c r="E38">
        <v>31.946666666666669</v>
      </c>
      <c r="F38">
        <v>35.554999999999986</v>
      </c>
      <c r="G38">
        <v>30.154800000000019</v>
      </c>
      <c r="H38">
        <v>21.405097870879121</v>
      </c>
      <c r="I38" s="11">
        <v>1232576</v>
      </c>
      <c r="J38" s="11">
        <v>11099</v>
      </c>
      <c r="K38" s="11">
        <v>258899</v>
      </c>
      <c r="L38" s="11">
        <v>7253375</v>
      </c>
      <c r="M38" s="11">
        <v>200735</v>
      </c>
      <c r="N38" s="11">
        <v>3823620</v>
      </c>
      <c r="O38" s="1">
        <f t="shared" si="0"/>
        <v>12780304</v>
      </c>
      <c r="P38" s="10">
        <f t="shared" si="1"/>
        <v>9.6443402285266447E-2</v>
      </c>
      <c r="Q38" s="10">
        <f t="shared" si="2"/>
        <v>8.6844569581443442E-4</v>
      </c>
      <c r="R38" s="10">
        <f t="shared" si="3"/>
        <v>2.0257655842928306E-2</v>
      </c>
      <c r="S38" s="10">
        <f t="shared" si="4"/>
        <v>0.56754322901865251</v>
      </c>
      <c r="T38" s="10">
        <f t="shared" si="5"/>
        <v>1.5706590390964097E-2</v>
      </c>
      <c r="U38" s="10">
        <f t="shared" si="6"/>
        <v>0.29918067676637428</v>
      </c>
      <c r="V38" s="10">
        <f t="shared" si="7"/>
        <v>32.973964239642726</v>
      </c>
      <c r="W38" s="10"/>
      <c r="X38" s="10">
        <f t="shared" si="8"/>
        <v>1</v>
      </c>
    </row>
    <row r="39" spans="2:24" x14ac:dyDescent="0.25">
      <c r="B39" t="s">
        <v>125</v>
      </c>
      <c r="C39">
        <v>56.200000000000024</v>
      </c>
      <c r="D39">
        <v>64.880000000000038</v>
      </c>
      <c r="E39">
        <v>35.230000000000011</v>
      </c>
      <c r="F39">
        <v>38.355000000000011</v>
      </c>
      <c r="G39">
        <v>32.570000000000014</v>
      </c>
      <c r="H39">
        <v>20.724429642857142</v>
      </c>
      <c r="I39" s="11">
        <v>1232576</v>
      </c>
      <c r="J39" s="11">
        <v>11099</v>
      </c>
      <c r="K39" s="11">
        <v>258899</v>
      </c>
      <c r="L39" s="11">
        <v>7253375</v>
      </c>
      <c r="M39" s="11">
        <v>200735</v>
      </c>
      <c r="N39" s="11">
        <v>3823620</v>
      </c>
      <c r="O39" s="1">
        <f t="shared" si="0"/>
        <v>12780304</v>
      </c>
      <c r="P39" s="10">
        <f t="shared" si="1"/>
        <v>9.6443402285266447E-2</v>
      </c>
      <c r="Q39" s="10">
        <f t="shared" si="2"/>
        <v>8.6844569581443442E-4</v>
      </c>
      <c r="R39" s="10">
        <f t="shared" si="3"/>
        <v>2.0257655842928306E-2</v>
      </c>
      <c r="S39" s="10">
        <f t="shared" si="4"/>
        <v>0.56754322901865251</v>
      </c>
      <c r="T39" s="10">
        <f t="shared" si="5"/>
        <v>1.5706590390964097E-2</v>
      </c>
      <c r="U39" s="10">
        <f t="shared" si="6"/>
        <v>0.29918067676637428</v>
      </c>
      <c r="V39" s="10">
        <f t="shared" si="7"/>
        <v>34.670174264714014</v>
      </c>
      <c r="W39" s="10"/>
      <c r="X39" s="10">
        <f t="shared" si="8"/>
        <v>1</v>
      </c>
    </row>
    <row r="40" spans="2:24" x14ac:dyDescent="0.25">
      <c r="B40" t="s">
        <v>126</v>
      </c>
      <c r="C40">
        <v>55.668095238095248</v>
      </c>
      <c r="D40">
        <v>66.419000000000011</v>
      </c>
      <c r="E40">
        <v>35.741052631578953</v>
      </c>
      <c r="F40">
        <v>39.098695652173916</v>
      </c>
      <c r="G40">
        <v>33.292000000000009</v>
      </c>
      <c r="H40">
        <v>32.137656249999999</v>
      </c>
      <c r="I40" s="10">
        <v>1449864</v>
      </c>
      <c r="J40" s="10">
        <v>9706</v>
      </c>
      <c r="K40" s="10">
        <v>228610</v>
      </c>
      <c r="L40" s="10">
        <v>8225663</v>
      </c>
      <c r="M40" s="10">
        <v>115197</v>
      </c>
      <c r="N40" s="10">
        <v>7475886</v>
      </c>
      <c r="O40" s="1">
        <f t="shared" si="0"/>
        <v>17504926</v>
      </c>
      <c r="P40" s="10">
        <f t="shared" si="1"/>
        <v>8.2826057076733711E-2</v>
      </c>
      <c r="Q40" s="10">
        <f t="shared" si="2"/>
        <v>5.544724953421683E-4</v>
      </c>
      <c r="R40" s="10">
        <f t="shared" si="3"/>
        <v>1.3059752437685255E-2</v>
      </c>
      <c r="S40" s="10">
        <f t="shared" si="4"/>
        <v>0.46990561399688291</v>
      </c>
      <c r="T40" s="10">
        <f t="shared" si="5"/>
        <v>6.5808333037226203E-3</v>
      </c>
      <c r="U40" s="10">
        <f t="shared" si="6"/>
        <v>0.4270732706896333</v>
      </c>
      <c r="V40" s="10">
        <f t="shared" si="7"/>
        <v>37.431285297688568</v>
      </c>
      <c r="W40" s="10"/>
      <c r="X40" s="10">
        <f t="shared" si="8"/>
        <v>1</v>
      </c>
    </row>
    <row r="41" spans="2:24" x14ac:dyDescent="0.25">
      <c r="B41" t="s">
        <v>419</v>
      </c>
      <c r="C41">
        <v>71.59999999999998</v>
      </c>
      <c r="D41">
        <v>81.856666666666669</v>
      </c>
      <c r="E41">
        <v>56.656666666666666</v>
      </c>
      <c r="F41">
        <v>59.703333333333326</v>
      </c>
      <c r="G41">
        <v>52.628</v>
      </c>
      <c r="H41">
        <v>34.812830952380949</v>
      </c>
      <c r="I41" s="11">
        <v>1449864</v>
      </c>
      <c r="J41" s="11">
        <v>9706</v>
      </c>
      <c r="K41" s="11">
        <v>228610</v>
      </c>
      <c r="L41" s="11">
        <v>8225663</v>
      </c>
      <c r="M41" s="11">
        <v>115197</v>
      </c>
      <c r="N41" s="11">
        <v>7475886</v>
      </c>
      <c r="O41" s="1">
        <f t="shared" si="0"/>
        <v>17504926</v>
      </c>
      <c r="P41" s="10">
        <f t="shared" si="1"/>
        <v>8.2826057076733711E-2</v>
      </c>
      <c r="Q41" s="10">
        <f t="shared" si="2"/>
        <v>5.544724953421683E-4</v>
      </c>
      <c r="R41" s="10">
        <f t="shared" si="3"/>
        <v>1.3059752437685255E-2</v>
      </c>
      <c r="S41" s="10">
        <f t="shared" si="4"/>
        <v>0.46990561399688291</v>
      </c>
      <c r="T41" s="10">
        <f t="shared" si="5"/>
        <v>6.5808333037226203E-3</v>
      </c>
      <c r="U41" s="10">
        <f t="shared" si="6"/>
        <v>0.4270732706896333</v>
      </c>
      <c r="V41" s="10">
        <f t="shared" si="7"/>
        <v>49.984552177099822</v>
      </c>
      <c r="W41" s="10"/>
      <c r="X41" s="10">
        <f t="shared" si="8"/>
        <v>1</v>
      </c>
    </row>
    <row r="42" spans="2:24" x14ac:dyDescent="0.25">
      <c r="B42" t="s">
        <v>39</v>
      </c>
      <c r="C42">
        <v>65.270833333333329</v>
      </c>
      <c r="D42">
        <v>80.355454545454549</v>
      </c>
      <c r="E42">
        <v>60.837500000000006</v>
      </c>
      <c r="F42">
        <v>66.884166666666673</v>
      </c>
      <c r="G42">
        <v>55.763636363636373</v>
      </c>
      <c r="H42">
        <v>42.055212797619042</v>
      </c>
      <c r="I42" s="11">
        <v>1449864</v>
      </c>
      <c r="J42" s="11">
        <v>9706</v>
      </c>
      <c r="K42" s="11">
        <v>228610</v>
      </c>
      <c r="L42" s="11">
        <v>8225663</v>
      </c>
      <c r="M42" s="11">
        <v>115197</v>
      </c>
      <c r="N42" s="11">
        <v>7475886</v>
      </c>
      <c r="O42" s="1">
        <f t="shared" si="0"/>
        <v>17504926</v>
      </c>
      <c r="P42" s="10">
        <f t="shared" si="1"/>
        <v>8.2826057076733711E-2</v>
      </c>
      <c r="Q42" s="10">
        <f t="shared" si="2"/>
        <v>5.544724953421683E-4</v>
      </c>
      <c r="R42" s="10">
        <f t="shared" si="3"/>
        <v>1.3059752437685255E-2</v>
      </c>
      <c r="S42" s="10">
        <f t="shared" si="4"/>
        <v>0.46990561399688291</v>
      </c>
      <c r="T42" s="10">
        <f t="shared" si="5"/>
        <v>6.5808333037226203E-3</v>
      </c>
      <c r="U42" s="10">
        <f t="shared" si="6"/>
        <v>0.4270732706896333</v>
      </c>
      <c r="V42" s="10">
        <f t="shared" si="7"/>
        <v>56.002077223952526</v>
      </c>
      <c r="W42" s="10"/>
      <c r="X42" s="10">
        <f t="shared" si="8"/>
        <v>1</v>
      </c>
    </row>
    <row r="43" spans="2:24" x14ac:dyDescent="0.25">
      <c r="B43" t="s">
        <v>101</v>
      </c>
      <c r="C43">
        <v>74.44250000000001</v>
      </c>
      <c r="D43">
        <v>87.873333333333335</v>
      </c>
      <c r="E43">
        <v>72.515000000000015</v>
      </c>
      <c r="F43">
        <v>80.541666666666671</v>
      </c>
      <c r="G43">
        <v>65.491666666666674</v>
      </c>
      <c r="H43">
        <v>51.414013020833337</v>
      </c>
      <c r="I43" s="11">
        <v>1449864</v>
      </c>
      <c r="J43" s="11">
        <v>9706</v>
      </c>
      <c r="K43" s="11">
        <v>228610</v>
      </c>
      <c r="L43" s="11">
        <v>8225663</v>
      </c>
      <c r="M43" s="11">
        <v>115197</v>
      </c>
      <c r="N43" s="11">
        <v>7475886</v>
      </c>
      <c r="O43" s="1">
        <f t="shared" si="0"/>
        <v>17504926</v>
      </c>
      <c r="P43" s="10">
        <f t="shared" si="1"/>
        <v>8.2826057076733711E-2</v>
      </c>
      <c r="Q43" s="10">
        <f t="shared" si="2"/>
        <v>5.544724953421683E-4</v>
      </c>
      <c r="R43" s="10">
        <f t="shared" si="3"/>
        <v>1.3059752437685255E-2</v>
      </c>
      <c r="S43" s="10">
        <f t="shared" si="4"/>
        <v>0.46990561399688291</v>
      </c>
      <c r="T43" s="10">
        <f t="shared" si="5"/>
        <v>6.5808333037226203E-3</v>
      </c>
      <c r="U43" s="10">
        <f t="shared" si="6"/>
        <v>0.4270732706896333</v>
      </c>
      <c r="V43" s="10">
        <f t="shared" si="7"/>
        <v>67.397051816896138</v>
      </c>
      <c r="W43" s="10"/>
      <c r="X43" s="10">
        <f t="shared" si="8"/>
        <v>1</v>
      </c>
    </row>
    <row r="44" spans="2:24" x14ac:dyDescent="0.25">
      <c r="B44" t="s">
        <v>403</v>
      </c>
      <c r="C44">
        <v>92.360769230769222</v>
      </c>
      <c r="D44">
        <v>114.26636363636364</v>
      </c>
      <c r="E44">
        <v>92.26444444444445</v>
      </c>
      <c r="F44">
        <v>99.579999999999984</v>
      </c>
      <c r="G44">
        <v>88.705454545454558</v>
      </c>
      <c r="H44">
        <v>68.425863214285712</v>
      </c>
      <c r="I44" s="10">
        <v>2752760</v>
      </c>
      <c r="J44" s="10">
        <v>12083</v>
      </c>
      <c r="K44" s="10">
        <v>151957</v>
      </c>
      <c r="L44" s="10">
        <v>6800778</v>
      </c>
      <c r="M44" s="10">
        <v>27793</v>
      </c>
      <c r="N44" s="10">
        <v>8284272</v>
      </c>
      <c r="O44" s="1">
        <f t="shared" si="0"/>
        <v>18029643</v>
      </c>
      <c r="P44" s="10">
        <f t="shared" si="1"/>
        <v>0.1526796731360682</v>
      </c>
      <c r="Q44" s="10">
        <f t="shared" si="2"/>
        <v>6.7017411270983013E-4</v>
      </c>
      <c r="R44" s="10">
        <f t="shared" si="3"/>
        <v>8.4281757547833864E-3</v>
      </c>
      <c r="S44" s="10">
        <f t="shared" si="4"/>
        <v>0.37719981477170678</v>
      </c>
      <c r="T44" s="10">
        <f t="shared" si="5"/>
        <v>1.5415169340846071E-3</v>
      </c>
      <c r="U44" s="10">
        <f t="shared" si="6"/>
        <v>0.45948064529064719</v>
      </c>
      <c r="V44" s="10">
        <f t="shared" si="7"/>
        <v>84.094469668871071</v>
      </c>
      <c r="W44" s="10"/>
      <c r="X44" s="10">
        <f t="shared" si="8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45"/>
  <sheetViews>
    <sheetView zoomScale="106" zoomScaleNormal="106" workbookViewId="0">
      <selection activeCell="K27" sqref="K27"/>
    </sheetView>
  </sheetViews>
  <sheetFormatPr defaultRowHeight="15" x14ac:dyDescent="0.25"/>
  <cols>
    <col min="8" max="35" width="9.140625" style="10"/>
  </cols>
  <sheetData>
    <row r="2" spans="2:35" x14ac:dyDescent="0.25">
      <c r="E2" s="10" t="s">
        <v>541</v>
      </c>
    </row>
    <row r="5" spans="2:35" x14ac:dyDescent="0.25">
      <c r="M5" s="10" t="s">
        <v>552</v>
      </c>
      <c r="W5" s="10" t="s">
        <v>555</v>
      </c>
      <c r="AB5" s="10" t="s">
        <v>565</v>
      </c>
      <c r="AE5" s="10" t="s">
        <v>557</v>
      </c>
      <c r="AF5" s="10" t="s">
        <v>561</v>
      </c>
    </row>
    <row r="6" spans="2:35" x14ac:dyDescent="0.25">
      <c r="B6" s="10" t="s">
        <v>539</v>
      </c>
      <c r="C6" t="s">
        <v>201</v>
      </c>
      <c r="D6" t="s">
        <v>129</v>
      </c>
      <c r="E6" t="s">
        <v>202</v>
      </c>
      <c r="F6" t="s">
        <v>233</v>
      </c>
      <c r="G6" t="s">
        <v>235</v>
      </c>
      <c r="H6" s="10" t="s">
        <v>234</v>
      </c>
      <c r="I6" s="10" t="s">
        <v>241</v>
      </c>
      <c r="M6" s="11" t="s">
        <v>103</v>
      </c>
      <c r="N6" s="11" t="s">
        <v>104</v>
      </c>
      <c r="O6" s="11" t="s">
        <v>105</v>
      </c>
      <c r="P6" s="11" t="s">
        <v>106</v>
      </c>
      <c r="Q6" s="11" t="s">
        <v>43</v>
      </c>
      <c r="R6" s="11" t="s">
        <v>107</v>
      </c>
      <c r="S6" s="11" t="s">
        <v>109</v>
      </c>
      <c r="T6" s="11" t="s">
        <v>108</v>
      </c>
      <c r="U6" s="10" t="s">
        <v>103</v>
      </c>
      <c r="V6" s="10" t="s">
        <v>104</v>
      </c>
      <c r="W6" s="10" t="s">
        <v>105</v>
      </c>
      <c r="X6" s="10" t="s">
        <v>106</v>
      </c>
      <c r="Y6" s="10" t="s">
        <v>43</v>
      </c>
      <c r="Z6" s="10" t="s">
        <v>107</v>
      </c>
      <c r="AA6" s="10" t="s">
        <v>109</v>
      </c>
      <c r="AB6" s="10" t="s">
        <v>551</v>
      </c>
      <c r="AE6" s="10" t="s">
        <v>551</v>
      </c>
      <c r="AF6" s="10" t="s">
        <v>562</v>
      </c>
    </row>
    <row r="7" spans="2:35" x14ac:dyDescent="0.25">
      <c r="B7" t="s">
        <v>540</v>
      </c>
      <c r="C7">
        <v>3.63</v>
      </c>
      <c r="D7">
        <v>6.88</v>
      </c>
      <c r="E7">
        <v>6.4</v>
      </c>
      <c r="F7" s="11">
        <v>2.2521939573164369</v>
      </c>
      <c r="G7" s="11"/>
      <c r="H7" s="11">
        <v>0.78817437462629314</v>
      </c>
      <c r="I7" s="11">
        <v>1.942944630116729</v>
      </c>
      <c r="M7" s="1">
        <v>3917</v>
      </c>
      <c r="N7" s="1">
        <v>2988</v>
      </c>
      <c r="O7" s="1">
        <v>23054</v>
      </c>
      <c r="P7" s="1">
        <v>20030</v>
      </c>
      <c r="Q7" s="1">
        <v>48549</v>
      </c>
      <c r="R7" s="1">
        <v>35961</v>
      </c>
      <c r="T7" s="1">
        <v>116499</v>
      </c>
      <c r="U7" s="1">
        <f>M7/T7</f>
        <v>3.3622606202628351E-2</v>
      </c>
      <c r="V7" s="33">
        <f>N7/T7</f>
        <v>2.5648288826513533E-2</v>
      </c>
      <c r="W7" s="33">
        <f>O7/T7</f>
        <v>0.19789011064472656</v>
      </c>
      <c r="X7" s="33">
        <f>P7/T7</f>
        <v>0.17193280629018276</v>
      </c>
      <c r="Y7" s="33">
        <f>Q7/T7</f>
        <v>0.41673319084283983</v>
      </c>
      <c r="Z7" s="1">
        <f>R7/T7</f>
        <v>0.30868076120825072</v>
      </c>
      <c r="AA7" s="1"/>
      <c r="AB7" s="1">
        <f>(C7*Z7+D7*V7+E7*U7+F7*W7+G7*AA7+H7*X7+I7*Y7)/AC7</f>
        <v>2.5145309709609358</v>
      </c>
      <c r="AC7" s="1">
        <f>U7+V7+W7+X7+Y7+Z7+AA7</f>
        <v>1.1545077640151418</v>
      </c>
      <c r="AD7" s="1"/>
      <c r="AE7" s="10">
        <v>4.1096596370083516</v>
      </c>
      <c r="AF7" s="10">
        <v>2.5145309709609358</v>
      </c>
      <c r="AI7" s="1"/>
    </row>
    <row r="8" spans="2:35" x14ac:dyDescent="0.25">
      <c r="B8" t="s">
        <v>2</v>
      </c>
      <c r="C8">
        <v>6.2</v>
      </c>
      <c r="D8">
        <v>11</v>
      </c>
      <c r="E8">
        <v>7.4</v>
      </c>
      <c r="F8" s="11">
        <v>4.3961722943383812</v>
      </c>
      <c r="G8" s="11"/>
      <c r="H8" s="11">
        <v>1.5384777752304213</v>
      </c>
      <c r="I8" s="11">
        <v>3.7925327543859497</v>
      </c>
      <c r="M8" s="1">
        <v>5065</v>
      </c>
      <c r="N8" s="1">
        <v>3520</v>
      </c>
      <c r="O8" s="1">
        <v>24668</v>
      </c>
      <c r="P8" s="1">
        <v>31203</v>
      </c>
      <c r="Q8" s="1">
        <v>51801</v>
      </c>
      <c r="R8" s="1">
        <v>40489</v>
      </c>
      <c r="T8" s="1">
        <v>156746</v>
      </c>
      <c r="U8" s="1">
        <v>3.2313424266009978E-2</v>
      </c>
      <c r="V8" s="33">
        <v>2.2456713408954613E-2</v>
      </c>
      <c r="W8" s="33">
        <f t="shared" ref="W8:W23" si="0">O8/T8</f>
        <v>0.15737562681025352</v>
      </c>
      <c r="X8" s="33">
        <f t="shared" ref="X8:X23" si="1">P8/T8</f>
        <v>0.19906728082375308</v>
      </c>
      <c r="Y8" s="33">
        <f t="shared" ref="Y8:Y23" si="2">Q8/T8</f>
        <v>0.33047733275490282</v>
      </c>
      <c r="Z8" s="1">
        <v>0.25830962193612594</v>
      </c>
      <c r="AA8" s="1"/>
      <c r="AB8" s="1">
        <f t="shared" ref="AB8:AB45" si="3">(C8*Z8+D8*V8+E8*U8+F8*W8+G8*AA8+H8*X8+I8*Y8)/AC8</f>
        <v>4.3391199098362998</v>
      </c>
      <c r="AC8" s="1">
        <f t="shared" ref="AC8:AC45" si="4">U8+V8+W8+X8+Y8+Z8+AA8</f>
        <v>0.99999999999999989</v>
      </c>
      <c r="AD8" s="1"/>
      <c r="AE8" s="10">
        <v>6.6681501406039896</v>
      </c>
      <c r="AF8" s="10">
        <v>4.3391199098362998</v>
      </c>
      <c r="AI8" s="1"/>
    </row>
    <row r="9" spans="2:35" x14ac:dyDescent="0.25">
      <c r="B9" t="s">
        <v>112</v>
      </c>
      <c r="C9">
        <v>7.26</v>
      </c>
      <c r="D9">
        <v>13.76</v>
      </c>
      <c r="E9">
        <v>9.6</v>
      </c>
      <c r="F9" s="11">
        <v>5.78234272826601</v>
      </c>
      <c r="G9" s="11"/>
      <c r="H9" s="11">
        <v>2.0235798737140565</v>
      </c>
      <c r="I9" s="11">
        <v>4.9883677721813804</v>
      </c>
      <c r="M9" s="1">
        <v>6206</v>
      </c>
      <c r="N9" s="1">
        <v>4214</v>
      </c>
      <c r="O9" s="1">
        <v>23848</v>
      </c>
      <c r="P9" s="1">
        <v>31625</v>
      </c>
      <c r="Q9" s="1">
        <v>49515</v>
      </c>
      <c r="R9" s="1">
        <v>41507</v>
      </c>
      <c r="T9" s="1">
        <v>156915</v>
      </c>
      <c r="U9" s="1">
        <v>3.9550074881305165E-2</v>
      </c>
      <c r="V9" s="33">
        <v>2.685530382691266E-2</v>
      </c>
      <c r="W9" s="33">
        <f t="shared" si="0"/>
        <v>0.15198037153873117</v>
      </c>
      <c r="X9" s="33">
        <f t="shared" si="1"/>
        <v>0.20154223624255169</v>
      </c>
      <c r="Y9" s="33">
        <f t="shared" si="2"/>
        <v>0.31555300640474143</v>
      </c>
      <c r="Z9" s="1">
        <v>0.26451900710575788</v>
      </c>
      <c r="AA9" s="1"/>
      <c r="AB9" s="1">
        <f t="shared" si="3"/>
        <v>5.5303515478409064</v>
      </c>
      <c r="AC9" s="1">
        <f t="shared" si="4"/>
        <v>1</v>
      </c>
      <c r="AD9" s="1"/>
      <c r="AE9" s="10">
        <v>8.067153118801393</v>
      </c>
      <c r="AF9" s="10">
        <v>5.53035154784091</v>
      </c>
      <c r="AI9" s="1"/>
    </row>
    <row r="10" spans="2:35" x14ac:dyDescent="0.25">
      <c r="B10" t="s">
        <v>113</v>
      </c>
      <c r="C10">
        <v>9.07</v>
      </c>
      <c r="D10">
        <v>17.2</v>
      </c>
      <c r="E10">
        <v>10.8</v>
      </c>
      <c r="F10" s="11">
        <v>7.3018944555230449</v>
      </c>
      <c r="G10" s="11"/>
      <c r="H10" s="11">
        <v>2.5553598869106917</v>
      </c>
      <c r="I10" s="11">
        <v>6.2992694638707336</v>
      </c>
      <c r="M10" s="10">
        <v>7498</v>
      </c>
      <c r="N10" s="1">
        <v>4684</v>
      </c>
      <c r="O10" s="1">
        <v>22535</v>
      </c>
      <c r="P10" s="1">
        <v>31805</v>
      </c>
      <c r="Q10" s="1">
        <v>60837</v>
      </c>
      <c r="R10" s="1">
        <v>41666</v>
      </c>
      <c r="T10" s="1">
        <v>169025</v>
      </c>
      <c r="U10" s="1">
        <v>4.4360301730513238E-2</v>
      </c>
      <c r="V10" s="33">
        <v>2.7711876941280876E-2</v>
      </c>
      <c r="W10" s="33">
        <f t="shared" si="0"/>
        <v>0.13332347285904453</v>
      </c>
      <c r="X10" s="33">
        <f t="shared" si="1"/>
        <v>0.18816743085342405</v>
      </c>
      <c r="Y10" s="33">
        <f t="shared" si="2"/>
        <v>0.35992900458512056</v>
      </c>
      <c r="Z10" s="1">
        <v>0.24650791303061678</v>
      </c>
      <c r="AA10" s="1"/>
      <c r="AB10" s="1">
        <f t="shared" si="3"/>
        <v>6.9132015330981238</v>
      </c>
      <c r="AC10" s="1">
        <f t="shared" si="4"/>
        <v>1</v>
      </c>
      <c r="AD10" s="1"/>
      <c r="AE10" s="10">
        <v>10.018084608527708</v>
      </c>
      <c r="AF10" s="10">
        <v>6.9132015330981238</v>
      </c>
      <c r="AI10" s="1"/>
    </row>
    <row r="11" spans="2:35" x14ac:dyDescent="0.25">
      <c r="B11" t="s">
        <v>55</v>
      </c>
      <c r="C11">
        <v>9.07</v>
      </c>
      <c r="D11">
        <v>17.2</v>
      </c>
      <c r="E11">
        <v>10.8</v>
      </c>
      <c r="F11" s="11">
        <v>7.3018944555230449</v>
      </c>
      <c r="G11" s="11"/>
      <c r="H11" s="11">
        <v>2.5553598869106917</v>
      </c>
      <c r="I11" s="11">
        <v>6.2992694638707336</v>
      </c>
      <c r="M11" s="10">
        <v>9813</v>
      </c>
      <c r="N11" s="1">
        <v>5303</v>
      </c>
      <c r="O11" s="1">
        <v>24236</v>
      </c>
      <c r="P11" s="1">
        <v>31873</v>
      </c>
      <c r="Q11" s="1">
        <v>60328</v>
      </c>
      <c r="R11" s="1">
        <v>47914</v>
      </c>
      <c r="T11" s="1">
        <v>179467</v>
      </c>
      <c r="U11" s="1">
        <v>5.4678576005616632E-2</v>
      </c>
      <c r="V11" s="33">
        <v>2.9548607822050852E-2</v>
      </c>
      <c r="W11" s="33">
        <f t="shared" si="0"/>
        <v>0.13504432569776059</v>
      </c>
      <c r="X11" s="33">
        <f t="shared" si="1"/>
        <v>0.17759810995893396</v>
      </c>
      <c r="Y11" s="33">
        <f t="shared" si="2"/>
        <v>0.33615093582664224</v>
      </c>
      <c r="Z11" s="1">
        <v>0.26697944468899576</v>
      </c>
      <c r="AA11" s="1"/>
      <c r="AB11" s="1">
        <f t="shared" si="3"/>
        <v>7.0776800632760057</v>
      </c>
      <c r="AC11" s="1">
        <f t="shared" si="4"/>
        <v>1</v>
      </c>
      <c r="AD11" s="1"/>
      <c r="AE11" s="10">
        <v>10.023353641123276</v>
      </c>
      <c r="AF11" s="10">
        <v>7.0776800632760057</v>
      </c>
      <c r="AI11" s="1"/>
    </row>
    <row r="12" spans="2:35" x14ac:dyDescent="0.25">
      <c r="B12" t="s">
        <v>115</v>
      </c>
      <c r="C12">
        <v>9.07</v>
      </c>
      <c r="D12">
        <v>17.2</v>
      </c>
      <c r="E12">
        <v>10.8</v>
      </c>
      <c r="F12" s="11">
        <v>7.3018944555230449</v>
      </c>
      <c r="G12" s="11"/>
      <c r="H12" s="11">
        <v>2.5553598869106917</v>
      </c>
      <c r="I12" s="11">
        <v>6.2992694638707336</v>
      </c>
      <c r="M12" s="1">
        <v>12110</v>
      </c>
      <c r="N12" s="1">
        <v>6063</v>
      </c>
      <c r="O12" s="1">
        <v>24256</v>
      </c>
      <c r="P12" s="1">
        <v>43749</v>
      </c>
      <c r="Q12" s="1">
        <v>60758</v>
      </c>
      <c r="R12" s="1">
        <v>49632</v>
      </c>
      <c r="T12" s="1">
        <v>196568</v>
      </c>
      <c r="U12" s="1">
        <v>6.1607179194985956E-2</v>
      </c>
      <c r="V12" s="33">
        <v>3.0844287981767124E-2</v>
      </c>
      <c r="W12" s="33">
        <f t="shared" si="0"/>
        <v>0.12339750111920557</v>
      </c>
      <c r="X12" s="33">
        <f t="shared" si="1"/>
        <v>0.22256420170119245</v>
      </c>
      <c r="Y12" s="33">
        <f t="shared" si="2"/>
        <v>0.30909405396605755</v>
      </c>
      <c r="Z12" s="1">
        <v>0.25249277603679132</v>
      </c>
      <c r="AA12" s="1"/>
      <c r="AB12" s="1">
        <f t="shared" si="3"/>
        <v>6.9028226653955924</v>
      </c>
      <c r="AC12" s="1">
        <f t="shared" si="4"/>
        <v>0.99999999999999989</v>
      </c>
      <c r="AD12" s="1"/>
      <c r="AE12" s="10">
        <v>10.105948528869552</v>
      </c>
      <c r="AF12" s="10">
        <v>6.9028226653955924</v>
      </c>
      <c r="AI12" s="1"/>
    </row>
    <row r="13" spans="2:35" x14ac:dyDescent="0.25">
      <c r="B13" t="s">
        <v>538</v>
      </c>
      <c r="C13">
        <v>10.72</v>
      </c>
      <c r="D13">
        <v>18.850000000000001</v>
      </c>
      <c r="E13">
        <v>10.815000000000001</v>
      </c>
      <c r="F13" s="11">
        <v>8.0513031323632198</v>
      </c>
      <c r="G13" s="11"/>
      <c r="H13" s="11">
        <v>2.817621808575653</v>
      </c>
      <c r="I13" s="11">
        <v>6.9457766439914206</v>
      </c>
      <c r="M13" s="1">
        <v>14283</v>
      </c>
      <c r="N13" s="1">
        <v>6543</v>
      </c>
      <c r="O13" s="1">
        <v>25738</v>
      </c>
      <c r="P13" s="1">
        <v>46315</v>
      </c>
      <c r="Q13" s="1">
        <v>80431</v>
      </c>
      <c r="R13" s="1">
        <v>54671</v>
      </c>
      <c r="T13" s="1">
        <v>227981</v>
      </c>
      <c r="U13" s="1">
        <v>6.2649957671911255E-2</v>
      </c>
      <c r="V13" s="33">
        <v>2.8699760067724941E-2</v>
      </c>
      <c r="W13" s="33">
        <f t="shared" si="0"/>
        <v>0.11289537286001904</v>
      </c>
      <c r="X13" s="33">
        <f t="shared" si="1"/>
        <v>0.20315289432014072</v>
      </c>
      <c r="Y13" s="33">
        <f t="shared" si="2"/>
        <v>0.35279694360494951</v>
      </c>
      <c r="Z13" s="1">
        <v>0.23980507147525451</v>
      </c>
      <c r="AA13" s="1"/>
      <c r="AB13" s="1">
        <f t="shared" si="3"/>
        <v>7.7210718013247588</v>
      </c>
      <c r="AC13" s="1">
        <f t="shared" si="4"/>
        <v>1</v>
      </c>
      <c r="AD13" s="1"/>
      <c r="AE13" s="10">
        <v>11.442564803899492</v>
      </c>
      <c r="AF13" s="10">
        <v>7.7210718013247588</v>
      </c>
      <c r="AI13" s="1"/>
    </row>
    <row r="14" spans="2:35" x14ac:dyDescent="0.25">
      <c r="B14" t="s">
        <v>116</v>
      </c>
      <c r="C14">
        <v>10.72</v>
      </c>
      <c r="D14">
        <v>18.850000000000001</v>
      </c>
      <c r="E14">
        <v>10.815000000000001</v>
      </c>
      <c r="F14" s="11">
        <v>8.0513031323632198</v>
      </c>
      <c r="G14" s="11"/>
      <c r="H14" s="11">
        <v>2.817621808575653</v>
      </c>
      <c r="I14" s="11">
        <v>6.9457766439914206</v>
      </c>
      <c r="M14" s="1">
        <v>17738</v>
      </c>
      <c r="N14" s="1">
        <v>7540</v>
      </c>
      <c r="O14" s="1">
        <v>26085</v>
      </c>
      <c r="P14" s="1">
        <v>65920</v>
      </c>
      <c r="Q14" s="1">
        <v>84743</v>
      </c>
      <c r="R14" s="1">
        <v>62748</v>
      </c>
      <c r="T14" s="1">
        <v>264774</v>
      </c>
      <c r="U14" s="1">
        <v>6.6992982694675463E-2</v>
      </c>
      <c r="V14" s="33">
        <v>2.8477116333174707E-2</v>
      </c>
      <c r="W14" s="33">
        <f t="shared" si="0"/>
        <v>9.8517981372793398E-2</v>
      </c>
      <c r="X14" s="33">
        <f t="shared" si="1"/>
        <v>0.24896704359189348</v>
      </c>
      <c r="Y14" s="33">
        <f t="shared" si="2"/>
        <v>0.3200578606660775</v>
      </c>
      <c r="Z14" s="1">
        <v>0.23698701534138547</v>
      </c>
      <c r="AA14" s="1"/>
      <c r="AB14" s="1">
        <f t="shared" si="3"/>
        <v>7.5195670721852093</v>
      </c>
      <c r="AC14" s="1">
        <f t="shared" si="4"/>
        <v>1</v>
      </c>
      <c r="AD14" s="1"/>
      <c r="AE14" s="10">
        <v>11.435530752277737</v>
      </c>
      <c r="AF14" s="10">
        <v>7.5195670721852093</v>
      </c>
      <c r="AI14" s="1"/>
    </row>
    <row r="15" spans="2:35" x14ac:dyDescent="0.25">
      <c r="B15" t="s">
        <v>117</v>
      </c>
      <c r="C15">
        <v>11.86</v>
      </c>
      <c r="D15">
        <v>20.425000000000001</v>
      </c>
      <c r="E15">
        <v>14.157500000000001</v>
      </c>
      <c r="F15" s="11">
        <v>9.6575429332121576</v>
      </c>
      <c r="G15" s="11"/>
      <c r="H15" s="11">
        <v>3.3797390482659906</v>
      </c>
      <c r="I15" s="11">
        <v>8.3314632477587907</v>
      </c>
      <c r="M15" s="1">
        <v>24037</v>
      </c>
      <c r="N15" s="1">
        <v>8337</v>
      </c>
      <c r="O15" s="1">
        <v>26319</v>
      </c>
      <c r="P15" s="1">
        <v>77273</v>
      </c>
      <c r="Q15" s="1">
        <v>82087</v>
      </c>
      <c r="R15" s="1">
        <v>67471</v>
      </c>
      <c r="T15" s="1">
        <v>285524</v>
      </c>
      <c r="U15" s="1">
        <v>8.4185567588013613E-2</v>
      </c>
      <c r="V15" s="33">
        <v>2.9198946498367913E-2</v>
      </c>
      <c r="W15" s="33">
        <f t="shared" si="0"/>
        <v>9.2177890475056382E-2</v>
      </c>
      <c r="X15" s="33">
        <f t="shared" si="1"/>
        <v>0.27063574340510782</v>
      </c>
      <c r="Y15" s="33">
        <f t="shared" si="2"/>
        <v>0.28749597231756352</v>
      </c>
      <c r="Z15" s="1">
        <v>0.23630587971589079</v>
      </c>
      <c r="AA15" s="1"/>
      <c r="AB15" s="1">
        <f t="shared" si="3"/>
        <v>8.7909856406279143</v>
      </c>
      <c r="AC15" s="1">
        <f t="shared" si="4"/>
        <v>1</v>
      </c>
      <c r="AD15" s="1"/>
      <c r="AE15" s="10">
        <v>13.128279958936353</v>
      </c>
      <c r="AF15" s="10">
        <v>8.7909856406279143</v>
      </c>
      <c r="AI15" s="1"/>
    </row>
    <row r="16" spans="2:35" x14ac:dyDescent="0.25">
      <c r="B16" t="s">
        <v>393</v>
      </c>
      <c r="C16">
        <v>14.67</v>
      </c>
      <c r="D16">
        <v>23.67</v>
      </c>
      <c r="E16">
        <v>17.5</v>
      </c>
      <c r="F16" s="11">
        <v>12.234539626057426</v>
      </c>
      <c r="G16" s="11"/>
      <c r="H16" s="11">
        <v>4.2815808946127829</v>
      </c>
      <c r="I16" s="11">
        <v>10.554611866876053</v>
      </c>
      <c r="M16" s="1">
        <v>28357</v>
      </c>
      <c r="N16" s="1">
        <v>8905</v>
      </c>
      <c r="O16" s="1">
        <v>21222</v>
      </c>
      <c r="P16" s="1">
        <v>97308</v>
      </c>
      <c r="Q16" s="1">
        <v>74205</v>
      </c>
      <c r="R16" s="1">
        <v>70522</v>
      </c>
      <c r="T16" s="1">
        <v>300519</v>
      </c>
      <c r="U16" s="1">
        <v>9.4360090376981162E-2</v>
      </c>
      <c r="V16" s="33">
        <v>2.9632069852488528E-2</v>
      </c>
      <c r="W16" s="33">
        <f t="shared" si="0"/>
        <v>7.0617831152106861E-2</v>
      </c>
      <c r="X16" s="33">
        <f t="shared" si="1"/>
        <v>0.32379982630050014</v>
      </c>
      <c r="Y16" s="33">
        <f t="shared" si="2"/>
        <v>0.2469228235153185</v>
      </c>
      <c r="Z16" s="1">
        <v>0.23466735880260484</v>
      </c>
      <c r="AA16" s="1"/>
      <c r="AB16" s="1">
        <f t="shared" si="3"/>
        <v>10.651789195420955</v>
      </c>
      <c r="AC16" s="1">
        <f t="shared" si="4"/>
        <v>0.99999999999999989</v>
      </c>
      <c r="AD16" s="1"/>
      <c r="AE16" s="10">
        <v>16.158117995249761</v>
      </c>
      <c r="AF16" s="10">
        <v>10.651789195420955</v>
      </c>
      <c r="AI16" s="1"/>
    </row>
    <row r="17" spans="2:35" x14ac:dyDescent="0.25">
      <c r="B17" t="s">
        <v>62</v>
      </c>
      <c r="C17">
        <v>20.63</v>
      </c>
      <c r="D17">
        <v>29.63</v>
      </c>
      <c r="E17">
        <v>20</v>
      </c>
      <c r="F17" s="11">
        <v>16.690472871591538</v>
      </c>
      <c r="G17" s="11"/>
      <c r="H17" s="11">
        <v>5.8409725215044936</v>
      </c>
      <c r="I17" s="11">
        <v>14.398699780993789</v>
      </c>
      <c r="M17" s="1">
        <v>32246</v>
      </c>
      <c r="N17" s="1">
        <v>9122</v>
      </c>
      <c r="O17" s="1">
        <v>10305</v>
      </c>
      <c r="P17" s="1">
        <v>98335</v>
      </c>
      <c r="Q17" s="1">
        <v>77927</v>
      </c>
      <c r="R17" s="1">
        <v>73159</v>
      </c>
      <c r="T17" s="1">
        <v>301094</v>
      </c>
      <c r="U17" s="1">
        <v>0.1070961228055026</v>
      </c>
      <c r="V17" s="33">
        <v>3.0296186572963926E-2</v>
      </c>
      <c r="W17" s="33">
        <f t="shared" si="0"/>
        <v>3.4225192132689458E-2</v>
      </c>
      <c r="X17" s="33">
        <f t="shared" si="1"/>
        <v>0.32659235986104007</v>
      </c>
      <c r="Y17" s="33">
        <f t="shared" si="2"/>
        <v>0.25881286242834461</v>
      </c>
      <c r="Z17" s="1">
        <v>0.2429772761994593</v>
      </c>
      <c r="AA17" s="1"/>
      <c r="AB17" s="1">
        <f t="shared" si="3"/>
        <v>14.257640018324503</v>
      </c>
      <c r="AC17" s="1">
        <f t="shared" si="4"/>
        <v>1</v>
      </c>
      <c r="AD17" s="1"/>
      <c r="AE17" s="10">
        <v>21.169462484828905</v>
      </c>
      <c r="AF17" s="10">
        <v>14.257640018324503</v>
      </c>
      <c r="AI17" s="1"/>
    </row>
    <row r="18" spans="2:35" x14ac:dyDescent="0.25">
      <c r="B18" t="s">
        <v>118</v>
      </c>
      <c r="C18">
        <v>24.94</v>
      </c>
      <c r="D18">
        <v>33.94</v>
      </c>
      <c r="E18">
        <v>22.5</v>
      </c>
      <c r="F18" s="11">
        <v>19.864721094194898</v>
      </c>
      <c r="G18" s="11"/>
      <c r="H18" s="11">
        <v>6.9518276055577681</v>
      </c>
      <c r="I18" s="11">
        <v>17.137091169856859</v>
      </c>
      <c r="M18" s="1">
        <v>37372</v>
      </c>
      <c r="N18" s="1">
        <v>9838</v>
      </c>
      <c r="O18" s="1">
        <v>8300</v>
      </c>
      <c r="P18" s="1">
        <v>100083</v>
      </c>
      <c r="Q18" s="1">
        <v>88906</v>
      </c>
      <c r="R18" s="1">
        <v>74629</v>
      </c>
      <c r="T18" s="1">
        <v>319128</v>
      </c>
      <c r="U18" s="1">
        <v>0.11710661552731193</v>
      </c>
      <c r="V18" s="33">
        <v>3.0827755634102932E-2</v>
      </c>
      <c r="W18" s="33">
        <f t="shared" si="0"/>
        <v>2.600837281592339E-2</v>
      </c>
      <c r="X18" s="33">
        <f t="shared" si="1"/>
        <v>0.3136139730766338</v>
      </c>
      <c r="Y18" s="33">
        <f t="shared" si="2"/>
        <v>0.27859040886415481</v>
      </c>
      <c r="Z18" s="1">
        <v>0.23385287408187311</v>
      </c>
      <c r="AA18" s="1"/>
      <c r="AB18" s="1">
        <f t="shared" si="3"/>
        <v>16.984552138565558</v>
      </c>
      <c r="AC18" s="1">
        <f t="shared" si="4"/>
        <v>1</v>
      </c>
      <c r="AD18" s="1"/>
      <c r="AE18" s="10">
        <v>24.918285442263969</v>
      </c>
      <c r="AF18" s="10">
        <v>16.984552138565558</v>
      </c>
      <c r="AI18" s="1"/>
    </row>
    <row r="19" spans="2:35" x14ac:dyDescent="0.25">
      <c r="B19" t="s">
        <v>14</v>
      </c>
      <c r="C19">
        <v>39.54</v>
      </c>
      <c r="D19">
        <v>48.54</v>
      </c>
      <c r="E19">
        <v>22.5</v>
      </c>
      <c r="F19" s="11">
        <v>30.030960687055455</v>
      </c>
      <c r="G19" s="11"/>
      <c r="H19" s="11">
        <v>10.509589363764157</v>
      </c>
      <c r="I19" s="11">
        <v>25.907401809072045</v>
      </c>
      <c r="M19" s="1">
        <v>42512</v>
      </c>
      <c r="N19" s="1">
        <v>9923</v>
      </c>
      <c r="O19" s="1">
        <v>7283</v>
      </c>
      <c r="P19" s="1">
        <v>99788</v>
      </c>
      <c r="Q19" s="1">
        <v>103252</v>
      </c>
      <c r="R19" s="1">
        <v>74852</v>
      </c>
      <c r="T19" s="1">
        <v>337610</v>
      </c>
      <c r="U19" s="1">
        <v>0.12592044074523859</v>
      </c>
      <c r="V19" s="33">
        <v>2.9391901898640445E-2</v>
      </c>
      <c r="W19" s="33">
        <f t="shared" si="0"/>
        <v>2.1572228310772785E-2</v>
      </c>
      <c r="X19" s="33">
        <f t="shared" si="1"/>
        <v>0.29557181363111285</v>
      </c>
      <c r="Y19" s="33">
        <f t="shared" si="2"/>
        <v>0.30583217321761796</v>
      </c>
      <c r="Z19" s="1">
        <v>0.2217114421966174</v>
      </c>
      <c r="AA19" s="1"/>
      <c r="AB19" s="1">
        <f>(C19*Z19+D19*V19+E19*U19+F19*W19+G19*AA19+H19*X19+I19*Y19)/AC19</f>
        <v>24.703853386171708</v>
      </c>
      <c r="AC19" s="1">
        <f>U19+V19+W19+X19+Y19+Z19+AA19</f>
        <v>1</v>
      </c>
      <c r="AD19" s="1"/>
      <c r="AE19" s="10">
        <v>34.550507907327535</v>
      </c>
      <c r="AF19" s="10">
        <v>24.703853386171708</v>
      </c>
      <c r="AI19" s="1"/>
    </row>
    <row r="20" spans="2:35" x14ac:dyDescent="0.25">
      <c r="B20" t="s">
        <v>66</v>
      </c>
      <c r="C20">
        <v>39.54</v>
      </c>
      <c r="D20">
        <v>48.54</v>
      </c>
      <c r="E20">
        <v>22.5</v>
      </c>
      <c r="F20" s="11">
        <v>30.030960687055455</v>
      </c>
      <c r="G20" s="11"/>
      <c r="H20" s="11">
        <v>10.509589363764157</v>
      </c>
      <c r="I20" s="11">
        <v>25.907401809072045</v>
      </c>
      <c r="M20" s="1">
        <v>45761</v>
      </c>
      <c r="N20" s="1">
        <v>9878</v>
      </c>
      <c r="O20" s="1">
        <v>5496</v>
      </c>
      <c r="P20" s="1">
        <v>103131</v>
      </c>
      <c r="Q20" s="1">
        <v>118098</v>
      </c>
      <c r="R20" s="1">
        <v>75305</v>
      </c>
      <c r="T20" s="1">
        <v>357669</v>
      </c>
      <c r="U20" s="1">
        <v>0.12794231538098075</v>
      </c>
      <c r="V20" s="33">
        <v>2.7617713584347538E-2</v>
      </c>
      <c r="W20" s="33">
        <f t="shared" si="0"/>
        <v>1.5366162569302903E-2</v>
      </c>
      <c r="X20" s="33">
        <f t="shared" si="1"/>
        <v>0.28834201454417352</v>
      </c>
      <c r="Y20" s="33">
        <f t="shared" si="2"/>
        <v>0.33018796708688758</v>
      </c>
      <c r="Z20" s="1">
        <v>0.2105438268343077</v>
      </c>
      <c r="AA20" s="1"/>
      <c r="AB20" s="1">
        <f t="shared" si="3"/>
        <v>24.59029795553489</v>
      </c>
      <c r="AC20" s="1">
        <f t="shared" si="4"/>
        <v>1</v>
      </c>
      <c r="AD20" s="1"/>
      <c r="AE20" s="10">
        <v>34.263962609970669</v>
      </c>
      <c r="AF20" s="10">
        <v>24.59029795553489</v>
      </c>
      <c r="AI20" s="1"/>
    </row>
    <row r="21" spans="2:35" x14ac:dyDescent="0.25">
      <c r="B21" t="s">
        <v>68</v>
      </c>
      <c r="C21">
        <v>47.45</v>
      </c>
      <c r="D21">
        <v>53.4</v>
      </c>
      <c r="E21">
        <v>24.75</v>
      </c>
      <c r="F21" s="11">
        <v>34.653430146045729</v>
      </c>
      <c r="G21" s="11"/>
      <c r="H21" s="11">
        <v>12.127261750830645</v>
      </c>
      <c r="I21" s="11">
        <v>29.895158806664352</v>
      </c>
      <c r="M21" s="1">
        <v>47443</v>
      </c>
      <c r="N21" s="1">
        <v>10282</v>
      </c>
      <c r="O21" s="1">
        <v>5262</v>
      </c>
      <c r="P21" s="1">
        <v>102853</v>
      </c>
      <c r="Q21" s="1">
        <v>142750</v>
      </c>
      <c r="R21" s="1">
        <v>78741</v>
      </c>
      <c r="T21" s="1">
        <v>387331</v>
      </c>
      <c r="U21" s="1">
        <v>0.12248696851013732</v>
      </c>
      <c r="V21" s="33">
        <v>2.6545770929773244E-2</v>
      </c>
      <c r="W21" s="33">
        <f t="shared" si="0"/>
        <v>1.3585279773630306E-2</v>
      </c>
      <c r="X21" s="33">
        <f t="shared" si="1"/>
        <v>0.2655429077455716</v>
      </c>
      <c r="Y21" s="33">
        <f t="shared" si="2"/>
        <v>0.36854783118314827</v>
      </c>
      <c r="Z21" s="1">
        <v>0.20329124185773925</v>
      </c>
      <c r="AA21" s="1"/>
      <c r="AB21" s="1">
        <f t="shared" si="3"/>
        <v>28.804146897454668</v>
      </c>
      <c r="AC21" s="1">
        <f t="shared" si="4"/>
        <v>1</v>
      </c>
      <c r="AD21" s="1"/>
      <c r="AE21" s="10">
        <v>40.00654741840458</v>
      </c>
      <c r="AF21" s="10">
        <v>28.804146897454668</v>
      </c>
      <c r="AI21" s="1"/>
    </row>
    <row r="22" spans="2:35" x14ac:dyDescent="0.25">
      <c r="B22" t="s">
        <v>17</v>
      </c>
      <c r="C22">
        <v>47.45</v>
      </c>
      <c r="D22">
        <v>53.4</v>
      </c>
      <c r="E22">
        <v>27.630000000000003</v>
      </c>
      <c r="F22" s="11">
        <v>36.05180311536914</v>
      </c>
      <c r="G22" s="11"/>
      <c r="H22" s="11">
        <v>12.616634230057102</v>
      </c>
      <c r="I22" s="11">
        <v>31.101520826605412</v>
      </c>
      <c r="M22" s="1">
        <v>51278</v>
      </c>
      <c r="N22" s="1">
        <v>10829</v>
      </c>
      <c r="O22" s="1">
        <v>5255</v>
      </c>
      <c r="P22" s="1">
        <v>104394</v>
      </c>
      <c r="Q22" s="1">
        <v>142064</v>
      </c>
      <c r="R22" s="1">
        <v>81421</v>
      </c>
      <c r="T22" s="1">
        <v>395241</v>
      </c>
      <c r="U22" s="1">
        <v>0.12973856457199531</v>
      </c>
      <c r="V22" s="33">
        <v>2.7398473336521262E-2</v>
      </c>
      <c r="W22" s="33">
        <f t="shared" si="0"/>
        <v>1.3295685417251752E-2</v>
      </c>
      <c r="X22" s="33">
        <f t="shared" si="1"/>
        <v>0.26412745641266971</v>
      </c>
      <c r="Y22" s="33">
        <f t="shared" si="2"/>
        <v>0.35943639450360665</v>
      </c>
      <c r="Z22" s="1">
        <v>0.20600342575795527</v>
      </c>
      <c r="AA22" s="1"/>
      <c r="AB22" s="1">
        <f t="shared" si="3"/>
        <v>29.813369017623977</v>
      </c>
      <c r="AC22" s="1">
        <f t="shared" si="4"/>
        <v>1</v>
      </c>
      <c r="AD22" s="1"/>
      <c r="AE22" s="10">
        <v>40.817862647009648</v>
      </c>
      <c r="AF22" s="10">
        <v>29.813369017623977</v>
      </c>
      <c r="AI22" s="1"/>
    </row>
    <row r="23" spans="2:35" x14ac:dyDescent="0.25">
      <c r="B23" t="s">
        <v>119</v>
      </c>
      <c r="C23">
        <v>47.45</v>
      </c>
      <c r="D23">
        <v>53.4</v>
      </c>
      <c r="E23">
        <v>31.75</v>
      </c>
      <c r="F23" s="11">
        <v>37.937462996482772</v>
      </c>
      <c r="G23" s="11"/>
      <c r="H23" s="11">
        <v>13.276536896400065</v>
      </c>
      <c r="I23" s="11">
        <v>32.728260268088391</v>
      </c>
      <c r="M23" s="1">
        <v>60140</v>
      </c>
      <c r="N23" s="1">
        <v>11154</v>
      </c>
      <c r="O23" s="1">
        <v>7988</v>
      </c>
      <c r="P23" s="1">
        <v>108582</v>
      </c>
      <c r="Q23" s="1">
        <v>169089</v>
      </c>
      <c r="R23" s="1">
        <v>86368</v>
      </c>
      <c r="T23" s="1">
        <v>443321</v>
      </c>
      <c r="U23" s="1">
        <v>0.13565790928018298</v>
      </c>
      <c r="V23" s="33">
        <v>2.516009843882875E-2</v>
      </c>
      <c r="W23" s="33">
        <f t="shared" si="0"/>
        <v>1.8018546380613596E-2</v>
      </c>
      <c r="X23" s="33">
        <f t="shared" si="1"/>
        <v>0.24492861831494561</v>
      </c>
      <c r="Y23" s="33">
        <f t="shared" si="2"/>
        <v>0.38141437017420787</v>
      </c>
      <c r="Z23" s="1">
        <v>0.19482045741122123</v>
      </c>
      <c r="AA23" s="1"/>
      <c r="AB23" s="1">
        <f t="shared" si="3"/>
        <v>31.313329132099799</v>
      </c>
      <c r="AC23" s="1">
        <f t="shared" si="4"/>
        <v>1</v>
      </c>
      <c r="AD23" s="1"/>
      <c r="AE23" s="10">
        <v>41.882192284761068</v>
      </c>
      <c r="AF23" s="10">
        <v>31.313329132099799</v>
      </c>
      <c r="AI23" s="1"/>
    </row>
    <row r="24" spans="2:35" x14ac:dyDescent="0.25">
      <c r="B24" t="s">
        <v>120</v>
      </c>
      <c r="C24">
        <v>48.45</v>
      </c>
      <c r="D24">
        <v>55</v>
      </c>
      <c r="E24">
        <v>33.99</v>
      </c>
      <c r="F24">
        <v>39.54</v>
      </c>
      <c r="G24" s="11"/>
      <c r="H24" s="10">
        <v>13.837358310763365</v>
      </c>
      <c r="I24" s="10">
        <v>34.110752506570883</v>
      </c>
      <c r="M24" s="1">
        <v>66797</v>
      </c>
      <c r="N24" s="1">
        <v>12317</v>
      </c>
      <c r="O24" s="1">
        <v>13020</v>
      </c>
      <c r="P24" s="1">
        <v>107954</v>
      </c>
      <c r="Q24" s="1">
        <v>176409</v>
      </c>
      <c r="R24" s="1">
        <v>88841</v>
      </c>
      <c r="T24" s="1">
        <v>465338</v>
      </c>
      <c r="U24" s="1">
        <v>0.14354512204032338</v>
      </c>
      <c r="V24" s="1">
        <v>2.6468932259991661E-2</v>
      </c>
      <c r="W24" s="1">
        <v>2.7979662095079277E-2</v>
      </c>
      <c r="X24" s="1">
        <v>0.23199051012382396</v>
      </c>
      <c r="Y24" s="1">
        <v>0.37909863368132413</v>
      </c>
      <c r="Z24" s="1">
        <v>0.1909171397994576</v>
      </c>
      <c r="AA24" s="1"/>
      <c r="AB24" s="1">
        <f t="shared" si="3"/>
        <v>32.832616717336244</v>
      </c>
      <c r="AC24" s="1">
        <f t="shared" si="4"/>
        <v>1</v>
      </c>
      <c r="AD24" s="1"/>
      <c r="AE24" s="10">
        <v>32.832616717336244</v>
      </c>
      <c r="AF24" s="10">
        <v>32.832616717336244</v>
      </c>
      <c r="AI24" s="1"/>
    </row>
    <row r="25" spans="2:35" x14ac:dyDescent="0.25">
      <c r="B25" t="s">
        <v>74</v>
      </c>
      <c r="C25">
        <v>54.57</v>
      </c>
      <c r="D25">
        <v>61.41</v>
      </c>
      <c r="E25">
        <v>38.75</v>
      </c>
      <c r="F25">
        <v>39.54</v>
      </c>
      <c r="G25" s="11"/>
      <c r="H25" s="10">
        <v>13.837358310763365</v>
      </c>
      <c r="I25" s="10">
        <v>39.700471925870808</v>
      </c>
      <c r="M25" s="1">
        <v>70741</v>
      </c>
      <c r="N25" s="1">
        <v>13057</v>
      </c>
      <c r="O25" s="1">
        <v>11761</v>
      </c>
      <c r="P25" s="1">
        <v>101493</v>
      </c>
      <c r="Q25" s="1">
        <v>193893</v>
      </c>
      <c r="R25" s="1">
        <v>95661</v>
      </c>
      <c r="S25" s="10">
        <v>25</v>
      </c>
      <c r="T25" s="1">
        <v>486606</v>
      </c>
      <c r="U25" s="1">
        <v>0.14537634143434319</v>
      </c>
      <c r="V25" s="1">
        <v>2.683279696510113E-2</v>
      </c>
      <c r="W25" s="1">
        <v>2.4169451260362594E-2</v>
      </c>
      <c r="X25" s="1">
        <v>0.2085732605023366</v>
      </c>
      <c r="Y25" s="1">
        <v>0.39845994500684334</v>
      </c>
      <c r="Z25" s="1">
        <v>0.19658820483101319</v>
      </c>
      <c r="AA25" s="1"/>
      <c r="AB25" s="1">
        <f t="shared" si="3"/>
        <v>37.669764532614018</v>
      </c>
      <c r="AC25" s="1">
        <f t="shared" si="4"/>
        <v>1</v>
      </c>
      <c r="AD25" s="1"/>
      <c r="AE25" s="10">
        <v>37.669764532614018</v>
      </c>
      <c r="AF25" s="10">
        <v>37.669764532614018</v>
      </c>
      <c r="AI25" s="1"/>
    </row>
    <row r="26" spans="2:35" x14ac:dyDescent="0.25">
      <c r="B26" t="s">
        <v>270</v>
      </c>
      <c r="C26">
        <v>54.57</v>
      </c>
      <c r="D26">
        <v>61.41</v>
      </c>
      <c r="E26">
        <v>38.75</v>
      </c>
      <c r="F26">
        <v>39.54</v>
      </c>
      <c r="G26" s="11"/>
      <c r="H26" s="10">
        <v>30.448337011402007</v>
      </c>
      <c r="I26" s="10">
        <v>42.0993308673565</v>
      </c>
      <c r="M26" s="1">
        <v>75783</v>
      </c>
      <c r="N26" s="1">
        <v>14326</v>
      </c>
      <c r="O26" s="1">
        <v>11914</v>
      </c>
      <c r="P26" s="1">
        <v>119628</v>
      </c>
      <c r="Q26" s="1">
        <v>186853</v>
      </c>
      <c r="R26" s="1">
        <v>102991</v>
      </c>
      <c r="S26" s="10">
        <v>31</v>
      </c>
      <c r="T26" s="1">
        <v>511527</v>
      </c>
      <c r="U26" s="1">
        <v>0.14815053750828402</v>
      </c>
      <c r="V26" s="1">
        <v>2.8006341796229722E-2</v>
      </c>
      <c r="W26" s="1">
        <v>2.3291048175365134E-2</v>
      </c>
      <c r="X26" s="1">
        <v>0.2338644880915377</v>
      </c>
      <c r="Y26" s="1">
        <v>0.36528472592844563</v>
      </c>
      <c r="Z26" s="1">
        <v>0.20134030070748954</v>
      </c>
      <c r="AA26" s="1"/>
      <c r="AB26" s="1">
        <f t="shared" si="3"/>
        <v>41.870417639582328</v>
      </c>
      <c r="AC26" s="1">
        <f t="shared" si="4"/>
        <v>0.99993744220735181</v>
      </c>
      <c r="AD26" s="1"/>
      <c r="AE26" s="10">
        <v>41.870417639582328</v>
      </c>
      <c r="AF26" s="10">
        <v>41.870417639582328</v>
      </c>
      <c r="AI26" s="1"/>
    </row>
    <row r="27" spans="2:35" x14ac:dyDescent="0.25">
      <c r="B27" t="s">
        <v>77</v>
      </c>
      <c r="C27">
        <v>61.76</v>
      </c>
      <c r="D27">
        <v>70.62</v>
      </c>
      <c r="E27">
        <v>42.725000000000001</v>
      </c>
      <c r="F27">
        <v>39.54</v>
      </c>
      <c r="G27" s="11"/>
      <c r="H27" s="10">
        <v>34.387089624534646</v>
      </c>
      <c r="I27" s="10">
        <v>50.176244063471493</v>
      </c>
      <c r="M27" s="1">
        <v>82461</v>
      </c>
      <c r="N27" s="1">
        <v>15239</v>
      </c>
      <c r="O27" s="1">
        <v>10187</v>
      </c>
      <c r="P27" s="1">
        <v>144514</v>
      </c>
      <c r="Q27" s="1">
        <v>197694</v>
      </c>
      <c r="R27" s="1">
        <v>100631</v>
      </c>
      <c r="S27" s="10">
        <v>43</v>
      </c>
      <c r="T27" s="1">
        <v>550769</v>
      </c>
      <c r="U27" s="1">
        <v>0.1497197554691713</v>
      </c>
      <c r="V27" s="1">
        <v>2.7668587011977799E-2</v>
      </c>
      <c r="W27" s="1">
        <v>1.8495957470373241E-2</v>
      </c>
      <c r="X27" s="1">
        <v>0.26238586412815534</v>
      </c>
      <c r="Y27" s="1">
        <v>0.35894177050632842</v>
      </c>
      <c r="Z27" s="1">
        <v>0.18270999275558356</v>
      </c>
      <c r="AA27" s="1"/>
      <c r="AB27" s="1">
        <f t="shared" si="3"/>
        <v>47.402968461419896</v>
      </c>
      <c r="AC27" s="1">
        <f t="shared" si="4"/>
        <v>0.99992192734158958</v>
      </c>
      <c r="AD27" s="1"/>
      <c r="AE27" s="10">
        <v>47.402968461419896</v>
      </c>
      <c r="AF27" s="10">
        <v>47.402968461419896</v>
      </c>
      <c r="AI27" s="1"/>
    </row>
    <row r="28" spans="2:35" x14ac:dyDescent="0.25">
      <c r="B28" t="s">
        <v>121</v>
      </c>
      <c r="C28">
        <v>67.77</v>
      </c>
      <c r="D28">
        <v>76.27</v>
      </c>
      <c r="E28">
        <v>49.36</v>
      </c>
      <c r="F28">
        <v>67.77</v>
      </c>
      <c r="G28" s="11"/>
      <c r="H28" s="10">
        <v>34.572343698172858</v>
      </c>
      <c r="I28" s="10">
        <v>59.233328778015206</v>
      </c>
      <c r="M28" s="1">
        <v>97045</v>
      </c>
      <c r="N28" s="1">
        <v>16064</v>
      </c>
      <c r="O28" s="1">
        <v>6730</v>
      </c>
      <c r="P28" s="1">
        <v>141697</v>
      </c>
      <c r="Q28" s="1">
        <v>181107</v>
      </c>
      <c r="R28" s="1">
        <v>104098</v>
      </c>
      <c r="S28" s="10">
        <v>47</v>
      </c>
      <c r="T28" s="1">
        <v>546788</v>
      </c>
      <c r="U28" s="1">
        <v>0.17748194912836418</v>
      </c>
      <c r="V28" s="1">
        <v>2.937884518314228E-2</v>
      </c>
      <c r="W28" s="1">
        <v>1.2308243780039065E-2</v>
      </c>
      <c r="X28" s="1">
        <v>0.25914431187224302</v>
      </c>
      <c r="Y28" s="1">
        <v>0.33121977804926223</v>
      </c>
      <c r="Z28" s="1">
        <v>0.19038091545535016</v>
      </c>
      <c r="AA28" s="1">
        <v>8.5956531599084104E-5</v>
      </c>
      <c r="AB28" s="1">
        <f t="shared" si="3"/>
        <v>53.315954080923511</v>
      </c>
      <c r="AC28" s="1">
        <f t="shared" si="4"/>
        <v>0.99999999999999989</v>
      </c>
      <c r="AD28" s="1"/>
      <c r="AE28" s="10">
        <v>53.321347853281345</v>
      </c>
      <c r="AF28" s="10">
        <v>53.315954080923511</v>
      </c>
      <c r="AI28" s="1"/>
    </row>
    <row r="29" spans="2:35" x14ac:dyDescent="0.25">
      <c r="B29" t="s">
        <v>24</v>
      </c>
      <c r="C29">
        <v>84.05</v>
      </c>
      <c r="D29">
        <v>94.56</v>
      </c>
      <c r="E29">
        <v>59.36</v>
      </c>
      <c r="F29">
        <v>84.05</v>
      </c>
      <c r="G29">
        <v>68.963333333333324</v>
      </c>
      <c r="H29" s="10">
        <v>36.018649434077702</v>
      </c>
      <c r="I29" s="10">
        <v>75.443362840715537</v>
      </c>
      <c r="M29" s="1">
        <v>110103</v>
      </c>
      <c r="N29" s="1">
        <v>16960</v>
      </c>
      <c r="O29" s="1">
        <v>7569</v>
      </c>
      <c r="P29" s="1">
        <v>150374</v>
      </c>
      <c r="Q29" s="1">
        <v>186507</v>
      </c>
      <c r="R29" s="1">
        <v>111202</v>
      </c>
      <c r="S29" s="10">
        <v>153</v>
      </c>
      <c r="T29" s="1">
        <v>582868</v>
      </c>
      <c r="U29" s="1">
        <v>0.18889868718131722</v>
      </c>
      <c r="V29" s="1">
        <v>2.9097497203483466E-2</v>
      </c>
      <c r="W29" s="1">
        <v>1.2985787519644241E-2</v>
      </c>
      <c r="X29" s="1">
        <v>0.25798980215074424</v>
      </c>
      <c r="Y29" s="1">
        <v>0.31998153955955722</v>
      </c>
      <c r="Z29" s="1">
        <v>0.1907841912748684</v>
      </c>
      <c r="AA29" s="1">
        <v>2.6249511038519872E-4</v>
      </c>
      <c r="AB29" s="1">
        <f t="shared" si="3"/>
        <v>64.542382294676202</v>
      </c>
      <c r="AC29" s="1">
        <f t="shared" si="4"/>
        <v>1</v>
      </c>
      <c r="AD29" s="1"/>
      <c r="AE29" s="10">
        <v>64.542382294676202</v>
      </c>
      <c r="AF29" s="10">
        <v>64.542382294676202</v>
      </c>
      <c r="AI29" s="1"/>
    </row>
    <row r="30" spans="2:35" x14ac:dyDescent="0.25">
      <c r="B30" t="s">
        <v>25</v>
      </c>
      <c r="C30">
        <v>95.775000000000006</v>
      </c>
      <c r="D30">
        <v>107.75999999999999</v>
      </c>
      <c r="E30">
        <v>67.642499999999998</v>
      </c>
      <c r="F30">
        <v>95.775000000000006</v>
      </c>
      <c r="G30">
        <v>72.5</v>
      </c>
      <c r="H30" s="10">
        <v>38.951375927845675</v>
      </c>
      <c r="I30" s="10">
        <v>88.714627873089185</v>
      </c>
      <c r="M30" s="1">
        <v>115488</v>
      </c>
      <c r="N30" s="1">
        <v>18403</v>
      </c>
      <c r="O30" s="1">
        <v>8718</v>
      </c>
      <c r="P30" s="1">
        <v>150483</v>
      </c>
      <c r="Q30" s="1">
        <v>193984</v>
      </c>
      <c r="R30" s="1">
        <v>110365</v>
      </c>
      <c r="S30" s="10">
        <v>358</v>
      </c>
      <c r="T30" s="1">
        <v>597799</v>
      </c>
      <c r="U30" s="1">
        <v>0.19318868047621357</v>
      </c>
      <c r="V30" s="1">
        <v>3.0784594822005389E-2</v>
      </c>
      <c r="W30" s="1">
        <v>1.4583497128633537E-2</v>
      </c>
      <c r="X30" s="1">
        <v>0.25172842376785509</v>
      </c>
      <c r="Y30" s="1">
        <v>0.32449702993815649</v>
      </c>
      <c r="Z30" s="1">
        <v>0.18461891036953892</v>
      </c>
      <c r="AA30" s="1">
        <v>5.9886349759701843E-4</v>
      </c>
      <c r="AB30" s="1">
        <f t="shared" si="3"/>
        <v>74.09994316163683</v>
      </c>
      <c r="AC30" s="1">
        <f t="shared" si="4"/>
        <v>1</v>
      </c>
      <c r="AD30" s="1"/>
      <c r="AE30" s="10">
        <v>74.09994316163683</v>
      </c>
      <c r="AF30" s="10">
        <v>74.09994316163683</v>
      </c>
      <c r="AI30" s="1"/>
    </row>
    <row r="31" spans="2:35" x14ac:dyDescent="0.25">
      <c r="B31" t="s">
        <v>271</v>
      </c>
      <c r="C31">
        <v>102.46</v>
      </c>
      <c r="D31">
        <v>115.28</v>
      </c>
      <c r="E31">
        <v>72.36</v>
      </c>
      <c r="F31">
        <v>102.46</v>
      </c>
      <c r="G31">
        <v>80.58</v>
      </c>
      <c r="H31" s="10">
        <v>40.488765634094506</v>
      </c>
      <c r="I31" s="10">
        <v>93.940036080718031</v>
      </c>
      <c r="M31" s="1">
        <v>134500</v>
      </c>
      <c r="N31" s="1">
        <v>18764</v>
      </c>
      <c r="O31" s="1">
        <v>12092</v>
      </c>
      <c r="P31" s="1">
        <v>147752</v>
      </c>
      <c r="Q31" s="1">
        <v>179042</v>
      </c>
      <c r="R31" s="1">
        <v>115250</v>
      </c>
      <c r="S31" s="10">
        <v>490</v>
      </c>
      <c r="T31" s="1">
        <v>607890</v>
      </c>
      <c r="U31" s="1">
        <v>0.22125713533698532</v>
      </c>
      <c r="V31" s="1">
        <v>3.086742667258879E-2</v>
      </c>
      <c r="W31" s="1">
        <v>1.9891756732303541E-2</v>
      </c>
      <c r="X31" s="1">
        <v>0.2430571320469164</v>
      </c>
      <c r="Y31" s="1">
        <v>0.29453026040895558</v>
      </c>
      <c r="Z31" s="1">
        <v>0.18959022191514913</v>
      </c>
      <c r="AA31" s="1">
        <v>8.0606688710128482E-4</v>
      </c>
      <c r="AB31" s="1">
        <f t="shared" si="3"/>
        <v>78.606306206604245</v>
      </c>
      <c r="AC31" s="1">
        <f t="shared" si="4"/>
        <v>1</v>
      </c>
      <c r="AD31" s="1"/>
      <c r="AE31" s="10">
        <v>78.606306206604245</v>
      </c>
      <c r="AF31" s="10">
        <v>78.606306206604245</v>
      </c>
      <c r="AI31" s="1"/>
    </row>
    <row r="32" spans="2:35" x14ac:dyDescent="0.25">
      <c r="B32" t="s">
        <v>122</v>
      </c>
      <c r="C32">
        <v>102.46</v>
      </c>
      <c r="D32">
        <v>115.28</v>
      </c>
      <c r="E32">
        <v>72.36</v>
      </c>
      <c r="F32">
        <v>102.46</v>
      </c>
      <c r="G32">
        <v>91.52</v>
      </c>
      <c r="H32" s="10">
        <v>38.845973918376281</v>
      </c>
      <c r="I32" s="10">
        <v>94.295977092213633</v>
      </c>
      <c r="M32" s="1">
        <v>131656</v>
      </c>
      <c r="N32" s="1">
        <v>21466</v>
      </c>
      <c r="O32" s="1">
        <v>7988</v>
      </c>
      <c r="P32" s="1">
        <v>167474</v>
      </c>
      <c r="Q32" s="1">
        <v>183674</v>
      </c>
      <c r="R32" s="1">
        <v>121431</v>
      </c>
      <c r="S32" s="1">
        <v>2123</v>
      </c>
      <c r="T32" s="1">
        <v>635812</v>
      </c>
      <c r="U32" s="1">
        <v>0.20706749793964255</v>
      </c>
      <c r="V32" s="1">
        <v>3.3761552156926888E-2</v>
      </c>
      <c r="W32" s="1">
        <v>1.2563462155479922E-2</v>
      </c>
      <c r="X32" s="1">
        <v>0.26340176026875867</v>
      </c>
      <c r="Y32" s="1">
        <v>0.28888098997816963</v>
      </c>
      <c r="Z32" s="1">
        <v>0.19098570017552358</v>
      </c>
      <c r="AA32" s="1">
        <v>3.3390373254987321E-3</v>
      </c>
      <c r="AB32" s="1">
        <f t="shared" si="3"/>
        <v>77.509084874839417</v>
      </c>
      <c r="AC32" s="1">
        <f t="shared" si="4"/>
        <v>0.99999999999999989</v>
      </c>
      <c r="AD32" s="1"/>
      <c r="AE32" s="10">
        <v>77.509084874839417</v>
      </c>
      <c r="AF32" s="10">
        <v>77.509084874839417</v>
      </c>
      <c r="AI32" s="1"/>
    </row>
    <row r="33" spans="2:35" x14ac:dyDescent="0.25">
      <c r="B33" t="s">
        <v>123</v>
      </c>
      <c r="C33">
        <v>117</v>
      </c>
      <c r="D33">
        <v>133.02000000000001</v>
      </c>
      <c r="E33">
        <v>79.405000000000001</v>
      </c>
      <c r="F33">
        <v>118</v>
      </c>
      <c r="G33">
        <v>118</v>
      </c>
      <c r="H33" s="10">
        <v>48.949771236112504</v>
      </c>
      <c r="I33" s="10">
        <v>104.7899105934863</v>
      </c>
      <c r="M33" s="1">
        <v>139973</v>
      </c>
      <c r="N33" s="1">
        <v>21712</v>
      </c>
      <c r="O33" s="1">
        <v>8558</v>
      </c>
      <c r="P33" s="1">
        <v>177152</v>
      </c>
      <c r="Q33" s="1">
        <v>227364</v>
      </c>
      <c r="R33" s="1">
        <v>134916</v>
      </c>
      <c r="S33" s="1">
        <v>2393</v>
      </c>
      <c r="T33" s="1">
        <v>714744</v>
      </c>
      <c r="U33" s="1">
        <v>0.195836551268706</v>
      </c>
      <c r="V33" s="1">
        <v>3.0377309917956639E-2</v>
      </c>
      <c r="W33" s="1">
        <v>1.1973517790985305E-2</v>
      </c>
      <c r="X33" s="1">
        <v>0.24785377701666611</v>
      </c>
      <c r="Y33" s="1">
        <v>0.31810550350894867</v>
      </c>
      <c r="Z33" s="1">
        <v>0.18876129075585105</v>
      </c>
      <c r="AA33" s="1">
        <v>3.3480518899074354E-3</v>
      </c>
      <c r="AB33" s="1">
        <f t="shared" si="3"/>
        <v>89.285123627514821</v>
      </c>
      <c r="AC33" s="1">
        <f t="shared" si="4"/>
        <v>0.9962560021490211</v>
      </c>
      <c r="AD33" s="1"/>
      <c r="AE33" s="10">
        <v>89.285123627514821</v>
      </c>
      <c r="AF33" s="10">
        <v>89.285123627514821</v>
      </c>
      <c r="AI33" s="1"/>
    </row>
    <row r="34" spans="2:35" x14ac:dyDescent="0.25">
      <c r="B34" t="s">
        <v>87</v>
      </c>
      <c r="C34">
        <v>145</v>
      </c>
      <c r="D34">
        <v>160.27000000000001</v>
      </c>
      <c r="E34">
        <v>100.985</v>
      </c>
      <c r="F34">
        <v>148.66</v>
      </c>
      <c r="G34">
        <v>142.87</v>
      </c>
      <c r="H34" s="10">
        <v>53.87986825277472</v>
      </c>
      <c r="I34" s="10">
        <v>125.9560577393358</v>
      </c>
      <c r="M34" s="1">
        <v>140899</v>
      </c>
      <c r="N34" s="1">
        <v>20618</v>
      </c>
      <c r="O34" s="1">
        <v>6977</v>
      </c>
      <c r="P34" s="1">
        <v>175393</v>
      </c>
      <c r="Q34" s="1">
        <v>281255</v>
      </c>
      <c r="R34" s="1">
        <v>138503</v>
      </c>
      <c r="S34" s="1">
        <v>4423</v>
      </c>
      <c r="T34" s="1">
        <v>768068</v>
      </c>
      <c r="U34" s="1">
        <v>0.18344599696901837</v>
      </c>
      <c r="V34" s="1">
        <v>2.684397735617159E-2</v>
      </c>
      <c r="W34" s="1">
        <v>9.0838311191196609E-3</v>
      </c>
      <c r="X34" s="1">
        <v>0.22835608305514615</v>
      </c>
      <c r="Y34" s="1">
        <v>0.36618502528421965</v>
      </c>
      <c r="Z34" s="1">
        <v>0.18032648150944969</v>
      </c>
      <c r="AA34" s="1">
        <v>5.7586047068749124E-3</v>
      </c>
      <c r="AB34" s="1">
        <f t="shared" si="3"/>
        <v>109.57507012000997</v>
      </c>
      <c r="AC34" s="1">
        <f t="shared" si="4"/>
        <v>1</v>
      </c>
      <c r="AD34" s="1"/>
      <c r="AE34" s="10">
        <v>109.57507012000997</v>
      </c>
      <c r="AF34" s="10">
        <v>109.57507012000997</v>
      </c>
      <c r="AI34" s="1"/>
    </row>
    <row r="35" spans="2:35" x14ac:dyDescent="0.25">
      <c r="B35" t="s">
        <v>386</v>
      </c>
      <c r="C35">
        <v>160</v>
      </c>
      <c r="D35">
        <v>179.63</v>
      </c>
      <c r="E35">
        <v>124.985</v>
      </c>
      <c r="F35">
        <v>179.68</v>
      </c>
      <c r="G35">
        <v>159.87</v>
      </c>
      <c r="H35" s="10">
        <v>60.941156474523353</v>
      </c>
      <c r="I35" s="10">
        <v>151.51723254321564</v>
      </c>
      <c r="M35" s="1">
        <v>144186</v>
      </c>
      <c r="N35" s="1">
        <v>22130</v>
      </c>
      <c r="O35" s="1">
        <v>7063</v>
      </c>
      <c r="P35" s="1">
        <v>177589</v>
      </c>
      <c r="Q35" s="1">
        <v>314851</v>
      </c>
      <c r="R35" s="1">
        <v>151416</v>
      </c>
      <c r="S35" s="1">
        <v>7369</v>
      </c>
      <c r="T35" s="1">
        <v>824604</v>
      </c>
      <c r="U35" s="1">
        <v>0.17485483941382773</v>
      </c>
      <c r="V35" s="1">
        <v>2.6837124243879486E-2</v>
      </c>
      <c r="W35" s="1">
        <v>8.5653234764808319E-3</v>
      </c>
      <c r="X35" s="1">
        <v>0.21536276806806662</v>
      </c>
      <c r="Y35" s="1">
        <v>0.38182084976546316</v>
      </c>
      <c r="Z35" s="1">
        <v>0.18362268434303011</v>
      </c>
      <c r="AA35" s="1">
        <v>8.9364106892520535E-3</v>
      </c>
      <c r="AB35" s="1">
        <f t="shared" si="3"/>
        <v>129.99919015747935</v>
      </c>
      <c r="AC35" s="1">
        <f t="shared" si="4"/>
        <v>1</v>
      </c>
      <c r="AD35" s="1"/>
      <c r="AE35" s="10">
        <v>129.99919015747935</v>
      </c>
      <c r="AF35" s="10">
        <v>129.99919015747935</v>
      </c>
      <c r="AI35" s="1"/>
    </row>
    <row r="36" spans="2:35" x14ac:dyDescent="0.25">
      <c r="B36" t="s">
        <v>390</v>
      </c>
      <c r="C36">
        <v>166.18</v>
      </c>
      <c r="D36">
        <v>189.02</v>
      </c>
      <c r="E36">
        <v>141.745</v>
      </c>
      <c r="F36">
        <v>213.10666666666665</v>
      </c>
      <c r="G36">
        <v>168.88</v>
      </c>
      <c r="H36" s="10">
        <v>75.231671846623357</v>
      </c>
      <c r="I36" s="10">
        <v>164.83368089930096</v>
      </c>
      <c r="M36" s="1">
        <v>153508</v>
      </c>
      <c r="N36" s="1">
        <v>22776</v>
      </c>
      <c r="O36" s="1">
        <v>3445</v>
      </c>
      <c r="P36" s="1">
        <v>180611</v>
      </c>
      <c r="Q36" s="1">
        <v>335636</v>
      </c>
      <c r="R36" s="1">
        <v>164968</v>
      </c>
      <c r="S36" s="1">
        <v>11320</v>
      </c>
      <c r="T36" s="1">
        <v>872264</v>
      </c>
      <c r="U36" s="1">
        <v>0.17598800363192796</v>
      </c>
      <c r="V36" s="1">
        <v>2.6111360780681079E-2</v>
      </c>
      <c r="W36" s="1">
        <v>3.949492355525391E-3</v>
      </c>
      <c r="X36" s="1">
        <v>0.20706001852650116</v>
      </c>
      <c r="Y36" s="1">
        <v>0.38478717452514377</v>
      </c>
      <c r="Z36" s="1">
        <v>0.18912622783927802</v>
      </c>
      <c r="AA36" s="1">
        <v>1.297772234094265E-2</v>
      </c>
      <c r="AB36" s="1">
        <f t="shared" si="3"/>
        <v>143.34668413791576</v>
      </c>
      <c r="AC36" s="1">
        <f t="shared" si="4"/>
        <v>1</v>
      </c>
      <c r="AD36" s="1"/>
      <c r="AE36" s="10">
        <v>143.34668413791576</v>
      </c>
      <c r="AF36" s="10">
        <v>143.34668413791576</v>
      </c>
      <c r="AI36" s="1"/>
    </row>
    <row r="37" spans="2:35" x14ac:dyDescent="0.25">
      <c r="B37" t="s">
        <v>32</v>
      </c>
      <c r="C37">
        <v>172.26</v>
      </c>
      <c r="D37">
        <v>193.82</v>
      </c>
      <c r="E37">
        <v>143.315</v>
      </c>
      <c r="F37">
        <v>209.78</v>
      </c>
      <c r="G37">
        <v>172.26</v>
      </c>
      <c r="H37" s="10">
        <v>78.791822053266984</v>
      </c>
      <c r="I37" s="10">
        <v>170.50053660453537</v>
      </c>
      <c r="M37" s="1">
        <v>155174</v>
      </c>
      <c r="N37" s="1">
        <v>24192</v>
      </c>
      <c r="O37" s="1">
        <v>7711</v>
      </c>
      <c r="P37" s="1">
        <v>185350</v>
      </c>
      <c r="Q37" s="1">
        <v>469738</v>
      </c>
      <c r="R37" s="1">
        <v>193395</v>
      </c>
      <c r="S37" s="1">
        <v>15858</v>
      </c>
      <c r="T37" s="1">
        <v>1051418</v>
      </c>
      <c r="U37" s="1">
        <v>0.14758545126676545</v>
      </c>
      <c r="V37" s="1">
        <v>2.3008926991928996E-2</v>
      </c>
      <c r="W37" s="1">
        <v>7.3339052593735321E-3</v>
      </c>
      <c r="X37" s="1">
        <v>0.17628573982944937</v>
      </c>
      <c r="Y37" s="1">
        <v>0.4467661767251464</v>
      </c>
      <c r="Z37" s="1">
        <v>0.18393731132622801</v>
      </c>
      <c r="AA37" s="1">
        <v>1.5082488601108217E-2</v>
      </c>
      <c r="AB37" s="1">
        <f t="shared" si="3"/>
        <v>151.4962040702311</v>
      </c>
      <c r="AC37" s="1">
        <f t="shared" si="4"/>
        <v>1</v>
      </c>
      <c r="AD37" s="1"/>
      <c r="AE37" s="10">
        <v>151.4962040702311</v>
      </c>
      <c r="AF37" s="10">
        <v>151.4962040702311</v>
      </c>
      <c r="AI37" s="1"/>
    </row>
    <row r="38" spans="2:35" x14ac:dyDescent="0.25">
      <c r="B38" t="s">
        <v>124</v>
      </c>
      <c r="C38">
        <v>189.60000000000002</v>
      </c>
      <c r="D38">
        <v>213.32999999999998</v>
      </c>
      <c r="E38">
        <v>157.69749999999999</v>
      </c>
      <c r="F38">
        <v>218.435</v>
      </c>
      <c r="G38">
        <v>189.60000000000002</v>
      </c>
      <c r="H38" s="10">
        <v>84.709821181356716</v>
      </c>
      <c r="I38" s="10">
        <v>187.93342884828024</v>
      </c>
      <c r="M38" s="1">
        <v>172103</v>
      </c>
      <c r="N38" s="1">
        <v>27191</v>
      </c>
      <c r="O38" s="1">
        <v>13383</v>
      </c>
      <c r="P38" s="1">
        <v>190409</v>
      </c>
      <c r="Q38" s="1">
        <v>507398</v>
      </c>
      <c r="R38" s="1">
        <v>226116</v>
      </c>
      <c r="S38" s="1">
        <v>24443</v>
      </c>
      <c r="T38" s="1">
        <v>1161043</v>
      </c>
      <c r="U38" s="1">
        <v>0.14823137472083289</v>
      </c>
      <c r="V38" s="1">
        <v>2.3419459916643914E-2</v>
      </c>
      <c r="W38" s="1">
        <v>1.1526704867950627E-2</v>
      </c>
      <c r="X38" s="1">
        <v>0.16399823262359792</v>
      </c>
      <c r="Y38" s="1">
        <v>0.43701912849050378</v>
      </c>
      <c r="Z38" s="1">
        <v>0.19475247686778183</v>
      </c>
      <c r="AA38" s="1">
        <v>2.1052622512689023E-2</v>
      </c>
      <c r="AB38" s="1">
        <f t="shared" si="3"/>
        <v>167.82903746853532</v>
      </c>
      <c r="AC38" s="1">
        <f t="shared" si="4"/>
        <v>1</v>
      </c>
      <c r="AD38" s="1"/>
      <c r="AE38" s="10">
        <v>167.82903746853532</v>
      </c>
      <c r="AF38" s="10">
        <v>167.82903746853532</v>
      </c>
      <c r="AI38" s="1"/>
    </row>
    <row r="39" spans="2:35" x14ac:dyDescent="0.25">
      <c r="B39" t="s">
        <v>34</v>
      </c>
      <c r="C39">
        <v>224.73500000000001</v>
      </c>
      <c r="D39">
        <v>252.87</v>
      </c>
      <c r="E39">
        <v>181.82249999999999</v>
      </c>
      <c r="F39">
        <v>258.91500000000002</v>
      </c>
      <c r="G39">
        <v>224.73500000000001</v>
      </c>
      <c r="H39" s="10">
        <v>137.92352122442659</v>
      </c>
      <c r="I39" s="10">
        <v>222.60483729573448</v>
      </c>
      <c r="M39" s="1">
        <v>171109</v>
      </c>
      <c r="N39" s="1">
        <v>29269</v>
      </c>
      <c r="O39" s="1">
        <v>15335</v>
      </c>
      <c r="P39" s="1">
        <v>198175</v>
      </c>
      <c r="Q39" s="1">
        <v>491766</v>
      </c>
      <c r="R39" s="1">
        <v>278846</v>
      </c>
      <c r="S39" s="1">
        <v>38885</v>
      </c>
      <c r="T39" s="1">
        <v>1223385</v>
      </c>
      <c r="U39" s="1">
        <v>0.13986521005243649</v>
      </c>
      <c r="V39" s="1">
        <v>2.3924602639398062E-2</v>
      </c>
      <c r="W39" s="1">
        <v>1.2534892940488889E-2</v>
      </c>
      <c r="X39" s="1">
        <v>0.16198907130625273</v>
      </c>
      <c r="Y39" s="1">
        <v>0.40197157885702373</v>
      </c>
      <c r="Z39" s="1">
        <v>0.22792988307033354</v>
      </c>
      <c r="AA39" s="1">
        <v>3.1784761134066544E-2</v>
      </c>
      <c r="AB39" s="1">
        <f t="shared" si="3"/>
        <v>204.91581981855663</v>
      </c>
      <c r="AC39" s="1">
        <f t="shared" si="4"/>
        <v>1</v>
      </c>
      <c r="AD39" s="1"/>
      <c r="AE39" s="10">
        <v>204.91581981855663</v>
      </c>
      <c r="AF39" s="10">
        <v>204.91581981855663</v>
      </c>
      <c r="AI39" s="1"/>
    </row>
    <row r="40" spans="2:35" x14ac:dyDescent="0.25">
      <c r="B40" t="s">
        <v>125</v>
      </c>
      <c r="C40">
        <v>255</v>
      </c>
      <c r="D40">
        <v>283.13</v>
      </c>
      <c r="E40">
        <v>202.90750000000003</v>
      </c>
      <c r="F40">
        <v>305.14999999999998</v>
      </c>
      <c r="G40">
        <v>251.625</v>
      </c>
      <c r="H40" s="10">
        <v>153.68011541107873</v>
      </c>
      <c r="I40" s="10">
        <v>248.82193921555887</v>
      </c>
      <c r="M40" s="1">
        <v>185533</v>
      </c>
      <c r="N40" s="1">
        <v>31375</v>
      </c>
      <c r="O40" s="1">
        <v>14686</v>
      </c>
      <c r="P40" s="1">
        <v>193682</v>
      </c>
      <c r="Q40" s="1">
        <v>432607</v>
      </c>
      <c r="R40" s="1">
        <v>306600</v>
      </c>
      <c r="S40" s="1">
        <v>56446</v>
      </c>
      <c r="T40" s="1">
        <v>1220929</v>
      </c>
      <c r="U40" s="1">
        <v>0.15196051531252022</v>
      </c>
      <c r="V40" s="1">
        <v>2.5697644990003515E-2</v>
      </c>
      <c r="W40" s="1">
        <v>1.2028545476436385E-2</v>
      </c>
      <c r="X40" s="1">
        <v>0.158634941098131</v>
      </c>
      <c r="Y40" s="1">
        <v>0.35432609103395857</v>
      </c>
      <c r="Z40" s="1">
        <v>0.25112025351187495</v>
      </c>
      <c r="AA40" s="1">
        <v>4.6232008577075323E-2</v>
      </c>
      <c r="AB40" s="1">
        <f t="shared" si="3"/>
        <v>229.99214808459283</v>
      </c>
      <c r="AC40" s="1">
        <f t="shared" si="4"/>
        <v>0.99999999999999989</v>
      </c>
      <c r="AD40" s="1"/>
      <c r="AE40" s="10">
        <v>229.99214808459283</v>
      </c>
      <c r="AF40" s="10">
        <v>229.99214808459283</v>
      </c>
      <c r="AI40" s="1"/>
    </row>
    <row r="41" spans="2:35" x14ac:dyDescent="0.25">
      <c r="B41" t="s">
        <v>126</v>
      </c>
      <c r="C41">
        <v>244.965</v>
      </c>
      <c r="D41">
        <v>275.64</v>
      </c>
      <c r="E41">
        <v>194.65</v>
      </c>
      <c r="F41">
        <v>320.40999999999997</v>
      </c>
      <c r="G41">
        <v>264.87</v>
      </c>
      <c r="H41" s="10">
        <v>150.80917432112423</v>
      </c>
      <c r="I41" s="10">
        <v>242.06372026158851</v>
      </c>
      <c r="M41" s="1">
        <v>204035</v>
      </c>
      <c r="N41" s="1">
        <v>33905</v>
      </c>
      <c r="O41" s="1">
        <v>12736</v>
      </c>
      <c r="P41" s="1">
        <v>200063</v>
      </c>
      <c r="Q41" s="1">
        <v>429892</v>
      </c>
      <c r="R41" s="1">
        <v>322563</v>
      </c>
      <c r="S41" s="1">
        <v>72018</v>
      </c>
      <c r="T41" s="1">
        <v>1275212</v>
      </c>
      <c r="U41" s="1">
        <v>0.16000084691800265</v>
      </c>
      <c r="V41" s="1">
        <v>2.6587735999974906E-2</v>
      </c>
      <c r="W41" s="1">
        <v>9.9873589646270588E-3</v>
      </c>
      <c r="X41" s="1">
        <v>0.15688607070824301</v>
      </c>
      <c r="Y41" s="1">
        <v>0.3371141425896243</v>
      </c>
      <c r="Z41" s="1">
        <v>0.25294852934257206</v>
      </c>
      <c r="AA41" s="1">
        <v>5.6475315476955987E-2</v>
      </c>
      <c r="AB41" s="1">
        <f t="shared" si="3"/>
        <v>223.85797368429871</v>
      </c>
      <c r="AC41" s="1">
        <f t="shared" si="4"/>
        <v>0.99999999999999989</v>
      </c>
      <c r="AD41" s="1"/>
      <c r="AE41" s="10">
        <v>223.85797368429871</v>
      </c>
      <c r="AF41" s="10">
        <v>223.85797368429871</v>
      </c>
      <c r="AI41" s="1"/>
    </row>
    <row r="42" spans="2:35" x14ac:dyDescent="0.25">
      <c r="B42" t="s">
        <v>419</v>
      </c>
      <c r="C42">
        <v>334.48500000000001</v>
      </c>
      <c r="D42">
        <v>382.065</v>
      </c>
      <c r="E42">
        <v>355.08749999999998</v>
      </c>
      <c r="F42">
        <v>441.91999999999996</v>
      </c>
      <c r="G42">
        <v>407.73500000000001</v>
      </c>
      <c r="H42" s="10">
        <v>190.73622740057056</v>
      </c>
      <c r="I42" s="10">
        <v>335.4866108683338</v>
      </c>
      <c r="M42" s="1">
        <v>214113</v>
      </c>
      <c r="N42" s="1">
        <v>35536</v>
      </c>
      <c r="O42" s="1">
        <v>7305</v>
      </c>
      <c r="P42" s="1">
        <v>201100</v>
      </c>
      <c r="Q42" s="1">
        <v>404140</v>
      </c>
      <c r="R42" s="1">
        <v>319003</v>
      </c>
      <c r="S42" s="1">
        <v>88236</v>
      </c>
      <c r="T42" s="1">
        <v>1269433</v>
      </c>
      <c r="U42" s="1">
        <v>0.16866821643993815</v>
      </c>
      <c r="V42" s="1">
        <v>2.7993600292414014E-2</v>
      </c>
      <c r="W42" s="1">
        <v>5.7545376557880563E-3</v>
      </c>
      <c r="X42" s="1">
        <v>0.15841718310458291</v>
      </c>
      <c r="Y42" s="1">
        <v>0.31836260755786244</v>
      </c>
      <c r="Z42" s="1">
        <v>0.25129565719498392</v>
      </c>
      <c r="AA42" s="1">
        <v>6.9508197754430526E-2</v>
      </c>
      <c r="AB42" s="1">
        <f t="shared" si="3"/>
        <v>322.54823648753666</v>
      </c>
      <c r="AC42" s="1">
        <f t="shared" si="4"/>
        <v>1.0000000000000002</v>
      </c>
      <c r="AD42" s="1"/>
      <c r="AE42" s="10">
        <v>322.54823648753666</v>
      </c>
      <c r="AF42" s="10">
        <v>322.54823648753666</v>
      </c>
      <c r="AI42" s="1"/>
    </row>
    <row r="43" spans="2:35" x14ac:dyDescent="0.25">
      <c r="B43" t="s">
        <v>39</v>
      </c>
      <c r="C43">
        <v>353.33500000000004</v>
      </c>
      <c r="D43">
        <v>428.54499999999996</v>
      </c>
      <c r="E43">
        <v>441.495</v>
      </c>
      <c r="F43">
        <v>495.68499999999995</v>
      </c>
      <c r="G43">
        <v>465.39499999999998</v>
      </c>
      <c r="H43" s="10">
        <v>208.36821732361111</v>
      </c>
      <c r="I43" s="10">
        <v>356.09049878319871</v>
      </c>
      <c r="M43" s="1">
        <v>219382</v>
      </c>
      <c r="N43" s="1">
        <v>36955</v>
      </c>
      <c r="O43" s="1">
        <v>1944</v>
      </c>
      <c r="P43" s="1">
        <v>220124</v>
      </c>
      <c r="Q43" s="1">
        <v>366906</v>
      </c>
      <c r="R43" s="1">
        <v>333508</v>
      </c>
      <c r="S43" s="1">
        <v>99002</v>
      </c>
      <c r="T43" s="1">
        <v>1277821</v>
      </c>
      <c r="U43" s="1">
        <v>0.17168445345631353</v>
      </c>
      <c r="V43" s="1">
        <v>2.8920326086361078E-2</v>
      </c>
      <c r="W43" s="1">
        <v>1.5213398433739937E-3</v>
      </c>
      <c r="X43" s="1">
        <v>0.17226512946649022</v>
      </c>
      <c r="Y43" s="1">
        <v>0.28713411346346635</v>
      </c>
      <c r="Z43" s="1">
        <v>0.26099743234772321</v>
      </c>
      <c r="AA43" s="1">
        <v>7.7477205336271671E-2</v>
      </c>
      <c r="AB43" s="1">
        <f t="shared" si="3"/>
        <v>355.36293361252547</v>
      </c>
      <c r="AC43" s="1">
        <f t="shared" si="4"/>
        <v>1</v>
      </c>
      <c r="AD43" s="1"/>
      <c r="AE43" s="10">
        <v>355.36293361252547</v>
      </c>
      <c r="AF43" s="10">
        <v>355.36293361252547</v>
      </c>
      <c r="AI43" s="1"/>
    </row>
    <row r="44" spans="2:35" x14ac:dyDescent="0.25">
      <c r="B44" t="s">
        <v>101</v>
      </c>
      <c r="C44">
        <v>382.37</v>
      </c>
      <c r="D44">
        <v>463.76</v>
      </c>
      <c r="E44">
        <v>550.70000000000005</v>
      </c>
      <c r="F44">
        <v>536.41999999999996</v>
      </c>
      <c r="G44">
        <v>503.64</v>
      </c>
      <c r="H44" s="10">
        <v>224.76948357547258</v>
      </c>
      <c r="I44" s="10">
        <v>389.50019935030036</v>
      </c>
      <c r="M44" s="1">
        <v>232244</v>
      </c>
      <c r="N44" s="1">
        <v>36466</v>
      </c>
      <c r="O44" s="1">
        <v>1378</v>
      </c>
      <c r="P44" s="1">
        <v>228480</v>
      </c>
      <c r="Q44" s="1">
        <v>337401</v>
      </c>
      <c r="R44" s="1">
        <v>291668</v>
      </c>
      <c r="S44" s="1">
        <v>113055</v>
      </c>
      <c r="T44" s="1">
        <v>1240672</v>
      </c>
      <c r="U44" s="1">
        <v>0.18719210234453587</v>
      </c>
      <c r="V44" s="1">
        <v>2.9392135874751747E-2</v>
      </c>
      <c r="W44" s="1">
        <v>1.1106884011245518E-3</v>
      </c>
      <c r="X44" s="1">
        <v>0.18415826261896778</v>
      </c>
      <c r="Y44" s="1">
        <v>0.27195020118129531</v>
      </c>
      <c r="Z44" s="1">
        <v>0.23508872610972117</v>
      </c>
      <c r="AA44" s="1">
        <v>9.1124003765701164E-2</v>
      </c>
      <c r="AB44" s="1">
        <f t="shared" si="3"/>
        <v>400.40931306747746</v>
      </c>
      <c r="AC44" s="1">
        <f t="shared" si="4"/>
        <v>1.0000161202960975</v>
      </c>
      <c r="AD44" s="1"/>
      <c r="AE44" s="10">
        <v>400.40931306747746</v>
      </c>
      <c r="AF44" s="10">
        <v>400.40931306747746</v>
      </c>
      <c r="AI44" s="1"/>
    </row>
    <row r="45" spans="2:35" x14ac:dyDescent="0.25">
      <c r="B45" t="s">
        <v>403</v>
      </c>
      <c r="C45">
        <v>464.52</v>
      </c>
      <c r="D45">
        <v>563.3900000000001</v>
      </c>
      <c r="E45">
        <v>669.00749999999994</v>
      </c>
      <c r="F45">
        <v>651.66000000000008</v>
      </c>
      <c r="G45">
        <v>611.83999999999992</v>
      </c>
      <c r="H45" s="10">
        <v>247.61902470930985</v>
      </c>
      <c r="I45" s="10">
        <v>460.83517487334461</v>
      </c>
      <c r="M45" s="1">
        <v>261915</v>
      </c>
      <c r="N45" s="1">
        <v>39627</v>
      </c>
      <c r="O45" s="1">
        <v>1266</v>
      </c>
      <c r="P45" s="10">
        <v>211828</v>
      </c>
      <c r="Q45" s="1">
        <v>358381</v>
      </c>
      <c r="R45" s="10">
        <v>296180</v>
      </c>
      <c r="S45" s="1">
        <v>119000</v>
      </c>
      <c r="T45" s="1">
        <v>1288198</v>
      </c>
      <c r="U45" s="1">
        <v>0.2033188997343576</v>
      </c>
      <c r="V45" s="1">
        <v>3.0761575472093575E-2</v>
      </c>
      <c r="W45" s="1">
        <v>9.8276817694174334E-4</v>
      </c>
      <c r="X45" s="1">
        <v>0.16443745449069164</v>
      </c>
      <c r="Y45" s="1">
        <v>0.27820335072713975</v>
      </c>
      <c r="Z45" s="1">
        <v>0.22991807160079428</v>
      </c>
      <c r="AA45" s="1">
        <v>9.2377103519800524E-2</v>
      </c>
      <c r="AB45" s="1">
        <f t="shared" si="3"/>
        <v>486.23872251286713</v>
      </c>
      <c r="AC45" s="1">
        <f t="shared" si="4"/>
        <v>0.99999922372181904</v>
      </c>
      <c r="AD45" s="1"/>
      <c r="AE45" s="10">
        <v>486.23872251286713</v>
      </c>
      <c r="AF45" s="10">
        <v>486.23872251286713</v>
      </c>
      <c r="AI4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Data</vt:lpstr>
      <vt:lpstr>Raw Oil</vt:lpstr>
      <vt:lpstr>Raw Gas</vt:lpstr>
      <vt:lpstr>Electricity Estimation</vt:lpstr>
      <vt:lpstr>Oil Price Construct</vt:lpstr>
      <vt:lpstr>Gas Price Construct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Akbar ullah</dc:creator>
  <cp:lastModifiedBy>au36</cp:lastModifiedBy>
  <dcterms:created xsi:type="dcterms:W3CDTF">2013-10-24T08:37:12Z</dcterms:created>
  <dcterms:modified xsi:type="dcterms:W3CDTF">2019-05-02T12:03:21Z</dcterms:modified>
</cp:coreProperties>
</file>