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475"/>
  </bookViews>
  <sheets>
    <sheet name="day 0, 5, 10 corrected dilution" sheetId="8" r:id="rId1"/>
    <sheet name="d3, 11 &amp; wfr corrected dilution" sheetId="5" r:id="rId2"/>
    <sheet name="collated data for plots" sheetId="6" r:id="rId3"/>
  </sheets>
  <calcPr calcId="145621"/>
</workbook>
</file>

<file path=xl/calcChain.xml><?xml version="1.0" encoding="utf-8"?>
<calcChain xmlns="http://schemas.openxmlformats.org/spreadsheetml/2006/main">
  <c r="H16" i="5" l="1"/>
  <c r="H14" i="5"/>
  <c r="H12" i="5"/>
  <c r="S75" i="8" l="1"/>
  <c r="S74" i="8"/>
  <c r="S73" i="8"/>
  <c r="S71" i="8"/>
  <c r="S70" i="8"/>
  <c r="S69" i="8"/>
  <c r="S67" i="8"/>
  <c r="S66" i="8"/>
  <c r="S65" i="8"/>
  <c r="S61" i="8"/>
  <c r="S60" i="8"/>
  <c r="S59" i="8"/>
  <c r="S56" i="8"/>
  <c r="S55" i="8"/>
  <c r="S54" i="8"/>
  <c r="S52" i="8"/>
  <c r="S51" i="8"/>
  <c r="S50" i="8"/>
  <c r="S48" i="8"/>
  <c r="S47" i="8"/>
  <c r="S46" i="8"/>
  <c r="S42" i="8"/>
  <c r="S41" i="8"/>
  <c r="S40" i="8"/>
  <c r="S37" i="8"/>
  <c r="S36" i="8"/>
  <c r="S35" i="8"/>
  <c r="S33" i="8"/>
  <c r="S32" i="8"/>
  <c r="S31" i="8"/>
  <c r="S29" i="8"/>
  <c r="S28" i="8"/>
  <c r="S27" i="8"/>
  <c r="O75" i="8"/>
  <c r="O74" i="8"/>
  <c r="O73" i="8"/>
  <c r="O71" i="8"/>
  <c r="O70" i="8"/>
  <c r="O69" i="8"/>
  <c r="O67" i="8"/>
  <c r="O66" i="8"/>
  <c r="O65" i="8"/>
  <c r="O61" i="8"/>
  <c r="O60" i="8"/>
  <c r="O59" i="8"/>
  <c r="O56" i="8"/>
  <c r="O55" i="8"/>
  <c r="O54" i="8"/>
  <c r="O52" i="8"/>
  <c r="O51" i="8"/>
  <c r="O50" i="8"/>
  <c r="O48" i="8"/>
  <c r="O47" i="8"/>
  <c r="O46" i="8"/>
  <c r="O42" i="8"/>
  <c r="O41" i="8"/>
  <c r="O40" i="8"/>
  <c r="O37" i="8"/>
  <c r="O36" i="8"/>
  <c r="O35" i="8"/>
  <c r="O33" i="8"/>
  <c r="O32" i="8"/>
  <c r="O31" i="8"/>
  <c r="O29" i="8"/>
  <c r="O28" i="8"/>
  <c r="O27" i="8"/>
  <c r="U46" i="5"/>
  <c r="U49" i="5"/>
  <c r="O49" i="5"/>
  <c r="N49" i="5"/>
  <c r="V27" i="8" l="1"/>
  <c r="AC27" i="8" s="1"/>
  <c r="Z67" i="8"/>
  <c r="AG67" i="8" s="1"/>
  <c r="Y67" i="8"/>
  <c r="AF67" i="8" s="1"/>
  <c r="W67" i="8"/>
  <c r="AD67" i="8" s="1"/>
  <c r="V67" i="8"/>
  <c r="AC67" i="8" s="1"/>
  <c r="Z66" i="8"/>
  <c r="AG66" i="8" s="1"/>
  <c r="Y66" i="8"/>
  <c r="AF66" i="8" s="1"/>
  <c r="W66" i="8"/>
  <c r="AD66" i="8" s="1"/>
  <c r="V66" i="8"/>
  <c r="AC66" i="8" s="1"/>
  <c r="Z65" i="8"/>
  <c r="AG65" i="8" s="1"/>
  <c r="Y65" i="8"/>
  <c r="AF65" i="8" s="1"/>
  <c r="W65" i="8"/>
  <c r="AD65" i="8" s="1"/>
  <c r="V65" i="8"/>
  <c r="AC65" i="8" s="1"/>
  <c r="AG61" i="8"/>
  <c r="AF61" i="8"/>
  <c r="W61" i="8"/>
  <c r="AD61" i="8" s="1"/>
  <c r="V61" i="8"/>
  <c r="AC61" i="8" s="1"/>
  <c r="AG60" i="8"/>
  <c r="AF60" i="8"/>
  <c r="W60" i="8"/>
  <c r="AD60" i="8" s="1"/>
  <c r="V60" i="8"/>
  <c r="AC60" i="8" s="1"/>
  <c r="AG59" i="8"/>
  <c r="AF59" i="8"/>
  <c r="W59" i="8"/>
  <c r="AD59" i="8" s="1"/>
  <c r="V59" i="8"/>
  <c r="AC59" i="8" s="1"/>
  <c r="Z48" i="8"/>
  <c r="AG48" i="8" s="1"/>
  <c r="Y48" i="8"/>
  <c r="AF48" i="8" s="1"/>
  <c r="W48" i="8"/>
  <c r="AD48" i="8" s="1"/>
  <c r="V48" i="8"/>
  <c r="AC48" i="8" s="1"/>
  <c r="Z47" i="8"/>
  <c r="AG47" i="8" s="1"/>
  <c r="Y47" i="8"/>
  <c r="AF47" i="8" s="1"/>
  <c r="W47" i="8"/>
  <c r="AD47" i="8" s="1"/>
  <c r="V47" i="8"/>
  <c r="AC47" i="8" s="1"/>
  <c r="Z46" i="8"/>
  <c r="AG46" i="8" s="1"/>
  <c r="Y46" i="8"/>
  <c r="AF46" i="8" s="1"/>
  <c r="W46" i="8"/>
  <c r="AD46" i="8" s="1"/>
  <c r="V46" i="8"/>
  <c r="AC46" i="8" s="1"/>
  <c r="AG42" i="8"/>
  <c r="AF42" i="8"/>
  <c r="W42" i="8"/>
  <c r="AD42" i="8" s="1"/>
  <c r="V42" i="8"/>
  <c r="AC42" i="8" s="1"/>
  <c r="AG41" i="8"/>
  <c r="AF41" i="8"/>
  <c r="W41" i="8"/>
  <c r="AD41" i="8" s="1"/>
  <c r="V41" i="8"/>
  <c r="AC41" i="8" s="1"/>
  <c r="AG40" i="8"/>
  <c r="AF40" i="8"/>
  <c r="W40" i="8"/>
  <c r="AD40" i="8" s="1"/>
  <c r="V40" i="8"/>
  <c r="AC40" i="8" s="1"/>
  <c r="Z29" i="8"/>
  <c r="AG29" i="8" s="1"/>
  <c r="Y29" i="8"/>
  <c r="AF29" i="8" s="1"/>
  <c r="W29" i="8"/>
  <c r="AD29" i="8" s="1"/>
  <c r="V29" i="8"/>
  <c r="AC29" i="8" s="1"/>
  <c r="Z28" i="8"/>
  <c r="AG28" i="8" s="1"/>
  <c r="Y28" i="8"/>
  <c r="AF28" i="8" s="1"/>
  <c r="W28" i="8"/>
  <c r="AD28" i="8" s="1"/>
  <c r="V28" i="8"/>
  <c r="AC28" i="8" s="1"/>
  <c r="Z27" i="8"/>
  <c r="AG27" i="8" s="1"/>
  <c r="Y27" i="8"/>
  <c r="AF27" i="8" s="1"/>
  <c r="W27" i="8"/>
  <c r="AD27" i="8" s="1"/>
  <c r="C12" i="5" l="1"/>
  <c r="D17" i="5" l="1"/>
  <c r="C17" i="5"/>
  <c r="A17" i="5"/>
  <c r="D16" i="5"/>
  <c r="C16" i="5"/>
  <c r="A16" i="5"/>
  <c r="D15" i="5"/>
  <c r="C15" i="5"/>
  <c r="A15" i="5"/>
  <c r="D14" i="5"/>
  <c r="C14" i="5"/>
  <c r="A14" i="5"/>
  <c r="D13" i="5"/>
  <c r="C13" i="5"/>
  <c r="E13" i="5" s="1"/>
  <c r="A13" i="5"/>
  <c r="D12" i="5"/>
  <c r="E12" i="5" s="1"/>
  <c r="A12" i="5"/>
  <c r="U61" i="5"/>
  <c r="T61" i="5"/>
  <c r="S61" i="5"/>
  <c r="O61" i="5"/>
  <c r="N61" i="5"/>
  <c r="M61" i="5"/>
  <c r="I61" i="5"/>
  <c r="H61" i="5"/>
  <c r="G61" i="5"/>
  <c r="C61" i="5"/>
  <c r="B61" i="5"/>
  <c r="A61" i="5"/>
  <c r="U60" i="5"/>
  <c r="T60" i="5"/>
  <c r="S60" i="5"/>
  <c r="O60" i="5"/>
  <c r="N60" i="5"/>
  <c r="M60" i="5"/>
  <c r="I60" i="5"/>
  <c r="H60" i="5"/>
  <c r="G60" i="5"/>
  <c r="C60" i="5"/>
  <c r="B60" i="5"/>
  <c r="A60" i="5"/>
  <c r="U59" i="5"/>
  <c r="W59" i="5" s="1"/>
  <c r="T59" i="5"/>
  <c r="S59" i="5"/>
  <c r="O59" i="5"/>
  <c r="N59" i="5"/>
  <c r="M59" i="5"/>
  <c r="I59" i="5"/>
  <c r="K59" i="5" s="1"/>
  <c r="H59" i="5"/>
  <c r="G59" i="5"/>
  <c r="C59" i="5"/>
  <c r="E59" i="5" s="1"/>
  <c r="B59" i="5"/>
  <c r="A59" i="5"/>
  <c r="U57" i="5"/>
  <c r="T57" i="5"/>
  <c r="S57" i="5"/>
  <c r="O57" i="5"/>
  <c r="N57" i="5"/>
  <c r="M57" i="5"/>
  <c r="I57" i="5"/>
  <c r="J57" i="5" s="1"/>
  <c r="H57" i="5"/>
  <c r="G57" i="5"/>
  <c r="C57" i="5"/>
  <c r="D57" i="5" s="1"/>
  <c r="B57" i="5"/>
  <c r="A57" i="5"/>
  <c r="U55" i="5"/>
  <c r="T55" i="5"/>
  <c r="S55" i="5"/>
  <c r="O55" i="5"/>
  <c r="N55" i="5"/>
  <c r="M55" i="5"/>
  <c r="I55" i="5"/>
  <c r="H55" i="5"/>
  <c r="G55" i="5"/>
  <c r="C55" i="5"/>
  <c r="B55" i="5"/>
  <c r="A55" i="5"/>
  <c r="U54" i="5"/>
  <c r="T54" i="5"/>
  <c r="S54" i="5"/>
  <c r="O54" i="5"/>
  <c r="N54" i="5"/>
  <c r="M54" i="5"/>
  <c r="I54" i="5"/>
  <c r="H54" i="5"/>
  <c r="G54" i="5"/>
  <c r="C54" i="5"/>
  <c r="B54" i="5"/>
  <c r="A54" i="5"/>
  <c r="U53" i="5"/>
  <c r="W53" i="5" s="1"/>
  <c r="T53" i="5"/>
  <c r="S53" i="5"/>
  <c r="O53" i="5"/>
  <c r="N53" i="5"/>
  <c r="M53" i="5"/>
  <c r="I53" i="5"/>
  <c r="H53" i="5"/>
  <c r="G53" i="5"/>
  <c r="C53" i="5"/>
  <c r="B53" i="5"/>
  <c r="A53" i="5"/>
  <c r="U51" i="5"/>
  <c r="T51" i="5"/>
  <c r="S51" i="5"/>
  <c r="O51" i="5"/>
  <c r="N51" i="5"/>
  <c r="M51" i="5"/>
  <c r="I51" i="5"/>
  <c r="J51" i="5" s="1"/>
  <c r="H51" i="5"/>
  <c r="G51" i="5"/>
  <c r="C51" i="5"/>
  <c r="D51" i="5" s="1"/>
  <c r="B51" i="5"/>
  <c r="A51" i="5"/>
  <c r="U48" i="5"/>
  <c r="T48" i="5"/>
  <c r="S48" i="5"/>
  <c r="O48" i="5"/>
  <c r="N48" i="5"/>
  <c r="M48" i="5"/>
  <c r="I48" i="5"/>
  <c r="H48" i="5"/>
  <c r="G48" i="5"/>
  <c r="C48" i="5"/>
  <c r="B48" i="5"/>
  <c r="A48" i="5"/>
  <c r="U47" i="5"/>
  <c r="T47" i="5"/>
  <c r="S47" i="5"/>
  <c r="O47" i="5"/>
  <c r="N47" i="5"/>
  <c r="M47" i="5"/>
  <c r="I47" i="5"/>
  <c r="H47" i="5"/>
  <c r="G47" i="5"/>
  <c r="C47" i="5"/>
  <c r="B47" i="5"/>
  <c r="A47" i="5"/>
  <c r="T46" i="5"/>
  <c r="S46" i="5"/>
  <c r="O46" i="5"/>
  <c r="N46" i="5"/>
  <c r="M46" i="5"/>
  <c r="I46" i="5"/>
  <c r="H46" i="5"/>
  <c r="G46" i="5"/>
  <c r="C46" i="5"/>
  <c r="B46" i="5"/>
  <c r="A46" i="5"/>
  <c r="K45" i="5"/>
  <c r="J45" i="5"/>
  <c r="H45" i="5"/>
  <c r="G45" i="5"/>
  <c r="E45" i="5"/>
  <c r="C45" i="5"/>
  <c r="B45" i="5"/>
  <c r="A45" i="5"/>
  <c r="V46" i="5" l="1"/>
  <c r="W46" i="5"/>
  <c r="Q46" i="5"/>
  <c r="P46" i="5"/>
  <c r="K46" i="5"/>
  <c r="E17" i="5"/>
  <c r="E15" i="5"/>
  <c r="D53" i="5"/>
  <c r="Q53" i="5"/>
  <c r="V53" i="5"/>
  <c r="J59" i="5"/>
  <c r="D59" i="5"/>
  <c r="Q59" i="5"/>
  <c r="V59" i="5"/>
  <c r="E14" i="5"/>
  <c r="G14" i="5" s="1"/>
  <c r="E16" i="5"/>
  <c r="K53" i="5"/>
  <c r="G12" i="5"/>
  <c r="D46" i="5"/>
  <c r="V51" i="5"/>
  <c r="E53" i="5"/>
  <c r="J53" i="5"/>
  <c r="V57" i="5"/>
  <c r="E46" i="5"/>
  <c r="J46" i="5"/>
  <c r="P51" i="5"/>
  <c r="P57" i="5"/>
  <c r="P53" i="5"/>
  <c r="P59" i="5"/>
  <c r="G16" i="5" l="1"/>
</calcChain>
</file>

<file path=xl/sharedStrings.xml><?xml version="1.0" encoding="utf-8"?>
<sst xmlns="http://schemas.openxmlformats.org/spreadsheetml/2006/main" count="743" uniqueCount="107">
  <si>
    <t>Sample ID</t>
  </si>
  <si>
    <t>Analyte Name</t>
  </si>
  <si>
    <t>Blank</t>
  </si>
  <si>
    <t>As 188.979</t>
  </si>
  <si>
    <t>Fe 238.204</t>
  </si>
  <si>
    <t>0.1PPM CHECK STD</t>
  </si>
  <si>
    <t>blank</t>
  </si>
  <si>
    <t>f wafer</t>
  </si>
  <si>
    <t xml:space="preserve">g wafer </t>
  </si>
  <si>
    <t>n wafer</t>
  </si>
  <si>
    <t>md11</t>
  </si>
  <si>
    <t>nd11</t>
  </si>
  <si>
    <t>od11</t>
  </si>
  <si>
    <t>a wafer</t>
  </si>
  <si>
    <t>c wafer</t>
  </si>
  <si>
    <t>gd11</t>
  </si>
  <si>
    <t>hd11</t>
  </si>
  <si>
    <t>bd11</t>
  </si>
  <si>
    <t>cd11</t>
  </si>
  <si>
    <t>dd11</t>
  </si>
  <si>
    <t>ed11</t>
  </si>
  <si>
    <t>fd11</t>
  </si>
  <si>
    <t>od3</t>
  </si>
  <si>
    <t>ad11</t>
  </si>
  <si>
    <t>fd3</t>
  </si>
  <si>
    <t>gd3</t>
  </si>
  <si>
    <t>hd3</t>
  </si>
  <si>
    <t>ad3</t>
  </si>
  <si>
    <t>bd3</t>
  </si>
  <si>
    <t>cd3</t>
  </si>
  <si>
    <t>dd3</t>
  </si>
  <si>
    <t>ed3</t>
  </si>
  <si>
    <t xml:space="preserve">SD </t>
  </si>
  <si>
    <t xml:space="preserve">RSD </t>
  </si>
  <si>
    <t>Reported Conc (mg/l)</t>
  </si>
  <si>
    <t>o wafer</t>
  </si>
  <si>
    <t>md3</t>
  </si>
  <si>
    <t>nd3</t>
  </si>
  <si>
    <t>ppb</t>
  </si>
  <si>
    <t>Average As</t>
  </si>
  <si>
    <t>stdev As</t>
  </si>
  <si>
    <t>Average Fe</t>
  </si>
  <si>
    <t>stdev Fe</t>
  </si>
  <si>
    <t>Geobacter sulfurreducens</t>
  </si>
  <si>
    <t>Shewanella ANA3</t>
  </si>
  <si>
    <t xml:space="preserve">No cell control </t>
  </si>
  <si>
    <t>day 3 = 1 in 100</t>
  </si>
  <si>
    <t>day 11 = 1 in 10</t>
  </si>
  <si>
    <t>wafer = wafer in 1 ml conc nitric, then 0.3 ml in 9.7 ml DIW</t>
  </si>
  <si>
    <t>Day 3 - reported</t>
  </si>
  <si>
    <t>Day 11 - reported</t>
  </si>
  <si>
    <t>mean</t>
  </si>
  <si>
    <t>As</t>
  </si>
  <si>
    <t>Fe</t>
  </si>
  <si>
    <t>mol As per mol Fe</t>
  </si>
  <si>
    <t>G.sulf</t>
  </si>
  <si>
    <t>S.ANA3</t>
  </si>
  <si>
    <t>No cell</t>
  </si>
  <si>
    <t>average</t>
  </si>
  <si>
    <t>mg/l</t>
  </si>
  <si>
    <r>
      <t xml:space="preserve">Geobacter sulfurreducens </t>
    </r>
    <r>
      <rPr>
        <b/>
        <sz val="11"/>
        <color theme="1"/>
        <rFont val="Calibri"/>
        <family val="2"/>
        <scheme val="minor"/>
      </rPr>
      <t>no donor</t>
    </r>
  </si>
  <si>
    <r>
      <t xml:space="preserve">Shewanella </t>
    </r>
    <r>
      <rPr>
        <b/>
        <sz val="11"/>
        <color theme="1"/>
        <rFont val="Calibri"/>
        <family val="2"/>
        <scheme val="minor"/>
      </rPr>
      <t>ANA3</t>
    </r>
  </si>
  <si>
    <r>
      <t xml:space="preserve">Shewanella </t>
    </r>
    <r>
      <rPr>
        <b/>
        <sz val="11"/>
        <color theme="1"/>
        <rFont val="Calibri"/>
        <family val="2"/>
        <scheme val="minor"/>
      </rPr>
      <t>ANA3 no donor</t>
    </r>
  </si>
  <si>
    <r>
      <t xml:space="preserve">Shewanella ANA3 </t>
    </r>
    <r>
      <rPr>
        <b/>
        <sz val="11"/>
        <color theme="1"/>
        <rFont val="Calibri"/>
        <family val="2"/>
        <scheme val="minor"/>
      </rPr>
      <t>no donor</t>
    </r>
  </si>
  <si>
    <r>
      <t>Geobacter sulfurreducens</t>
    </r>
    <r>
      <rPr>
        <b/>
        <sz val="11"/>
        <color theme="1"/>
        <rFont val="Calibri"/>
        <family val="2"/>
        <scheme val="minor"/>
      </rPr>
      <t xml:space="preserve"> no donor</t>
    </r>
  </si>
  <si>
    <t>A0</t>
  </si>
  <si>
    <t>A5</t>
  </si>
  <si>
    <t>A10</t>
  </si>
  <si>
    <t>B0</t>
  </si>
  <si>
    <t>B5</t>
  </si>
  <si>
    <t>B10</t>
  </si>
  <si>
    <t>C0</t>
  </si>
  <si>
    <t>C5</t>
  </si>
  <si>
    <t>C10</t>
  </si>
  <si>
    <t>D0</t>
  </si>
  <si>
    <t>D5</t>
  </si>
  <si>
    <t>D10</t>
  </si>
  <si>
    <t>E0</t>
  </si>
  <si>
    <t>E5</t>
  </si>
  <si>
    <t>E10</t>
  </si>
  <si>
    <t>F0</t>
  </si>
  <si>
    <t>F5</t>
  </si>
  <si>
    <t>F10</t>
  </si>
  <si>
    <t>G0</t>
  </si>
  <si>
    <t>G5</t>
  </si>
  <si>
    <t>G10</t>
  </si>
  <si>
    <t>H0</t>
  </si>
  <si>
    <t>H5</t>
  </si>
  <si>
    <t>H10</t>
  </si>
  <si>
    <t>M0</t>
  </si>
  <si>
    <t>M5</t>
  </si>
  <si>
    <t>M10</t>
  </si>
  <si>
    <t>N0</t>
  </si>
  <si>
    <t>N5</t>
  </si>
  <si>
    <t>N10</t>
  </si>
  <si>
    <t>O0</t>
  </si>
  <si>
    <t>O5</t>
  </si>
  <si>
    <t>O10</t>
  </si>
  <si>
    <t>QA</t>
  </si>
  <si>
    <t>D1</t>
  </si>
  <si>
    <t>avg</t>
  </si>
  <si>
    <t>Actual conc (mg/l)</t>
  </si>
  <si>
    <t>Day 3 - actual concs</t>
  </si>
  <si>
    <t>Day 11 - actual concs</t>
  </si>
  <si>
    <t>stdev</t>
  </si>
  <si>
    <r>
      <rPr>
        <b/>
        <sz val="11"/>
        <color theme="1"/>
        <rFont val="Calibri"/>
        <family val="2"/>
      </rPr>
      <t>concs o</t>
    </r>
    <r>
      <rPr>
        <b/>
        <sz val="11"/>
        <color theme="1"/>
        <rFont val="Calibri"/>
        <family val="2"/>
        <scheme val="minor"/>
      </rPr>
      <t>n wafer - post acid dissolution day 11</t>
    </r>
  </si>
  <si>
    <r>
      <rPr>
        <b/>
        <sz val="11"/>
        <color theme="1"/>
        <rFont val="Calibri"/>
        <family val="2"/>
      </rPr>
      <t>nano</t>
    </r>
    <r>
      <rPr>
        <b/>
        <sz val="11"/>
        <color theme="1"/>
        <rFont val="Calibri"/>
        <family val="2"/>
        <scheme val="minor"/>
      </rPr>
      <t>moles on wafer - post acid dissolution day 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</si>
</sst>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1" fontId="0" fillId="0" borderId="0" xfId="0" applyNumberFormat="1"/>
    <xf numFmtId="0" fontId="18" fillId="0" borderId="0" xfId="0" applyFont="1"/>
    <xf numFmtId="11" fontId="18" fillId="0" borderId="0" xfId="0" applyNumberFormat="1" applyFont="1"/>
    <xf numFmtId="0" fontId="16" fillId="0" borderId="10" xfId="0" applyFont="1" applyBorder="1"/>
    <xf numFmtId="0" fontId="16" fillId="0" borderId="0" xfId="0" applyFont="1" applyFill="1" applyBorder="1"/>
    <xf numFmtId="0" fontId="19" fillId="0" borderId="0" xfId="0" applyFont="1"/>
    <xf numFmtId="1" fontId="0" fillId="0" borderId="0" xfId="0" applyNumberFormat="1"/>
    <xf numFmtId="0" fontId="16" fillId="0" borderId="0" xfId="0" applyFont="1"/>
    <xf numFmtId="164" fontId="0" fillId="0" borderId="0" xfId="0" applyNumberFormat="1"/>
    <xf numFmtId="2" fontId="0" fillId="0" borderId="0" xfId="0" applyNumberFormat="1"/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5" fontId="0" fillId="0" borderId="0" xfId="0" applyNumberFormat="1"/>
    <xf numFmtId="0" fontId="21" fillId="0" borderId="0" xfId="0" applyFont="1"/>
    <xf numFmtId="0" fontId="16" fillId="0" borderId="0" xfId="0" applyFont="1" applyAlignment="1">
      <alignment horizontal="center"/>
    </xf>
    <xf numFmtId="0" fontId="0" fillId="0" borderId="0" xfId="0" applyFill="1"/>
    <xf numFmtId="166" fontId="0" fillId="0" borderId="0" xfId="0" applyNumberForma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"/>
  <sheetViews>
    <sheetView tabSelected="1" zoomScale="85" zoomScaleNormal="85" workbookViewId="0">
      <selection activeCell="A26" sqref="A26"/>
    </sheetView>
  </sheetViews>
  <sheetFormatPr defaultRowHeight="15" x14ac:dyDescent="0.25"/>
  <cols>
    <col min="1" max="1" width="17.7109375" bestFit="1" customWidth="1"/>
    <col min="2" max="2" width="13.7109375" bestFit="1" customWidth="1"/>
    <col min="3" max="3" width="20.28515625" style="13" bestFit="1" customWidth="1"/>
    <col min="4" max="5" width="12" customWidth="1"/>
    <col min="7" max="7" width="9.85546875" bestFit="1" customWidth="1"/>
    <col min="8" max="8" width="13.7109375" bestFit="1" customWidth="1"/>
    <col min="9" max="9" width="20.28515625" bestFit="1" customWidth="1"/>
    <col min="10" max="11" width="12" bestFit="1" customWidth="1"/>
    <col min="12" max="12" width="13.7109375" customWidth="1"/>
    <col min="13" max="13" width="17.7109375" bestFit="1" customWidth="1"/>
    <col min="14" max="14" width="13.7109375" bestFit="1" customWidth="1"/>
    <col min="15" max="15" width="20.28515625" style="13" bestFit="1" customWidth="1"/>
    <col min="17" max="17" width="9.85546875" bestFit="1" customWidth="1"/>
    <col min="18" max="18" width="13.7109375" bestFit="1" customWidth="1"/>
    <col min="19" max="19" width="20.28515625" bestFit="1" customWidth="1"/>
    <col min="22" max="23" width="10.85546875" bestFit="1" customWidth="1"/>
  </cols>
  <sheetData>
    <row r="1" spans="1:33" x14ac:dyDescent="0.25">
      <c r="A1" t="s">
        <v>0</v>
      </c>
      <c r="B1" t="s">
        <v>1</v>
      </c>
      <c r="C1" s="13" t="s">
        <v>34</v>
      </c>
      <c r="D1" t="s">
        <v>33</v>
      </c>
      <c r="E1" t="s">
        <v>32</v>
      </c>
      <c r="G1" t="s">
        <v>0</v>
      </c>
      <c r="H1" t="s">
        <v>1</v>
      </c>
      <c r="I1" s="13" t="s">
        <v>34</v>
      </c>
      <c r="J1" t="s">
        <v>33</v>
      </c>
      <c r="K1" t="s">
        <v>32</v>
      </c>
      <c r="M1" t="s">
        <v>0</v>
      </c>
      <c r="N1" t="s">
        <v>1</v>
      </c>
      <c r="O1" s="13" t="s">
        <v>101</v>
      </c>
      <c r="Q1" t="s">
        <v>0</v>
      </c>
      <c r="R1" t="s">
        <v>1</v>
      </c>
      <c r="S1" s="13" t="s">
        <v>34</v>
      </c>
      <c r="U1" t="s">
        <v>59</v>
      </c>
      <c r="V1" t="s">
        <v>39</v>
      </c>
      <c r="W1" t="s">
        <v>41</v>
      </c>
      <c r="Y1" t="s">
        <v>40</v>
      </c>
      <c r="Z1" t="s">
        <v>42</v>
      </c>
      <c r="AB1" t="s">
        <v>38</v>
      </c>
      <c r="AC1" t="s">
        <v>39</v>
      </c>
      <c r="AD1" t="s">
        <v>41</v>
      </c>
      <c r="AF1" t="s">
        <v>40</v>
      </c>
      <c r="AG1" t="s">
        <v>42</v>
      </c>
    </row>
    <row r="2" spans="1:33" hidden="1" x14ac:dyDescent="0.25"/>
    <row r="3" spans="1:33" hidden="1" x14ac:dyDescent="0.25">
      <c r="A3" t="s">
        <v>2</v>
      </c>
      <c r="B3" t="s">
        <v>3</v>
      </c>
      <c r="C3" s="13">
        <v>2E-3</v>
      </c>
      <c r="D3">
        <v>68.269882210000006</v>
      </c>
      <c r="E3">
        <v>1.637017531E-3</v>
      </c>
      <c r="M3" t="s">
        <v>2</v>
      </c>
      <c r="N3" t="s">
        <v>3</v>
      </c>
      <c r="O3" s="13">
        <v>2E-3</v>
      </c>
    </row>
    <row r="4" spans="1:33" hidden="1" x14ac:dyDescent="0.25">
      <c r="A4" t="s">
        <v>2</v>
      </c>
      <c r="B4" t="s">
        <v>3</v>
      </c>
      <c r="C4" s="13">
        <v>0</v>
      </c>
      <c r="D4">
        <v>239.56891999999999</v>
      </c>
      <c r="E4">
        <v>1.1104947020000001E-3</v>
      </c>
      <c r="M4" t="s">
        <v>2</v>
      </c>
      <c r="N4" t="s">
        <v>3</v>
      </c>
      <c r="O4" s="13">
        <v>0</v>
      </c>
    </row>
    <row r="5" spans="1:33" hidden="1" x14ac:dyDescent="0.25">
      <c r="A5" t="s">
        <v>2</v>
      </c>
      <c r="B5" t="s">
        <v>3</v>
      </c>
      <c r="C5" s="13">
        <v>-2E-3</v>
      </c>
      <c r="D5">
        <v>40.910550690000001</v>
      </c>
      <c r="E5">
        <v>7.2268730629999997E-4</v>
      </c>
      <c r="M5" t="s">
        <v>2</v>
      </c>
      <c r="N5" t="s">
        <v>3</v>
      </c>
      <c r="O5" s="13">
        <v>-2E-3</v>
      </c>
    </row>
    <row r="6" spans="1:33" hidden="1" x14ac:dyDescent="0.25">
      <c r="A6" t="s">
        <v>2</v>
      </c>
      <c r="B6" t="s">
        <v>3</v>
      </c>
      <c r="C6" s="13">
        <v>-2E-3</v>
      </c>
      <c r="D6">
        <v>42.50557903</v>
      </c>
      <c r="E6">
        <v>1.0127642990000001E-3</v>
      </c>
      <c r="M6" t="s">
        <v>2</v>
      </c>
      <c r="N6" t="s">
        <v>3</v>
      </c>
      <c r="O6" s="13">
        <v>-2E-3</v>
      </c>
    </row>
    <row r="7" spans="1:33" hidden="1" x14ac:dyDescent="0.25"/>
    <row r="8" spans="1:33" hidden="1" x14ac:dyDescent="0.25">
      <c r="A8">
        <v>0.01</v>
      </c>
      <c r="B8" t="s">
        <v>3</v>
      </c>
      <c r="C8" s="13">
        <v>1.0999999999999999E-2</v>
      </c>
      <c r="D8">
        <v>15.098993999999999</v>
      </c>
      <c r="E8">
        <v>1.6932752880000001E-3</v>
      </c>
      <c r="M8">
        <v>0.01</v>
      </c>
      <c r="N8" t="s">
        <v>3</v>
      </c>
      <c r="O8" s="13">
        <v>1.0999999999999999E-2</v>
      </c>
    </row>
    <row r="9" spans="1:33" hidden="1" x14ac:dyDescent="0.25">
      <c r="A9">
        <v>0.01</v>
      </c>
      <c r="B9" t="s">
        <v>3</v>
      </c>
      <c r="C9" s="13">
        <v>8.9999999999999993E-3</v>
      </c>
      <c r="D9">
        <v>41.845353279999998</v>
      </c>
      <c r="E9">
        <v>3.647228367E-3</v>
      </c>
      <c r="M9">
        <v>0.01</v>
      </c>
      <c r="N9" t="s">
        <v>3</v>
      </c>
      <c r="O9" s="13">
        <v>8.9999999999999993E-3</v>
      </c>
    </row>
    <row r="10" spans="1:33" hidden="1" x14ac:dyDescent="0.25">
      <c r="A10">
        <v>0.01</v>
      </c>
      <c r="B10" t="s">
        <v>3</v>
      </c>
      <c r="C10" s="13">
        <v>8.9999999999999993E-3</v>
      </c>
      <c r="D10">
        <v>12.451749769999999</v>
      </c>
      <c r="E10">
        <v>1.069460193E-3</v>
      </c>
      <c r="M10">
        <v>0.01</v>
      </c>
      <c r="N10" t="s">
        <v>3</v>
      </c>
      <c r="O10" s="13">
        <v>8.9999999999999993E-3</v>
      </c>
    </row>
    <row r="11" spans="1:33" hidden="1" x14ac:dyDescent="0.25">
      <c r="A11">
        <v>0.01</v>
      </c>
      <c r="B11" t="s">
        <v>3</v>
      </c>
      <c r="C11" s="13">
        <v>8.9999999999999993E-3</v>
      </c>
      <c r="D11">
        <v>8.3937217129999997</v>
      </c>
      <c r="E11">
        <v>6.7372752350000002E-4</v>
      </c>
      <c r="M11">
        <v>0.01</v>
      </c>
      <c r="N11" t="s">
        <v>3</v>
      </c>
      <c r="O11" s="13">
        <v>8.9999999999999993E-3</v>
      </c>
    </row>
    <row r="12" spans="1:33" hidden="1" x14ac:dyDescent="0.25">
      <c r="A12">
        <v>0.05</v>
      </c>
      <c r="B12" t="s">
        <v>3</v>
      </c>
      <c r="C12" s="13">
        <v>4.9000000000000002E-2</v>
      </c>
      <c r="D12">
        <v>1.892131132</v>
      </c>
      <c r="E12">
        <v>8.6387080190000005E-4</v>
      </c>
      <c r="M12">
        <v>0.05</v>
      </c>
      <c r="N12" t="s">
        <v>3</v>
      </c>
      <c r="O12" s="13">
        <v>4.9000000000000002E-2</v>
      </c>
    </row>
    <row r="13" spans="1:33" hidden="1" x14ac:dyDescent="0.25">
      <c r="A13">
        <v>0.05</v>
      </c>
      <c r="B13" t="s">
        <v>3</v>
      </c>
      <c r="C13" s="13">
        <v>4.9000000000000002E-2</v>
      </c>
      <c r="D13">
        <v>2.5106519980000002</v>
      </c>
      <c r="E13">
        <v>1.164512245E-3</v>
      </c>
      <c r="M13">
        <v>0.05</v>
      </c>
      <c r="N13" t="s">
        <v>3</v>
      </c>
      <c r="O13" s="13">
        <v>4.9000000000000002E-2</v>
      </c>
    </row>
    <row r="14" spans="1:33" hidden="1" x14ac:dyDescent="0.25">
      <c r="A14">
        <v>0.05</v>
      </c>
      <c r="B14" t="s">
        <v>3</v>
      </c>
      <c r="C14" s="13">
        <v>4.9000000000000002E-2</v>
      </c>
      <c r="D14">
        <v>3.1751702019999999</v>
      </c>
      <c r="E14">
        <v>1.4391906439999999E-3</v>
      </c>
      <c r="M14">
        <v>0.05</v>
      </c>
      <c r="N14" t="s">
        <v>3</v>
      </c>
      <c r="O14" s="13">
        <v>4.9000000000000002E-2</v>
      </c>
    </row>
    <row r="15" spans="1:33" hidden="1" x14ac:dyDescent="0.25">
      <c r="A15">
        <v>0.05</v>
      </c>
      <c r="B15" t="s">
        <v>3</v>
      </c>
      <c r="C15" s="13">
        <v>4.9000000000000002E-2</v>
      </c>
      <c r="D15">
        <v>2.3103477699999999</v>
      </c>
      <c r="E15">
        <v>1.043369255E-3</v>
      </c>
      <c r="M15">
        <v>0.05</v>
      </c>
      <c r="N15" t="s">
        <v>3</v>
      </c>
      <c r="O15" s="13">
        <v>4.9000000000000002E-2</v>
      </c>
    </row>
    <row r="16" spans="1:33" hidden="1" x14ac:dyDescent="0.25">
      <c r="A16">
        <v>0.1</v>
      </c>
      <c r="B16" t="s">
        <v>3</v>
      </c>
      <c r="C16" s="13">
        <v>9.9000000000000005E-2</v>
      </c>
      <c r="D16">
        <v>1.580819363</v>
      </c>
      <c r="E16">
        <v>1.4420188410000001E-3</v>
      </c>
      <c r="M16">
        <v>0.1</v>
      </c>
      <c r="N16" t="s">
        <v>3</v>
      </c>
      <c r="O16" s="13">
        <v>9.9000000000000005E-2</v>
      </c>
    </row>
    <row r="17" spans="1:33" hidden="1" x14ac:dyDescent="0.25">
      <c r="A17">
        <v>0.1</v>
      </c>
      <c r="B17" t="s">
        <v>3</v>
      </c>
      <c r="C17" s="13">
        <v>9.9000000000000005E-2</v>
      </c>
      <c r="D17">
        <v>1.7741847120000001</v>
      </c>
      <c r="E17">
        <v>1.6242475359999999E-3</v>
      </c>
      <c r="M17">
        <v>0.1</v>
      </c>
      <c r="N17" t="s">
        <v>3</v>
      </c>
      <c r="O17" s="13">
        <v>9.9000000000000005E-2</v>
      </c>
    </row>
    <row r="18" spans="1:33" hidden="1" x14ac:dyDescent="0.25">
      <c r="A18">
        <v>0.1</v>
      </c>
      <c r="B18" t="s">
        <v>3</v>
      </c>
      <c r="C18" s="13">
        <v>0.09</v>
      </c>
      <c r="D18">
        <v>1.214380129</v>
      </c>
      <c r="E18">
        <v>1.093744542E-3</v>
      </c>
      <c r="M18">
        <v>0.1</v>
      </c>
      <c r="N18" t="s">
        <v>3</v>
      </c>
      <c r="O18" s="13">
        <v>0.09</v>
      </c>
    </row>
    <row r="19" spans="1:33" hidden="1" x14ac:dyDescent="0.25">
      <c r="A19">
        <v>0.1</v>
      </c>
      <c r="B19" t="s">
        <v>3</v>
      </c>
      <c r="C19" s="13">
        <v>9.9000000000000005E-2</v>
      </c>
      <c r="D19">
        <v>1.8204227529999999</v>
      </c>
      <c r="E19">
        <v>1.617355381E-3</v>
      </c>
      <c r="M19">
        <v>0.1</v>
      </c>
      <c r="N19" t="s">
        <v>3</v>
      </c>
      <c r="O19" s="13">
        <v>9.9000000000000005E-2</v>
      </c>
    </row>
    <row r="20" spans="1:33" hidden="1" x14ac:dyDescent="0.25">
      <c r="A20">
        <v>0.5</v>
      </c>
      <c r="B20" t="s">
        <v>3</v>
      </c>
      <c r="C20" s="13">
        <v>0.499</v>
      </c>
      <c r="D20">
        <v>0.65325342220000004</v>
      </c>
      <c r="E20">
        <v>3.2592659759999999E-3</v>
      </c>
      <c r="M20">
        <v>0.5</v>
      </c>
      <c r="N20" t="s">
        <v>3</v>
      </c>
      <c r="O20" s="13">
        <v>0.499</v>
      </c>
    </row>
    <row r="21" spans="1:33" hidden="1" x14ac:dyDescent="0.25">
      <c r="A21">
        <v>0.5</v>
      </c>
      <c r="B21" t="s">
        <v>3</v>
      </c>
      <c r="C21" s="13">
        <v>0.499</v>
      </c>
      <c r="D21">
        <v>0.10637650160000001</v>
      </c>
      <c r="E21">
        <v>5.2503553899999999E-4</v>
      </c>
      <c r="M21">
        <v>0.5</v>
      </c>
      <c r="N21" t="s">
        <v>3</v>
      </c>
      <c r="O21" s="13">
        <v>0.499</v>
      </c>
    </row>
    <row r="22" spans="1:33" hidden="1" x14ac:dyDescent="0.25">
      <c r="A22">
        <v>0.5</v>
      </c>
      <c r="B22" t="s">
        <v>3</v>
      </c>
      <c r="C22" s="13">
        <v>0.49199999999999999</v>
      </c>
      <c r="D22">
        <v>0.36846236449999997</v>
      </c>
      <c r="E22">
        <v>1.8124143730000001E-3</v>
      </c>
      <c r="M22">
        <v>0.5</v>
      </c>
      <c r="N22" t="s">
        <v>3</v>
      </c>
      <c r="O22" s="13">
        <v>0.49199999999999999</v>
      </c>
    </row>
    <row r="23" spans="1:33" hidden="1" x14ac:dyDescent="0.25">
      <c r="A23">
        <v>0.5</v>
      </c>
      <c r="B23" t="s">
        <v>3</v>
      </c>
      <c r="C23" s="13">
        <v>0.499</v>
      </c>
      <c r="D23">
        <v>0.26354468050000002</v>
      </c>
      <c r="E23">
        <v>1.287492461E-3</v>
      </c>
      <c r="M23">
        <v>0.5</v>
      </c>
      <c r="N23" t="s">
        <v>3</v>
      </c>
      <c r="O23" s="13">
        <v>0.499</v>
      </c>
    </row>
    <row r="24" spans="1:33" hidden="1" x14ac:dyDescent="0.25">
      <c r="A24" t="s">
        <v>5</v>
      </c>
      <c r="B24" t="s">
        <v>3</v>
      </c>
      <c r="C24" s="13">
        <v>9.9000000000000005E-2</v>
      </c>
      <c r="D24">
        <v>0.57161454030000003</v>
      </c>
      <c r="E24">
        <v>5.4927955179999996E-4</v>
      </c>
      <c r="M24" t="s">
        <v>5</v>
      </c>
      <c r="N24" t="s">
        <v>3</v>
      </c>
      <c r="O24" s="13">
        <v>9.9000000000000005E-2</v>
      </c>
    </row>
    <row r="25" spans="1:33" hidden="1" x14ac:dyDescent="0.25"/>
    <row r="26" spans="1:33" x14ac:dyDescent="0.25">
      <c r="A26" s="6" t="s">
        <v>43</v>
      </c>
      <c r="M26" s="6" t="s">
        <v>43</v>
      </c>
      <c r="U26" s="6" t="s">
        <v>43</v>
      </c>
      <c r="AB26" s="6" t="s">
        <v>43</v>
      </c>
    </row>
    <row r="27" spans="1:33" x14ac:dyDescent="0.25">
      <c r="A27" t="s">
        <v>65</v>
      </c>
      <c r="B27" t="s">
        <v>3</v>
      </c>
      <c r="C27" s="13">
        <v>7.0000000000000001E-3</v>
      </c>
      <c r="D27">
        <v>10.460347990000001</v>
      </c>
      <c r="E27">
        <v>7.3014714199999998E-4</v>
      </c>
      <c r="G27" t="s">
        <v>65</v>
      </c>
      <c r="H27" t="s">
        <v>4</v>
      </c>
      <c r="I27" s="13">
        <v>1E-3</v>
      </c>
      <c r="J27">
        <v>5.996501962</v>
      </c>
      <c r="K27" s="1">
        <v>6.9152524539999995E-5</v>
      </c>
      <c r="L27" s="1"/>
      <c r="M27" t="s">
        <v>65</v>
      </c>
      <c r="N27" t="s">
        <v>3</v>
      </c>
      <c r="O27" s="13">
        <f>C27*100</f>
        <v>0.70000000000000007</v>
      </c>
      <c r="Q27" t="s">
        <v>65</v>
      </c>
      <c r="R27" t="s">
        <v>4</v>
      </c>
      <c r="S27" s="13">
        <f>I27*100</f>
        <v>0.1</v>
      </c>
      <c r="U27">
        <v>0</v>
      </c>
      <c r="V27" s="13">
        <f>AVERAGE(O27,O31,O35)</f>
        <v>0.73333333333333339</v>
      </c>
      <c r="W27" s="13">
        <f>AVERAGE(S27,S31,S35)</f>
        <v>0.10000000000000002</v>
      </c>
      <c r="Y27">
        <f>STDEV(O27,O31,O35)</f>
        <v>0.25166114784235838</v>
      </c>
      <c r="Z27">
        <f>STDEV(S27,S31,S35)</f>
        <v>1.6996749443881478E-17</v>
      </c>
      <c r="AB27">
        <v>0</v>
      </c>
      <c r="AC27" s="10">
        <f>V27*1000</f>
        <v>733.33333333333337</v>
      </c>
      <c r="AD27" s="10">
        <f t="shared" ref="AD27:AD29" si="0">W27*1000</f>
        <v>100.00000000000001</v>
      </c>
      <c r="AF27" s="10">
        <f t="shared" ref="AF27:AG29" si="1">Y27*1000</f>
        <v>251.66114784235839</v>
      </c>
      <c r="AG27" s="10">
        <f t="shared" si="1"/>
        <v>1.6996749443881478E-14</v>
      </c>
    </row>
    <row r="28" spans="1:33" x14ac:dyDescent="0.25">
      <c r="A28" t="s">
        <v>66</v>
      </c>
      <c r="B28" t="s">
        <v>3</v>
      </c>
      <c r="C28" s="13">
        <v>1.2999999999999999E-2</v>
      </c>
      <c r="D28">
        <v>6.4374646589999998</v>
      </c>
      <c r="E28">
        <v>8.5923047520000001E-4</v>
      </c>
      <c r="G28" t="s">
        <v>66</v>
      </c>
      <c r="H28" t="s">
        <v>4</v>
      </c>
      <c r="I28" s="13">
        <v>7.0000000000000001E-3</v>
      </c>
      <c r="J28">
        <v>0.97433185970000002</v>
      </c>
      <c r="K28" s="1">
        <v>7.109011787E-5</v>
      </c>
      <c r="L28" s="1"/>
      <c r="M28" t="s">
        <v>66</v>
      </c>
      <c r="N28" t="s">
        <v>3</v>
      </c>
      <c r="O28" s="13">
        <f>C28*100</f>
        <v>1.3</v>
      </c>
      <c r="Q28" t="s">
        <v>66</v>
      </c>
      <c r="R28" t="s">
        <v>4</v>
      </c>
      <c r="S28" s="13">
        <f t="shared" ref="S28:S29" si="2">I28*100</f>
        <v>0.70000000000000007</v>
      </c>
      <c r="U28">
        <v>5</v>
      </c>
      <c r="V28" s="13">
        <f>AVERAGE(O28,O32,O36)</f>
        <v>1.3</v>
      </c>
      <c r="W28" s="13">
        <f>AVERAGE(S28,S32,S36)</f>
        <v>0.93333333333333324</v>
      </c>
      <c r="Y28">
        <f>STDEV(O28,O32,O36)</f>
        <v>0.2000000000000012</v>
      </c>
      <c r="Z28">
        <f>STDEV(S28,S32,S36)</f>
        <v>0.20816659994661355</v>
      </c>
      <c r="AB28">
        <v>5</v>
      </c>
      <c r="AC28" s="10">
        <f t="shared" ref="AC28:AC29" si="3">V28*1000</f>
        <v>1300</v>
      </c>
      <c r="AD28" s="10">
        <f t="shared" si="0"/>
        <v>933.33333333333326</v>
      </c>
      <c r="AF28" s="10">
        <f t="shared" si="1"/>
        <v>200.00000000000119</v>
      </c>
      <c r="AG28" s="10">
        <f t="shared" si="1"/>
        <v>208.16659994661356</v>
      </c>
    </row>
    <row r="29" spans="1:33" x14ac:dyDescent="0.25">
      <c r="A29" t="s">
        <v>67</v>
      </c>
      <c r="B29" t="s">
        <v>3</v>
      </c>
      <c r="C29" s="13">
        <v>1.4E-2</v>
      </c>
      <c r="D29">
        <v>10.48048856</v>
      </c>
      <c r="E29">
        <v>1.4339924129999999E-3</v>
      </c>
      <c r="G29" t="s">
        <v>67</v>
      </c>
      <c r="H29" t="s">
        <v>4</v>
      </c>
      <c r="I29" s="13">
        <v>5.0000000000000001E-3</v>
      </c>
      <c r="J29">
        <v>1.5407107339999999</v>
      </c>
      <c r="K29" s="1">
        <v>7.2162563460000003E-5</v>
      </c>
      <c r="L29" s="1"/>
      <c r="M29" t="s">
        <v>67</v>
      </c>
      <c r="N29" t="s">
        <v>3</v>
      </c>
      <c r="O29" s="13">
        <f>C29*100</f>
        <v>1.4000000000000001</v>
      </c>
      <c r="Q29" t="s">
        <v>67</v>
      </c>
      <c r="R29" t="s">
        <v>4</v>
      </c>
      <c r="S29" s="13">
        <f t="shared" si="2"/>
        <v>0.5</v>
      </c>
      <c r="U29">
        <v>10</v>
      </c>
      <c r="V29" s="13">
        <f>AVERAGE(O29,O33,O37)</f>
        <v>1.3333333333333333</v>
      </c>
      <c r="W29" s="13">
        <f>AVERAGE(S29,S33,S37)</f>
        <v>0.60000000000000009</v>
      </c>
      <c r="Y29">
        <f>STDEV(O29,O33,O37)</f>
        <v>0.20816659994661355</v>
      </c>
      <c r="Z29">
        <f>STDEV(S29,S33,S37)</f>
        <v>9.9999999999999492E-2</v>
      </c>
      <c r="AB29">
        <v>10</v>
      </c>
      <c r="AC29" s="10">
        <f t="shared" si="3"/>
        <v>1333.3333333333333</v>
      </c>
      <c r="AD29" s="10">
        <f t="shared" si="0"/>
        <v>600.00000000000011</v>
      </c>
      <c r="AF29" s="10">
        <f t="shared" si="1"/>
        <v>208.16659994661356</v>
      </c>
      <c r="AG29" s="10">
        <f t="shared" si="1"/>
        <v>99.999999999999488</v>
      </c>
    </row>
    <row r="30" spans="1:33" x14ac:dyDescent="0.25">
      <c r="I30" s="13"/>
      <c r="K30" s="1"/>
      <c r="L30" s="1"/>
      <c r="S30" s="13"/>
    </row>
    <row r="31" spans="1:33" x14ac:dyDescent="0.25">
      <c r="A31" t="s">
        <v>68</v>
      </c>
      <c r="B31" t="s">
        <v>3</v>
      </c>
      <c r="C31" s="13">
        <v>5.0000000000000001E-3</v>
      </c>
      <c r="D31">
        <v>24.37031013</v>
      </c>
      <c r="E31">
        <v>1.2706336810000001E-3</v>
      </c>
      <c r="G31" t="s">
        <v>68</v>
      </c>
      <c r="H31" t="s">
        <v>4</v>
      </c>
      <c r="I31" s="13">
        <v>1E-3</v>
      </c>
      <c r="J31">
        <v>6.9606667770000001</v>
      </c>
      <c r="K31" s="1">
        <v>5.5239427629999998E-5</v>
      </c>
      <c r="L31" s="1"/>
      <c r="M31" t="s">
        <v>68</v>
      </c>
      <c r="N31" t="s">
        <v>3</v>
      </c>
      <c r="O31" s="13">
        <f>C31*100</f>
        <v>0.5</v>
      </c>
      <c r="Q31" t="s">
        <v>68</v>
      </c>
      <c r="R31" t="s">
        <v>4</v>
      </c>
      <c r="S31" s="13">
        <f>I31*100</f>
        <v>0.1</v>
      </c>
    </row>
    <row r="32" spans="1:33" x14ac:dyDescent="0.25">
      <c r="A32" t="s">
        <v>69</v>
      </c>
      <c r="B32" t="s">
        <v>3</v>
      </c>
      <c r="C32" s="13">
        <v>1.0999999999999999E-2</v>
      </c>
      <c r="D32">
        <v>4.6109051770000002</v>
      </c>
      <c r="E32">
        <v>5.1524755959999995E-4</v>
      </c>
      <c r="G32" t="s">
        <v>69</v>
      </c>
      <c r="H32" t="s">
        <v>4</v>
      </c>
      <c r="I32" s="13">
        <v>1.0999999999999999E-2</v>
      </c>
      <c r="J32">
        <v>1.005199849</v>
      </c>
      <c r="K32">
        <v>1.061344403E-4</v>
      </c>
      <c r="M32" t="s">
        <v>69</v>
      </c>
      <c r="N32" t="s">
        <v>3</v>
      </c>
      <c r="O32" s="13">
        <f>C32*100</f>
        <v>1.0999999999999999</v>
      </c>
      <c r="Q32" t="s">
        <v>69</v>
      </c>
      <c r="R32" t="s">
        <v>4</v>
      </c>
      <c r="S32" s="13">
        <f t="shared" ref="S32:S33" si="4">I32*100</f>
        <v>1.0999999999999999</v>
      </c>
    </row>
    <row r="33" spans="1:33" x14ac:dyDescent="0.25">
      <c r="A33" t="s">
        <v>70</v>
      </c>
      <c r="B33" t="s">
        <v>3</v>
      </c>
      <c r="C33" s="13">
        <v>1.0999999999999999E-2</v>
      </c>
      <c r="D33">
        <v>20.09358666</v>
      </c>
      <c r="E33">
        <v>2.131737291E-3</v>
      </c>
      <c r="G33" t="s">
        <v>70</v>
      </c>
      <c r="H33" t="s">
        <v>4</v>
      </c>
      <c r="I33" s="13">
        <v>7.0000000000000001E-3</v>
      </c>
      <c r="J33">
        <v>0.89052119860000001</v>
      </c>
      <c r="K33" s="1">
        <v>6.3139008550000002E-5</v>
      </c>
      <c r="L33" s="1"/>
      <c r="M33" t="s">
        <v>70</v>
      </c>
      <c r="N33" t="s">
        <v>3</v>
      </c>
      <c r="O33" s="13">
        <f>C33*100</f>
        <v>1.0999999999999999</v>
      </c>
      <c r="Q33" t="s">
        <v>70</v>
      </c>
      <c r="R33" t="s">
        <v>4</v>
      </c>
      <c r="S33" s="13">
        <f t="shared" si="4"/>
        <v>0.70000000000000007</v>
      </c>
    </row>
    <row r="34" spans="1:33" x14ac:dyDescent="0.25">
      <c r="I34" s="13"/>
      <c r="S34" s="13"/>
    </row>
    <row r="35" spans="1:33" x14ac:dyDescent="0.25">
      <c r="A35" t="s">
        <v>71</v>
      </c>
      <c r="B35" t="s">
        <v>3</v>
      </c>
      <c r="C35" s="13">
        <v>0.01</v>
      </c>
      <c r="D35">
        <v>24.521973769999999</v>
      </c>
      <c r="E35">
        <v>2.3486241970000002E-3</v>
      </c>
      <c r="G35" t="s">
        <v>71</v>
      </c>
      <c r="H35" t="s">
        <v>4</v>
      </c>
      <c r="I35" s="13">
        <v>1E-3</v>
      </c>
      <c r="J35">
        <v>7.1050928989999997</v>
      </c>
      <c r="K35" s="1">
        <v>7.185735528E-5</v>
      </c>
      <c r="L35" s="1"/>
      <c r="M35" t="s">
        <v>71</v>
      </c>
      <c r="N35" t="s">
        <v>3</v>
      </c>
      <c r="O35" s="13">
        <f>C35*100</f>
        <v>1</v>
      </c>
      <c r="Q35" t="s">
        <v>71</v>
      </c>
      <c r="R35" t="s">
        <v>4</v>
      </c>
      <c r="S35" s="13">
        <f>I35*100</f>
        <v>0.1</v>
      </c>
    </row>
    <row r="36" spans="1:33" x14ac:dyDescent="0.25">
      <c r="A36" t="s">
        <v>72</v>
      </c>
      <c r="B36" t="s">
        <v>3</v>
      </c>
      <c r="C36" s="13">
        <v>1.4999999999999999E-2</v>
      </c>
      <c r="D36">
        <v>5.744874018</v>
      </c>
      <c r="E36">
        <v>8.4211505110000004E-4</v>
      </c>
      <c r="G36" t="s">
        <v>72</v>
      </c>
      <c r="H36" t="s">
        <v>4</v>
      </c>
      <c r="I36" s="13">
        <v>0.01</v>
      </c>
      <c r="J36">
        <v>1.127766643</v>
      </c>
      <c r="K36">
        <v>1.122375527E-4</v>
      </c>
      <c r="M36" t="s">
        <v>72</v>
      </c>
      <c r="N36" t="s">
        <v>3</v>
      </c>
      <c r="O36" s="13">
        <f>C36*100</f>
        <v>1.5</v>
      </c>
      <c r="Q36" t="s">
        <v>72</v>
      </c>
      <c r="R36" t="s">
        <v>4</v>
      </c>
      <c r="S36" s="13">
        <f t="shared" ref="S36:S37" si="5">I36*100</f>
        <v>1</v>
      </c>
    </row>
    <row r="37" spans="1:33" x14ac:dyDescent="0.25">
      <c r="A37" t="s">
        <v>73</v>
      </c>
      <c r="B37" t="s">
        <v>3</v>
      </c>
      <c r="C37" s="13">
        <v>1.4999999999999999E-2</v>
      </c>
      <c r="D37">
        <v>3.3650842010000002</v>
      </c>
      <c r="E37">
        <v>5.1447786539999998E-4</v>
      </c>
      <c r="G37" t="s">
        <v>73</v>
      </c>
      <c r="H37" t="s">
        <v>4</v>
      </c>
      <c r="I37" s="13">
        <v>6.0000000000000001E-3</v>
      </c>
      <c r="J37">
        <v>0.26851548629999999</v>
      </c>
      <c r="K37" s="1">
        <v>1.6549184340000001E-5</v>
      </c>
      <c r="L37" s="1"/>
      <c r="M37" t="s">
        <v>73</v>
      </c>
      <c r="N37" t="s">
        <v>3</v>
      </c>
      <c r="O37" s="13">
        <f>C37*100</f>
        <v>1.5</v>
      </c>
      <c r="Q37" t="s">
        <v>73</v>
      </c>
      <c r="R37" t="s">
        <v>4</v>
      </c>
      <c r="S37" s="13">
        <f t="shared" si="5"/>
        <v>0.6</v>
      </c>
    </row>
    <row r="38" spans="1:33" x14ac:dyDescent="0.25">
      <c r="I38" s="13"/>
      <c r="S38" s="13"/>
    </row>
    <row r="39" spans="1:33" x14ac:dyDescent="0.25">
      <c r="A39" s="6" t="s">
        <v>60</v>
      </c>
      <c r="M39" s="6" t="s">
        <v>60</v>
      </c>
      <c r="U39" s="6" t="s">
        <v>60</v>
      </c>
      <c r="AB39" s="6" t="s">
        <v>60</v>
      </c>
    </row>
    <row r="40" spans="1:33" x14ac:dyDescent="0.25">
      <c r="A40" t="s">
        <v>74</v>
      </c>
      <c r="B40" t="s">
        <v>3</v>
      </c>
      <c r="C40" s="13">
        <v>4.0000000000000001E-3</v>
      </c>
      <c r="D40">
        <v>16.285689529999999</v>
      </c>
      <c r="E40">
        <v>6.8439033259999995E-4</v>
      </c>
      <c r="G40" t="s">
        <v>74</v>
      </c>
      <c r="H40" t="s">
        <v>4</v>
      </c>
      <c r="I40" s="13">
        <v>2E-3</v>
      </c>
      <c r="J40">
        <v>1.8216613450000001</v>
      </c>
      <c r="K40" s="1">
        <v>2.8946570500000001E-5</v>
      </c>
      <c r="L40" s="1"/>
      <c r="M40" t="s">
        <v>74</v>
      </c>
      <c r="N40" t="s">
        <v>3</v>
      </c>
      <c r="O40" s="13">
        <f>C40*100</f>
        <v>0.4</v>
      </c>
      <c r="Q40" t="s">
        <v>74</v>
      </c>
      <c r="R40" t="s">
        <v>4</v>
      </c>
      <c r="S40" s="13">
        <f>I40*100</f>
        <v>0.2</v>
      </c>
      <c r="U40">
        <v>0</v>
      </c>
      <c r="V40" s="13">
        <f>O40</f>
        <v>0.4</v>
      </c>
      <c r="W40" s="13">
        <f>S40</f>
        <v>0.2</v>
      </c>
      <c r="AB40">
        <v>0</v>
      </c>
      <c r="AC40" s="10">
        <f t="shared" ref="AC40:AD42" si="6">V40*1000</f>
        <v>400</v>
      </c>
      <c r="AD40" s="10">
        <f t="shared" si="6"/>
        <v>200</v>
      </c>
      <c r="AF40" s="10">
        <f t="shared" ref="AF40:AG42" si="7">Y40*1000</f>
        <v>0</v>
      </c>
      <c r="AG40" s="10">
        <f t="shared" si="7"/>
        <v>0</v>
      </c>
    </row>
    <row r="41" spans="1:33" x14ac:dyDescent="0.25">
      <c r="A41" t="s">
        <v>75</v>
      </c>
      <c r="B41" t="s">
        <v>3</v>
      </c>
      <c r="C41" s="13">
        <v>8.9999999999999993E-3</v>
      </c>
      <c r="D41">
        <v>26.012982820000001</v>
      </c>
      <c r="E41">
        <v>2.3142093540000001E-3</v>
      </c>
      <c r="G41" t="s">
        <v>75</v>
      </c>
      <c r="H41" t="s">
        <v>4</v>
      </c>
      <c r="I41" s="13">
        <v>1E-3</v>
      </c>
      <c r="J41">
        <v>5.2835369730000004</v>
      </c>
      <c r="K41" s="1">
        <v>3.6631231130000002E-5</v>
      </c>
      <c r="L41" s="1"/>
      <c r="M41" t="s">
        <v>75</v>
      </c>
      <c r="N41" t="s">
        <v>3</v>
      </c>
      <c r="O41" s="13">
        <f>C41*100</f>
        <v>0.89999999999999991</v>
      </c>
      <c r="Q41" t="s">
        <v>75</v>
      </c>
      <c r="R41" t="s">
        <v>4</v>
      </c>
      <c r="S41" s="13">
        <f t="shared" ref="S41:S42" si="8">I41*100</f>
        <v>0.1</v>
      </c>
      <c r="U41">
        <v>5</v>
      </c>
      <c r="V41" s="13">
        <f>O41</f>
        <v>0.89999999999999991</v>
      </c>
      <c r="W41" s="13">
        <f>S41</f>
        <v>0.1</v>
      </c>
      <c r="AB41">
        <v>5</v>
      </c>
      <c r="AC41" s="10">
        <f t="shared" si="6"/>
        <v>899.99999999999989</v>
      </c>
      <c r="AD41" s="10">
        <f t="shared" si="6"/>
        <v>100</v>
      </c>
      <c r="AF41" s="10">
        <f t="shared" si="7"/>
        <v>0</v>
      </c>
      <c r="AG41" s="10">
        <f t="shared" si="7"/>
        <v>0</v>
      </c>
    </row>
    <row r="42" spans="1:33" x14ac:dyDescent="0.25">
      <c r="A42" t="s">
        <v>76</v>
      </c>
      <c r="B42" t="s">
        <v>3</v>
      </c>
      <c r="C42" s="13">
        <v>8.9999999999999993E-3</v>
      </c>
      <c r="D42">
        <v>1.2589349590000001</v>
      </c>
      <c r="E42">
        <v>1.106220545E-4</v>
      </c>
      <c r="G42" t="s">
        <v>76</v>
      </c>
      <c r="H42" t="s">
        <v>4</v>
      </c>
      <c r="I42" s="13">
        <v>0</v>
      </c>
      <c r="J42">
        <v>23.80285932</v>
      </c>
      <c r="K42" s="1">
        <v>5.1782905349999999E-5</v>
      </c>
      <c r="L42" s="1"/>
      <c r="M42" t="s">
        <v>76</v>
      </c>
      <c r="N42" t="s">
        <v>3</v>
      </c>
      <c r="O42" s="13">
        <f>C42*100</f>
        <v>0.89999999999999991</v>
      </c>
      <c r="Q42" t="s">
        <v>76</v>
      </c>
      <c r="R42" t="s">
        <v>4</v>
      </c>
      <c r="S42" s="13">
        <f t="shared" si="8"/>
        <v>0</v>
      </c>
      <c r="U42">
        <v>10</v>
      </c>
      <c r="V42" s="13">
        <f>O42</f>
        <v>0.89999999999999991</v>
      </c>
      <c r="W42" s="13">
        <f>S42</f>
        <v>0</v>
      </c>
      <c r="AB42">
        <v>10</v>
      </c>
      <c r="AC42" s="10">
        <f t="shared" si="6"/>
        <v>899.99999999999989</v>
      </c>
      <c r="AD42" s="10">
        <f t="shared" si="6"/>
        <v>0</v>
      </c>
      <c r="AF42" s="10">
        <f t="shared" si="7"/>
        <v>0</v>
      </c>
      <c r="AG42" s="10">
        <f t="shared" si="7"/>
        <v>0</v>
      </c>
    </row>
    <row r="43" spans="1:33" x14ac:dyDescent="0.25">
      <c r="I43" s="13"/>
      <c r="K43" s="1"/>
      <c r="L43" s="1"/>
      <c r="S43" s="13"/>
      <c r="V43" s="13"/>
      <c r="W43" s="13"/>
    </row>
    <row r="44" spans="1:33" x14ac:dyDescent="0.25">
      <c r="I44" s="13"/>
      <c r="K44" s="1"/>
      <c r="L44" s="1"/>
      <c r="S44" s="13"/>
      <c r="V44" t="s">
        <v>39</v>
      </c>
      <c r="W44" t="s">
        <v>41</v>
      </c>
      <c r="Y44" t="s">
        <v>40</v>
      </c>
      <c r="Z44" t="s">
        <v>42</v>
      </c>
    </row>
    <row r="45" spans="1:33" x14ac:dyDescent="0.25">
      <c r="A45" s="6" t="s">
        <v>44</v>
      </c>
      <c r="I45" s="13"/>
      <c r="K45" s="1"/>
      <c r="L45" s="1"/>
      <c r="M45" s="6" t="s">
        <v>44</v>
      </c>
      <c r="S45" s="13"/>
      <c r="U45" s="6" t="s">
        <v>44</v>
      </c>
      <c r="AB45" s="6" t="s">
        <v>44</v>
      </c>
    </row>
    <row r="46" spans="1:33" x14ac:dyDescent="0.25">
      <c r="A46" t="s">
        <v>77</v>
      </c>
      <c r="B46" t="s">
        <v>3</v>
      </c>
      <c r="C46" s="13">
        <v>5.0000000000000001E-3</v>
      </c>
      <c r="D46">
        <v>18.443015939999999</v>
      </c>
      <c r="E46">
        <v>8.8704545099999998E-4</v>
      </c>
      <c r="G46" t="s">
        <v>77</v>
      </c>
      <c r="H46" t="s">
        <v>4</v>
      </c>
      <c r="I46" s="13">
        <v>2E-3</v>
      </c>
      <c r="J46">
        <v>5.380191323</v>
      </c>
      <c r="K46" s="1">
        <v>8.9812630210000003E-5</v>
      </c>
      <c r="L46" s="1"/>
      <c r="M46" t="s">
        <v>77</v>
      </c>
      <c r="N46" t="s">
        <v>3</v>
      </c>
      <c r="O46" s="13">
        <f>C46*100</f>
        <v>0.5</v>
      </c>
      <c r="Q46" t="s">
        <v>77</v>
      </c>
      <c r="R46" t="s">
        <v>4</v>
      </c>
      <c r="S46" s="13">
        <f>I46*100</f>
        <v>0.2</v>
      </c>
      <c r="U46">
        <v>0</v>
      </c>
      <c r="V46" s="13">
        <f>AVERAGE(O46,O50,O54)</f>
        <v>0.5</v>
      </c>
      <c r="W46" s="13">
        <f>AVERAGE(S46,S50,S54)</f>
        <v>0.20000000000000004</v>
      </c>
      <c r="Y46">
        <f>STDEV(O46,O50,O54)</f>
        <v>0</v>
      </c>
      <c r="Z46">
        <f>STDEV(S46,S50,S54)</f>
        <v>3.3993498887762956E-17</v>
      </c>
      <c r="AB46">
        <v>0</v>
      </c>
      <c r="AC46" s="10">
        <f t="shared" ref="AC46:AD48" si="9">V46*1000</f>
        <v>500</v>
      </c>
      <c r="AD46" s="10">
        <f t="shared" si="9"/>
        <v>200.00000000000003</v>
      </c>
      <c r="AF46" s="10">
        <f t="shared" ref="AF46:AG48" si="10">Y46*1000</f>
        <v>0</v>
      </c>
      <c r="AG46" s="10">
        <f t="shared" si="10"/>
        <v>3.3993498887762956E-14</v>
      </c>
    </row>
    <row r="47" spans="1:33" x14ac:dyDescent="0.25">
      <c r="A47" t="s">
        <v>78</v>
      </c>
      <c r="B47" t="s">
        <v>3</v>
      </c>
      <c r="C47" s="13">
        <v>8.9999999999999993E-3</v>
      </c>
      <c r="D47">
        <v>26.016921799999999</v>
      </c>
      <c r="E47">
        <v>2.368910038E-3</v>
      </c>
      <c r="G47" t="s">
        <v>78</v>
      </c>
      <c r="H47" t="s">
        <v>4</v>
      </c>
      <c r="I47" s="13">
        <v>8.9999999999999993E-3</v>
      </c>
      <c r="J47">
        <v>0.32740326980000001</v>
      </c>
      <c r="K47" s="1">
        <v>3.109337797E-5</v>
      </c>
      <c r="L47" s="1"/>
      <c r="M47" t="s">
        <v>78</v>
      </c>
      <c r="N47" t="s">
        <v>3</v>
      </c>
      <c r="O47" s="13">
        <f>C47*100</f>
        <v>0.89999999999999991</v>
      </c>
      <c r="Q47" t="s">
        <v>78</v>
      </c>
      <c r="R47" t="s">
        <v>4</v>
      </c>
      <c r="S47" s="13">
        <f t="shared" ref="S47:S48" si="11">I47*100</f>
        <v>0.89999999999999991</v>
      </c>
      <c r="U47">
        <v>5</v>
      </c>
      <c r="V47" s="13">
        <f>AVERAGE(O47,O51,O55)</f>
        <v>0.96666666666666645</v>
      </c>
      <c r="W47" s="13">
        <f>AVERAGE(S47,S51,S55)</f>
        <v>0.93333333333333324</v>
      </c>
      <c r="Y47">
        <f>STDEV(O47,O51,O55)</f>
        <v>0.11547005383792512</v>
      </c>
      <c r="Z47">
        <f>STDEV(S47,S51,S55)</f>
        <v>5.773502691896263E-2</v>
      </c>
      <c r="AB47">
        <v>5</v>
      </c>
      <c r="AC47" s="10">
        <f t="shared" si="9"/>
        <v>966.6666666666664</v>
      </c>
      <c r="AD47" s="10">
        <f t="shared" si="9"/>
        <v>933.33333333333326</v>
      </c>
      <c r="AF47" s="10">
        <f t="shared" si="10"/>
        <v>115.47005383792512</v>
      </c>
      <c r="AG47" s="10">
        <f t="shared" si="10"/>
        <v>57.735026918962632</v>
      </c>
    </row>
    <row r="48" spans="1:33" x14ac:dyDescent="0.25">
      <c r="A48" t="s">
        <v>79</v>
      </c>
      <c r="B48" t="s">
        <v>3</v>
      </c>
      <c r="C48" s="13">
        <v>0.01</v>
      </c>
      <c r="D48">
        <v>23.114514889999999</v>
      </c>
      <c r="E48">
        <v>2.217533165E-3</v>
      </c>
      <c r="G48" t="s">
        <v>79</v>
      </c>
      <c r="H48" t="s">
        <v>4</v>
      </c>
      <c r="I48" s="13">
        <v>1.4999999999999999E-2</v>
      </c>
      <c r="J48">
        <v>0.35781472710000001</v>
      </c>
      <c r="K48" s="1">
        <v>5.545081569E-5</v>
      </c>
      <c r="L48" s="1"/>
      <c r="M48" t="s">
        <v>79</v>
      </c>
      <c r="N48" t="s">
        <v>3</v>
      </c>
      <c r="O48" s="13">
        <f>C48*100</f>
        <v>1</v>
      </c>
      <c r="Q48" t="s">
        <v>79</v>
      </c>
      <c r="R48" t="s">
        <v>4</v>
      </c>
      <c r="S48" s="13">
        <f t="shared" si="11"/>
        <v>1.5</v>
      </c>
      <c r="U48">
        <v>10</v>
      </c>
      <c r="V48" s="13">
        <f>AVERAGE(O48,O52,O56)</f>
        <v>1.0666666666666667</v>
      </c>
      <c r="W48" s="13">
        <f>AVERAGE(S48,S52,S56)</f>
        <v>1.7333333333333332</v>
      </c>
      <c r="Y48">
        <f>STDEV(O48,O52,O56)</f>
        <v>0.11547005383792512</v>
      </c>
      <c r="Z48">
        <f>STDEV(S48,S52,S56)</f>
        <v>0.20816659994661321</v>
      </c>
      <c r="AB48">
        <v>10</v>
      </c>
      <c r="AC48" s="10">
        <f t="shared" si="9"/>
        <v>1066.6666666666667</v>
      </c>
      <c r="AD48" s="10">
        <f t="shared" si="9"/>
        <v>1733.3333333333333</v>
      </c>
      <c r="AF48" s="10">
        <f t="shared" si="10"/>
        <v>115.47005383792512</v>
      </c>
      <c r="AG48" s="10">
        <f t="shared" si="10"/>
        <v>208.16659994661322</v>
      </c>
    </row>
    <row r="49" spans="1:33" x14ac:dyDescent="0.25">
      <c r="I49" s="13"/>
      <c r="K49" s="1"/>
      <c r="L49" s="1"/>
      <c r="S49" s="13"/>
    </row>
    <row r="50" spans="1:33" x14ac:dyDescent="0.25">
      <c r="A50" t="s">
        <v>80</v>
      </c>
      <c r="B50" t="s">
        <v>3</v>
      </c>
      <c r="C50" s="13">
        <v>5.0000000000000001E-3</v>
      </c>
      <c r="D50">
        <v>22.53719778</v>
      </c>
      <c r="E50">
        <v>1.1459666270000001E-3</v>
      </c>
      <c r="G50" t="s">
        <v>80</v>
      </c>
      <c r="H50" t="s">
        <v>4</v>
      </c>
      <c r="I50" s="13">
        <v>2E-3</v>
      </c>
      <c r="J50">
        <v>4.2894876650000002</v>
      </c>
      <c r="K50" s="1">
        <v>8.6513168580000006E-5</v>
      </c>
      <c r="L50" s="1"/>
      <c r="M50" t="s">
        <v>80</v>
      </c>
      <c r="N50" t="s">
        <v>3</v>
      </c>
      <c r="O50" s="13">
        <f>C50*100</f>
        <v>0.5</v>
      </c>
      <c r="Q50" t="s">
        <v>80</v>
      </c>
      <c r="R50" t="s">
        <v>4</v>
      </c>
      <c r="S50" s="13">
        <f>I50*100</f>
        <v>0.2</v>
      </c>
    </row>
    <row r="51" spans="1:33" x14ac:dyDescent="0.25">
      <c r="A51" t="s">
        <v>81</v>
      </c>
      <c r="B51" t="s">
        <v>3</v>
      </c>
      <c r="C51" s="13">
        <v>1.0999999999999999E-2</v>
      </c>
      <c r="D51">
        <v>12.053195690000001</v>
      </c>
      <c r="E51">
        <v>1.3008245999999999E-3</v>
      </c>
      <c r="G51" t="s">
        <v>81</v>
      </c>
      <c r="H51" t="s">
        <v>4</v>
      </c>
      <c r="I51" s="13">
        <v>8.9999999999999993E-3</v>
      </c>
      <c r="J51">
        <v>0.51276848050000001</v>
      </c>
      <c r="K51" s="1">
        <v>4.3838611599999997E-5</v>
      </c>
      <c r="L51" s="1"/>
      <c r="M51" t="s">
        <v>81</v>
      </c>
      <c r="N51" t="s">
        <v>3</v>
      </c>
      <c r="O51" s="13">
        <f>C51*100</f>
        <v>1.0999999999999999</v>
      </c>
      <c r="Q51" t="s">
        <v>81</v>
      </c>
      <c r="R51" t="s">
        <v>4</v>
      </c>
      <c r="S51" s="13">
        <f t="shared" ref="S51:S52" si="12">I51*100</f>
        <v>0.89999999999999991</v>
      </c>
    </row>
    <row r="52" spans="1:33" x14ac:dyDescent="0.25">
      <c r="A52" t="s">
        <v>82</v>
      </c>
      <c r="B52" t="s">
        <v>3</v>
      </c>
      <c r="C52" s="13">
        <v>1.2E-2</v>
      </c>
      <c r="D52">
        <v>16.067766200000001</v>
      </c>
      <c r="E52">
        <v>1.9039491459999999E-3</v>
      </c>
      <c r="G52" t="s">
        <v>82</v>
      </c>
      <c r="H52" t="s">
        <v>4</v>
      </c>
      <c r="I52" s="13">
        <v>1.7999999999999999E-2</v>
      </c>
      <c r="J52">
        <v>0.79861855879999999</v>
      </c>
      <c r="K52">
        <v>1.4025594770000001E-4</v>
      </c>
      <c r="M52" t="s">
        <v>82</v>
      </c>
      <c r="N52" t="s">
        <v>3</v>
      </c>
      <c r="O52" s="13">
        <f>C52*100</f>
        <v>1.2</v>
      </c>
      <c r="Q52" t="s">
        <v>82</v>
      </c>
      <c r="R52" t="s">
        <v>4</v>
      </c>
      <c r="S52" s="13">
        <f t="shared" si="12"/>
        <v>1.7999999999999998</v>
      </c>
    </row>
    <row r="53" spans="1:33" x14ac:dyDescent="0.25">
      <c r="I53" s="13"/>
      <c r="K53" s="1"/>
      <c r="L53" s="1"/>
      <c r="S53" s="13"/>
    </row>
    <row r="54" spans="1:33" x14ac:dyDescent="0.25">
      <c r="A54" t="s">
        <v>83</v>
      </c>
      <c r="B54" t="s">
        <v>3</v>
      </c>
      <c r="C54" s="13">
        <v>5.0000000000000001E-3</v>
      </c>
      <c r="D54">
        <v>15.049531350000001</v>
      </c>
      <c r="E54">
        <v>7.24040545E-4</v>
      </c>
      <c r="G54" t="s">
        <v>83</v>
      </c>
      <c r="H54" t="s">
        <v>4</v>
      </c>
      <c r="I54" s="13">
        <v>2E-3</v>
      </c>
      <c r="J54">
        <v>3.4253039140000001</v>
      </c>
      <c r="K54" s="1">
        <v>6.6537223979999996E-5</v>
      </c>
      <c r="L54" s="1"/>
      <c r="M54" t="s">
        <v>83</v>
      </c>
      <c r="N54" t="s">
        <v>3</v>
      </c>
      <c r="O54" s="13">
        <f>C54*100</f>
        <v>0.5</v>
      </c>
      <c r="Q54" t="s">
        <v>83</v>
      </c>
      <c r="R54" t="s">
        <v>4</v>
      </c>
      <c r="S54" s="13">
        <f>I54*100</f>
        <v>0.2</v>
      </c>
    </row>
    <row r="55" spans="1:33" x14ac:dyDescent="0.25">
      <c r="A55" t="s">
        <v>84</v>
      </c>
      <c r="B55" t="s">
        <v>3</v>
      </c>
      <c r="C55" s="13">
        <v>8.9999999999999993E-3</v>
      </c>
      <c r="D55">
        <v>11.792046640000001</v>
      </c>
      <c r="E55">
        <v>1.0781648850000001E-3</v>
      </c>
      <c r="G55" t="s">
        <v>84</v>
      </c>
      <c r="H55" t="s">
        <v>4</v>
      </c>
      <c r="I55" s="13">
        <v>0.01</v>
      </c>
      <c r="J55">
        <v>1.162030108</v>
      </c>
      <c r="K55">
        <v>1.158589402E-4</v>
      </c>
      <c r="M55" t="s">
        <v>84</v>
      </c>
      <c r="N55" t="s">
        <v>3</v>
      </c>
      <c r="O55" s="13">
        <f>C55*100</f>
        <v>0.89999999999999991</v>
      </c>
      <c r="Q55" t="s">
        <v>84</v>
      </c>
      <c r="R55" t="s">
        <v>4</v>
      </c>
      <c r="S55" s="13">
        <f t="shared" ref="S55:S56" si="13">I55*100</f>
        <v>1</v>
      </c>
    </row>
    <row r="56" spans="1:33" x14ac:dyDescent="0.25">
      <c r="A56" t="s">
        <v>85</v>
      </c>
      <c r="B56" t="s">
        <v>3</v>
      </c>
      <c r="C56" s="13">
        <v>0.01</v>
      </c>
      <c r="D56">
        <v>4.6966447210000002</v>
      </c>
      <c r="E56">
        <v>4.8847115119999998E-4</v>
      </c>
      <c r="G56" t="s">
        <v>85</v>
      </c>
      <c r="H56" t="s">
        <v>4</v>
      </c>
      <c r="I56" s="13">
        <v>1.9E-2</v>
      </c>
      <c r="J56">
        <v>0.44092589570000001</v>
      </c>
      <c r="K56" s="1">
        <v>8.3598456439999995E-5</v>
      </c>
      <c r="L56" s="1"/>
      <c r="M56" t="s">
        <v>85</v>
      </c>
      <c r="N56" t="s">
        <v>3</v>
      </c>
      <c r="O56" s="13">
        <f>C56*100</f>
        <v>1</v>
      </c>
      <c r="Q56" t="s">
        <v>85</v>
      </c>
      <c r="R56" t="s">
        <v>4</v>
      </c>
      <c r="S56" s="13">
        <f t="shared" si="13"/>
        <v>1.9</v>
      </c>
    </row>
    <row r="57" spans="1:33" x14ac:dyDescent="0.25">
      <c r="I57" s="13"/>
      <c r="S57" s="13"/>
    </row>
    <row r="58" spans="1:33" x14ac:dyDescent="0.25">
      <c r="A58" s="6" t="s">
        <v>63</v>
      </c>
      <c r="I58" s="13"/>
      <c r="K58" s="1"/>
      <c r="L58" s="1"/>
      <c r="M58" s="6" t="s">
        <v>63</v>
      </c>
      <c r="S58" s="13"/>
      <c r="U58" s="6" t="s">
        <v>63</v>
      </c>
      <c r="AB58" s="6" t="s">
        <v>63</v>
      </c>
    </row>
    <row r="59" spans="1:33" x14ac:dyDescent="0.25">
      <c r="A59" t="s">
        <v>86</v>
      </c>
      <c r="B59" t="s">
        <v>3</v>
      </c>
      <c r="C59" s="13">
        <v>5.0000000000000001E-3</v>
      </c>
      <c r="D59">
        <v>38.581472830000003</v>
      </c>
      <c r="E59">
        <v>1.818788387E-3</v>
      </c>
      <c r="G59" t="s">
        <v>86</v>
      </c>
      <c r="H59" t="s">
        <v>4</v>
      </c>
      <c r="I59" s="13">
        <v>2E-3</v>
      </c>
      <c r="J59">
        <v>8.8026527439999995</v>
      </c>
      <c r="K59">
        <v>1.399083459E-4</v>
      </c>
      <c r="M59" t="s">
        <v>86</v>
      </c>
      <c r="N59" t="s">
        <v>3</v>
      </c>
      <c r="O59" s="13">
        <f>C59*100</f>
        <v>0.5</v>
      </c>
      <c r="Q59" t="s">
        <v>86</v>
      </c>
      <c r="R59" t="s">
        <v>4</v>
      </c>
      <c r="S59" s="13">
        <f>I59*100</f>
        <v>0.2</v>
      </c>
      <c r="U59">
        <v>0</v>
      </c>
      <c r="V59" s="13">
        <f>O59</f>
        <v>0.5</v>
      </c>
      <c r="W59" s="13">
        <f>S59</f>
        <v>0.2</v>
      </c>
      <c r="AB59">
        <v>0</v>
      </c>
      <c r="AC59" s="10">
        <f t="shared" ref="AC59:AD61" si="14">V59*1000</f>
        <v>500</v>
      </c>
      <c r="AD59" s="10">
        <f t="shared" si="14"/>
        <v>200</v>
      </c>
      <c r="AF59" s="10">
        <f t="shared" ref="AF59:AG61" si="15">Y59*1000</f>
        <v>0</v>
      </c>
      <c r="AG59" s="10">
        <f t="shared" si="15"/>
        <v>0</v>
      </c>
    </row>
    <row r="60" spans="1:33" x14ac:dyDescent="0.25">
      <c r="A60" t="s">
        <v>87</v>
      </c>
      <c r="B60" t="s">
        <v>3</v>
      </c>
      <c r="C60" s="13">
        <v>8.0000000000000002E-3</v>
      </c>
      <c r="D60">
        <v>11.84866347</v>
      </c>
      <c r="E60">
        <v>9.8030472299999991E-4</v>
      </c>
      <c r="G60" t="s">
        <v>87</v>
      </c>
      <c r="H60" t="s">
        <v>4</v>
      </c>
      <c r="I60" s="13">
        <v>2E-3</v>
      </c>
      <c r="J60">
        <v>3.067816868</v>
      </c>
      <c r="K60" s="1">
        <v>5.4769051570000003E-5</v>
      </c>
      <c r="L60" s="1"/>
      <c r="M60" t="s">
        <v>87</v>
      </c>
      <c r="N60" t="s">
        <v>3</v>
      </c>
      <c r="O60" s="13">
        <f>C60*100</f>
        <v>0.8</v>
      </c>
      <c r="Q60" t="s">
        <v>87</v>
      </c>
      <c r="R60" t="s">
        <v>4</v>
      </c>
      <c r="S60" s="13">
        <f t="shared" ref="S60:S61" si="16">I60*100</f>
        <v>0.2</v>
      </c>
      <c r="U60">
        <v>5</v>
      </c>
      <c r="V60" s="13">
        <f>O60</f>
        <v>0.8</v>
      </c>
      <c r="W60" s="13">
        <f>S60</f>
        <v>0.2</v>
      </c>
      <c r="AB60">
        <v>5</v>
      </c>
      <c r="AC60" s="10">
        <f t="shared" si="14"/>
        <v>800</v>
      </c>
      <c r="AD60" s="10">
        <f t="shared" si="14"/>
        <v>200</v>
      </c>
      <c r="AF60" s="10">
        <f t="shared" si="15"/>
        <v>0</v>
      </c>
      <c r="AG60" s="10">
        <f t="shared" si="15"/>
        <v>0</v>
      </c>
    </row>
    <row r="61" spans="1:33" x14ac:dyDescent="0.25">
      <c r="A61" t="s">
        <v>88</v>
      </c>
      <c r="B61" t="s">
        <v>3</v>
      </c>
      <c r="C61" s="13">
        <v>1.0999999999999999E-2</v>
      </c>
      <c r="D61">
        <v>9.1132655870000008</v>
      </c>
      <c r="E61">
        <v>9.7618770179999995E-4</v>
      </c>
      <c r="G61" t="s">
        <v>88</v>
      </c>
      <c r="H61" t="s">
        <v>4</v>
      </c>
      <c r="I61" s="13">
        <v>3.0000000000000001E-3</v>
      </c>
      <c r="J61">
        <v>1.5563110929999999</v>
      </c>
      <c r="K61" s="1">
        <v>4.517536239E-5</v>
      </c>
      <c r="L61" s="1"/>
      <c r="M61" t="s">
        <v>88</v>
      </c>
      <c r="N61" t="s">
        <v>3</v>
      </c>
      <c r="O61" s="13">
        <f>C61*100</f>
        <v>1.0999999999999999</v>
      </c>
      <c r="Q61" t="s">
        <v>88</v>
      </c>
      <c r="R61" t="s">
        <v>4</v>
      </c>
      <c r="S61" s="13">
        <f t="shared" si="16"/>
        <v>0.3</v>
      </c>
      <c r="U61">
        <v>10</v>
      </c>
      <c r="V61" s="13">
        <f>O61</f>
        <v>1.0999999999999999</v>
      </c>
      <c r="W61" s="13">
        <f>S61</f>
        <v>0.3</v>
      </c>
      <c r="AB61">
        <v>10</v>
      </c>
      <c r="AC61" s="10">
        <f t="shared" si="14"/>
        <v>1099.9999999999998</v>
      </c>
      <c r="AD61" s="10">
        <f t="shared" si="14"/>
        <v>300</v>
      </c>
      <c r="AF61" s="10">
        <f t="shared" si="15"/>
        <v>0</v>
      </c>
      <c r="AG61" s="10">
        <f t="shared" si="15"/>
        <v>0</v>
      </c>
    </row>
    <row r="62" spans="1:33" x14ac:dyDescent="0.25">
      <c r="I62" s="13"/>
      <c r="K62" s="1"/>
      <c r="L62" s="1"/>
      <c r="S62" s="13"/>
    </row>
    <row r="63" spans="1:33" x14ac:dyDescent="0.25">
      <c r="I63" s="13"/>
      <c r="K63" s="1"/>
      <c r="L63" s="1"/>
      <c r="S63" s="13"/>
      <c r="V63" t="s">
        <v>39</v>
      </c>
      <c r="W63" t="s">
        <v>41</v>
      </c>
      <c r="Y63" t="s">
        <v>40</v>
      </c>
      <c r="Z63" t="s">
        <v>42</v>
      </c>
    </row>
    <row r="64" spans="1:33" x14ac:dyDescent="0.25">
      <c r="A64" s="8" t="s">
        <v>45</v>
      </c>
      <c r="I64" s="13"/>
      <c r="K64" s="1"/>
      <c r="L64" s="1"/>
      <c r="M64" s="8" t="s">
        <v>45</v>
      </c>
      <c r="S64" s="13"/>
      <c r="U64" s="8" t="s">
        <v>45</v>
      </c>
      <c r="AB64" s="8" t="s">
        <v>45</v>
      </c>
    </row>
    <row r="65" spans="1:33" x14ac:dyDescent="0.25">
      <c r="A65" t="s">
        <v>89</v>
      </c>
      <c r="B65" t="s">
        <v>3</v>
      </c>
      <c r="C65" s="13">
        <v>7.0000000000000001E-3</v>
      </c>
      <c r="D65">
        <v>8.3323774180000001</v>
      </c>
      <c r="E65">
        <v>5.9747612629999997E-4</v>
      </c>
      <c r="G65" t="s">
        <v>89</v>
      </c>
      <c r="H65" t="s">
        <v>4</v>
      </c>
      <c r="I65" s="13">
        <v>2E-3</v>
      </c>
      <c r="J65">
        <v>2.5869936450000002</v>
      </c>
      <c r="K65" s="1">
        <v>5.0597414719999997E-5</v>
      </c>
      <c r="L65" s="1"/>
      <c r="M65" t="s">
        <v>89</v>
      </c>
      <c r="N65" t="s">
        <v>3</v>
      </c>
      <c r="O65" s="13">
        <f>C65*100</f>
        <v>0.70000000000000007</v>
      </c>
      <c r="Q65" t="s">
        <v>89</v>
      </c>
      <c r="R65" t="s">
        <v>4</v>
      </c>
      <c r="S65" s="13">
        <f>I65*100</f>
        <v>0.2</v>
      </c>
      <c r="U65">
        <v>0</v>
      </c>
      <c r="V65" s="13">
        <f>AVERAGE(O65,O69,O73)</f>
        <v>0.63333333333333341</v>
      </c>
      <c r="W65" s="13">
        <f>AVERAGE(S65,S69,S73)</f>
        <v>0.16666666666666666</v>
      </c>
      <c r="Y65">
        <f>STDEV(O65,O69,O73)</f>
        <v>0.11547005383792457</v>
      </c>
      <c r="Z65">
        <f>STDEV(S65,S69,S73)</f>
        <v>5.7735026918962699E-2</v>
      </c>
      <c r="AB65">
        <v>0</v>
      </c>
      <c r="AC65" s="10">
        <f t="shared" ref="AC65:AD67" si="17">V65*1000</f>
        <v>633.33333333333337</v>
      </c>
      <c r="AD65" s="10">
        <f t="shared" si="17"/>
        <v>166.66666666666666</v>
      </c>
      <c r="AF65" s="10">
        <f t="shared" ref="AF65:AG67" si="18">Y65*1000</f>
        <v>115.47005383792457</v>
      </c>
      <c r="AG65" s="10">
        <f t="shared" si="18"/>
        <v>57.735026918962703</v>
      </c>
    </row>
    <row r="66" spans="1:33" x14ac:dyDescent="0.25">
      <c r="A66" t="s">
        <v>90</v>
      </c>
      <c r="B66" t="s">
        <v>3</v>
      </c>
      <c r="C66" s="13">
        <v>8.0000000000000002E-3</v>
      </c>
      <c r="D66">
        <v>9.2553963659999994</v>
      </c>
      <c r="E66">
        <v>7.5293113499999998E-4</v>
      </c>
      <c r="G66" t="s">
        <v>90</v>
      </c>
      <c r="H66" t="s">
        <v>4</v>
      </c>
      <c r="I66" s="13">
        <v>0</v>
      </c>
      <c r="J66">
        <v>42.367560779999998</v>
      </c>
      <c r="K66" s="1">
        <v>8.795201552E-5</v>
      </c>
      <c r="L66" s="1"/>
      <c r="M66" t="s">
        <v>90</v>
      </c>
      <c r="N66" t="s">
        <v>3</v>
      </c>
      <c r="O66" s="13">
        <f>C66*100</f>
        <v>0.8</v>
      </c>
      <c r="Q66" t="s">
        <v>90</v>
      </c>
      <c r="R66" t="s">
        <v>4</v>
      </c>
      <c r="S66" s="13">
        <f t="shared" ref="S66:S67" si="19">I66*100</f>
        <v>0</v>
      </c>
      <c r="U66">
        <v>5</v>
      </c>
      <c r="V66" s="13">
        <f>AVERAGE(O66,O70,O74)</f>
        <v>0.79999999999999993</v>
      </c>
      <c r="W66" s="13">
        <f t="shared" ref="W66:W67" si="20">AVERAGE(S66,S70,S74)</f>
        <v>0</v>
      </c>
      <c r="Y66">
        <f>STDEV(O66,O70,O74)</f>
        <v>0.20000000000000009</v>
      </c>
      <c r="Z66">
        <f t="shared" ref="Z66:Z67" si="21">STDEV(S66,S70,S74)</f>
        <v>0</v>
      </c>
      <c r="AB66">
        <v>5</v>
      </c>
      <c r="AC66" s="10">
        <f t="shared" si="17"/>
        <v>799.99999999999989</v>
      </c>
      <c r="AD66" s="10">
        <f t="shared" si="17"/>
        <v>0</v>
      </c>
      <c r="AF66" s="10">
        <f t="shared" si="18"/>
        <v>200.00000000000009</v>
      </c>
      <c r="AG66" s="10">
        <f t="shared" si="18"/>
        <v>0</v>
      </c>
    </row>
    <row r="67" spans="1:33" x14ac:dyDescent="0.25">
      <c r="A67" t="s">
        <v>91</v>
      </c>
      <c r="B67" t="s">
        <v>3</v>
      </c>
      <c r="C67" s="13">
        <v>1.0999999999999999E-2</v>
      </c>
      <c r="D67">
        <v>14.126365290000001</v>
      </c>
      <c r="E67">
        <v>1.6067072279999999E-3</v>
      </c>
      <c r="G67" t="s">
        <v>91</v>
      </c>
      <c r="H67" t="s">
        <v>4</v>
      </c>
      <c r="I67" s="13">
        <v>0</v>
      </c>
      <c r="J67">
        <v>18.941105790000002</v>
      </c>
      <c r="K67" s="1">
        <v>6.6895932139999996E-5</v>
      </c>
      <c r="L67" s="1"/>
      <c r="M67" t="s">
        <v>91</v>
      </c>
      <c r="N67" t="s">
        <v>3</v>
      </c>
      <c r="O67" s="13">
        <f>C67*100</f>
        <v>1.0999999999999999</v>
      </c>
      <c r="Q67" t="s">
        <v>91</v>
      </c>
      <c r="R67" t="s">
        <v>4</v>
      </c>
      <c r="S67" s="13">
        <f t="shared" si="19"/>
        <v>0</v>
      </c>
      <c r="U67">
        <v>10</v>
      </c>
      <c r="V67" s="13">
        <f>AVERAGE(O67,O71,O75)</f>
        <v>0.93333333333333324</v>
      </c>
      <c r="W67" s="13">
        <f t="shared" si="20"/>
        <v>0</v>
      </c>
      <c r="Y67">
        <f t="shared" ref="Y67" si="22">STDEV(O67,O71,O75)</f>
        <v>0.28867513459481275</v>
      </c>
      <c r="Z67">
        <f t="shared" si="21"/>
        <v>0</v>
      </c>
      <c r="AB67">
        <v>10</v>
      </c>
      <c r="AC67" s="10">
        <f t="shared" si="17"/>
        <v>933.33333333333326</v>
      </c>
      <c r="AD67" s="10">
        <f t="shared" si="17"/>
        <v>0</v>
      </c>
      <c r="AF67" s="10">
        <f t="shared" si="18"/>
        <v>288.67513459481273</v>
      </c>
      <c r="AG67" s="10">
        <f t="shared" si="18"/>
        <v>0</v>
      </c>
    </row>
    <row r="68" spans="1:33" x14ac:dyDescent="0.25">
      <c r="I68" s="13"/>
      <c r="K68" s="1"/>
      <c r="L68" s="1"/>
      <c r="S68" s="13"/>
    </row>
    <row r="69" spans="1:33" x14ac:dyDescent="0.25">
      <c r="A69" t="s">
        <v>92</v>
      </c>
      <c r="B69" t="s">
        <v>3</v>
      </c>
      <c r="C69" s="13">
        <v>5.0000000000000001E-3</v>
      </c>
      <c r="D69">
        <v>8.4043696210000007</v>
      </c>
      <c r="E69">
        <v>4.5944461669999997E-4</v>
      </c>
      <c r="G69" t="s">
        <v>92</v>
      </c>
      <c r="H69" t="s">
        <v>4</v>
      </c>
      <c r="I69" s="13">
        <v>1E-3</v>
      </c>
      <c r="J69">
        <v>6.2005611780000001</v>
      </c>
      <c r="K69" s="1">
        <v>7.8883066069999999E-5</v>
      </c>
      <c r="L69" s="1"/>
      <c r="M69" t="s">
        <v>92</v>
      </c>
      <c r="N69" t="s">
        <v>3</v>
      </c>
      <c r="O69" s="13">
        <f>C69*100</f>
        <v>0.5</v>
      </c>
      <c r="Q69" t="s">
        <v>92</v>
      </c>
      <c r="R69" t="s">
        <v>4</v>
      </c>
      <c r="S69" s="13">
        <f>I69*100</f>
        <v>0.1</v>
      </c>
    </row>
    <row r="70" spans="1:33" x14ac:dyDescent="0.25">
      <c r="A70" t="s">
        <v>93</v>
      </c>
      <c r="B70" t="s">
        <v>3</v>
      </c>
      <c r="C70" s="13">
        <v>0.01</v>
      </c>
      <c r="D70">
        <v>17.296390939999998</v>
      </c>
      <c r="E70">
        <v>1.703401822E-3</v>
      </c>
      <c r="G70" t="s">
        <v>93</v>
      </c>
      <c r="H70" t="s">
        <v>4</v>
      </c>
      <c r="I70" s="13">
        <v>0</v>
      </c>
      <c r="J70">
        <v>61.801783899999997</v>
      </c>
      <c r="K70" s="1">
        <v>8.3938662930000007E-5</v>
      </c>
      <c r="L70" s="1"/>
      <c r="M70" t="s">
        <v>93</v>
      </c>
      <c r="N70" t="s">
        <v>3</v>
      </c>
      <c r="O70" s="13">
        <f>C70*100</f>
        <v>1</v>
      </c>
      <c r="Q70" t="s">
        <v>93</v>
      </c>
      <c r="R70" t="s">
        <v>4</v>
      </c>
      <c r="S70" s="13">
        <f t="shared" ref="S70:S71" si="23">I70*100</f>
        <v>0</v>
      </c>
    </row>
    <row r="71" spans="1:33" x14ac:dyDescent="0.25">
      <c r="A71" t="s">
        <v>94</v>
      </c>
      <c r="B71" t="s">
        <v>3</v>
      </c>
      <c r="C71" s="13">
        <v>1.0999999999999999E-2</v>
      </c>
      <c r="D71">
        <v>11.36870858</v>
      </c>
      <c r="E71">
        <v>1.2637275470000001E-3</v>
      </c>
      <c r="G71" t="s">
        <v>94</v>
      </c>
      <c r="H71" t="s">
        <v>4</v>
      </c>
      <c r="I71" s="13">
        <v>0</v>
      </c>
      <c r="J71">
        <v>17.78776148</v>
      </c>
      <c r="K71" s="1">
        <v>5.43363002E-5</v>
      </c>
      <c r="L71" s="1"/>
      <c r="M71" t="s">
        <v>94</v>
      </c>
      <c r="N71" t="s">
        <v>3</v>
      </c>
      <c r="O71" s="13">
        <f>C71*100</f>
        <v>1.0999999999999999</v>
      </c>
      <c r="Q71" t="s">
        <v>94</v>
      </c>
      <c r="R71" t="s">
        <v>4</v>
      </c>
      <c r="S71" s="13">
        <f t="shared" si="23"/>
        <v>0</v>
      </c>
    </row>
    <row r="72" spans="1:33" x14ac:dyDescent="0.25">
      <c r="I72" s="13"/>
      <c r="K72" s="1"/>
      <c r="L72" s="1"/>
      <c r="S72" s="13"/>
    </row>
    <row r="73" spans="1:33" x14ac:dyDescent="0.25">
      <c r="A73" t="s">
        <v>95</v>
      </c>
      <c r="B73" t="s">
        <v>3</v>
      </c>
      <c r="C73" s="13">
        <v>7.0000000000000001E-3</v>
      </c>
      <c r="D73">
        <v>6.7039940839999996</v>
      </c>
      <c r="E73">
        <v>4.5927569299999998E-4</v>
      </c>
      <c r="G73" t="s">
        <v>95</v>
      </c>
      <c r="H73" t="s">
        <v>4</v>
      </c>
      <c r="I73" s="13">
        <v>2E-3</v>
      </c>
      <c r="J73">
        <v>3.2351038829999998</v>
      </c>
      <c r="K73" s="1">
        <v>6.0355214729999997E-5</v>
      </c>
      <c r="L73" s="1"/>
      <c r="M73" t="s">
        <v>95</v>
      </c>
      <c r="N73" t="s">
        <v>3</v>
      </c>
      <c r="O73" s="13">
        <f>C73*100</f>
        <v>0.70000000000000007</v>
      </c>
      <c r="Q73" t="s">
        <v>95</v>
      </c>
      <c r="R73" t="s">
        <v>4</v>
      </c>
      <c r="S73" s="13">
        <f>I73*100</f>
        <v>0.2</v>
      </c>
    </row>
    <row r="74" spans="1:33" x14ac:dyDescent="0.25">
      <c r="A74" t="s">
        <v>96</v>
      </c>
      <c r="B74" t="s">
        <v>3</v>
      </c>
      <c r="C74" s="13">
        <v>6.0000000000000001E-3</v>
      </c>
      <c r="D74">
        <v>7.0382597100000002</v>
      </c>
      <c r="E74">
        <v>4.4968777610000001E-4</v>
      </c>
      <c r="G74" t="s">
        <v>96</v>
      </c>
      <c r="H74" t="s">
        <v>4</v>
      </c>
      <c r="I74" s="13">
        <v>0</v>
      </c>
      <c r="J74">
        <v>17.360653190000001</v>
      </c>
      <c r="K74" s="1">
        <v>7.2902541129999995E-5</v>
      </c>
      <c r="L74" s="1"/>
      <c r="M74" t="s">
        <v>96</v>
      </c>
      <c r="N74" t="s">
        <v>3</v>
      </c>
      <c r="O74" s="13">
        <f>C74*100</f>
        <v>0.6</v>
      </c>
      <c r="Q74" t="s">
        <v>96</v>
      </c>
      <c r="R74" t="s">
        <v>4</v>
      </c>
      <c r="S74" s="13">
        <f t="shared" ref="S74:S75" si="24">I74*100</f>
        <v>0</v>
      </c>
    </row>
    <row r="75" spans="1:33" x14ac:dyDescent="0.25">
      <c r="A75" t="s">
        <v>97</v>
      </c>
      <c r="B75" t="s">
        <v>3</v>
      </c>
      <c r="C75" s="13">
        <v>6.0000000000000001E-3</v>
      </c>
      <c r="D75">
        <v>12.09113466</v>
      </c>
      <c r="E75">
        <v>7.1985300880000002E-4</v>
      </c>
      <c r="G75" t="s">
        <v>97</v>
      </c>
      <c r="H75" t="s">
        <v>4</v>
      </c>
      <c r="I75" s="13">
        <v>0</v>
      </c>
      <c r="J75">
        <v>20.948105900000002</v>
      </c>
      <c r="K75" s="1">
        <v>1.9338288929999999E-5</v>
      </c>
      <c r="L75" s="1"/>
      <c r="M75" t="s">
        <v>97</v>
      </c>
      <c r="N75" t="s">
        <v>3</v>
      </c>
      <c r="O75" s="13">
        <f>C75*100</f>
        <v>0.6</v>
      </c>
      <c r="Q75" t="s">
        <v>97</v>
      </c>
      <c r="R75" t="s">
        <v>4</v>
      </c>
      <c r="S75" s="13">
        <f t="shared" si="24"/>
        <v>0</v>
      </c>
    </row>
    <row r="76" spans="1:33" hidden="1" x14ac:dyDescent="0.25"/>
    <row r="77" spans="1:33" hidden="1" x14ac:dyDescent="0.25">
      <c r="A77">
        <v>0.01</v>
      </c>
      <c r="B77" t="s">
        <v>4</v>
      </c>
      <c r="C77" s="13">
        <v>0.01</v>
      </c>
      <c r="D77">
        <v>0.73256403680000004</v>
      </c>
      <c r="E77" s="1">
        <v>7.6777447120000001E-5</v>
      </c>
      <c r="M77">
        <v>0.01</v>
      </c>
      <c r="N77" t="s">
        <v>4</v>
      </c>
      <c r="O77" s="13">
        <v>0.01</v>
      </c>
    </row>
    <row r="78" spans="1:33" hidden="1" x14ac:dyDescent="0.25">
      <c r="A78">
        <v>0.01</v>
      </c>
      <c r="B78" t="s">
        <v>4</v>
      </c>
      <c r="C78" s="13">
        <v>1.0999999999999999E-2</v>
      </c>
      <c r="D78">
        <v>0.28443267789999999</v>
      </c>
      <c r="E78" s="1">
        <v>3.0147480350000002E-5</v>
      </c>
      <c r="M78">
        <v>0.01</v>
      </c>
      <c r="N78" t="s">
        <v>4</v>
      </c>
      <c r="O78" s="13">
        <v>1.0999999999999999E-2</v>
      </c>
    </row>
    <row r="79" spans="1:33" hidden="1" x14ac:dyDescent="0.25">
      <c r="A79">
        <v>0.01</v>
      </c>
      <c r="B79" t="s">
        <v>4</v>
      </c>
      <c r="C79" s="13">
        <v>0.01</v>
      </c>
      <c r="D79">
        <v>0.49332781980000001</v>
      </c>
      <c r="E79" s="1">
        <v>4.9789934570000002E-5</v>
      </c>
      <c r="M79">
        <v>0.01</v>
      </c>
      <c r="N79" t="s">
        <v>4</v>
      </c>
      <c r="O79" s="13">
        <v>0.01</v>
      </c>
    </row>
    <row r="80" spans="1:33" hidden="1" x14ac:dyDescent="0.25">
      <c r="A80">
        <v>0.01</v>
      </c>
      <c r="B80" t="s">
        <v>4</v>
      </c>
      <c r="C80" s="13">
        <v>0.01</v>
      </c>
      <c r="D80">
        <v>0.3055053533</v>
      </c>
      <c r="E80" s="1">
        <v>3.1007831900000001E-5</v>
      </c>
      <c r="M80">
        <v>0.01</v>
      </c>
      <c r="N80" t="s">
        <v>4</v>
      </c>
      <c r="O80" s="13">
        <v>0.01</v>
      </c>
    </row>
    <row r="81" spans="1:15" hidden="1" x14ac:dyDescent="0.25">
      <c r="A81">
        <v>0.05</v>
      </c>
      <c r="B81" t="s">
        <v>4</v>
      </c>
      <c r="C81" s="13">
        <v>4.9000000000000002E-2</v>
      </c>
      <c r="D81">
        <v>0.31995497280000001</v>
      </c>
      <c r="E81">
        <v>1.5390457509999999E-4</v>
      </c>
      <c r="M81">
        <v>0.05</v>
      </c>
      <c r="N81" t="s">
        <v>4</v>
      </c>
      <c r="O81" s="13">
        <v>4.9000000000000002E-2</v>
      </c>
    </row>
    <row r="82" spans="1:15" hidden="1" x14ac:dyDescent="0.25">
      <c r="A82">
        <v>0.05</v>
      </c>
      <c r="B82" t="s">
        <v>4</v>
      </c>
      <c r="C82" s="13">
        <v>4.9000000000000002E-2</v>
      </c>
      <c r="D82">
        <v>8.3447461639999998E-2</v>
      </c>
      <c r="E82" s="1">
        <v>4.0675209690000003E-5</v>
      </c>
      <c r="M82">
        <v>0.05</v>
      </c>
      <c r="N82" t="s">
        <v>4</v>
      </c>
      <c r="O82" s="13">
        <v>4.9000000000000002E-2</v>
      </c>
    </row>
    <row r="83" spans="1:15" hidden="1" x14ac:dyDescent="0.25">
      <c r="A83">
        <v>0.05</v>
      </c>
      <c r="B83" t="s">
        <v>4</v>
      </c>
      <c r="C83" s="13">
        <v>4.9000000000000002E-2</v>
      </c>
      <c r="D83">
        <v>0.51316243019999996</v>
      </c>
      <c r="E83">
        <v>2.414827778E-4</v>
      </c>
      <c r="M83">
        <v>0.05</v>
      </c>
      <c r="N83" t="s">
        <v>4</v>
      </c>
      <c r="O83" s="13">
        <v>4.9000000000000002E-2</v>
      </c>
    </row>
    <row r="84" spans="1:15" hidden="1" x14ac:dyDescent="0.25">
      <c r="A84">
        <v>0.05</v>
      </c>
      <c r="B84" t="s">
        <v>4</v>
      </c>
      <c r="C84" s="13">
        <v>4.9000000000000002E-2</v>
      </c>
      <c r="D84">
        <v>0.49573778880000002</v>
      </c>
      <c r="E84">
        <v>2.3376283939999999E-4</v>
      </c>
      <c r="M84">
        <v>0.05</v>
      </c>
      <c r="N84" t="s">
        <v>4</v>
      </c>
      <c r="O84" s="13">
        <v>4.9000000000000002E-2</v>
      </c>
    </row>
    <row r="85" spans="1:15" hidden="1" x14ac:dyDescent="0.25">
      <c r="A85">
        <v>0.1</v>
      </c>
      <c r="B85" t="s">
        <v>4</v>
      </c>
      <c r="C85" s="13">
        <v>9.9000000000000005E-2</v>
      </c>
      <c r="D85">
        <v>0.25099068390000001</v>
      </c>
      <c r="E85">
        <v>2.366283037E-4</v>
      </c>
      <c r="M85">
        <v>0.1</v>
      </c>
      <c r="N85" t="s">
        <v>4</v>
      </c>
      <c r="O85" s="13">
        <v>9.9000000000000005E-2</v>
      </c>
    </row>
    <row r="86" spans="1:15" hidden="1" x14ac:dyDescent="0.25">
      <c r="A86">
        <v>0.1</v>
      </c>
      <c r="B86" t="s">
        <v>4</v>
      </c>
      <c r="C86" s="13">
        <v>9.9000000000000005E-2</v>
      </c>
      <c r="D86">
        <v>0.56563943500000002</v>
      </c>
      <c r="E86">
        <v>5.3588993139999999E-4</v>
      </c>
      <c r="M86">
        <v>0.1</v>
      </c>
      <c r="N86" t="s">
        <v>4</v>
      </c>
      <c r="O86" s="13">
        <v>9.9000000000000005E-2</v>
      </c>
    </row>
    <row r="87" spans="1:15" hidden="1" x14ac:dyDescent="0.25">
      <c r="A87">
        <v>0.1</v>
      </c>
      <c r="B87" t="s">
        <v>4</v>
      </c>
      <c r="C87" s="13">
        <v>9.9000000000000005E-2</v>
      </c>
      <c r="D87">
        <v>0.2353495095</v>
      </c>
      <c r="E87">
        <v>2.215747792E-4</v>
      </c>
      <c r="M87">
        <v>0.1</v>
      </c>
      <c r="N87" t="s">
        <v>4</v>
      </c>
      <c r="O87" s="13">
        <v>9.9000000000000005E-2</v>
      </c>
    </row>
    <row r="88" spans="1:15" hidden="1" x14ac:dyDescent="0.25">
      <c r="A88">
        <v>0.1</v>
      </c>
      <c r="B88" t="s">
        <v>4</v>
      </c>
      <c r="C88" s="13">
        <v>9.9000000000000005E-2</v>
      </c>
      <c r="D88">
        <v>7.8107313159999997E-2</v>
      </c>
      <c r="E88" s="1">
        <v>7.2873770859999996E-5</v>
      </c>
      <c r="M88">
        <v>0.1</v>
      </c>
      <c r="N88" t="s">
        <v>4</v>
      </c>
      <c r="O88" s="13">
        <v>9.9000000000000005E-2</v>
      </c>
    </row>
    <row r="89" spans="1:15" hidden="1" x14ac:dyDescent="0.25">
      <c r="A89">
        <v>0.5</v>
      </c>
      <c r="B89" t="s">
        <v>4</v>
      </c>
      <c r="C89" s="13">
        <v>0.501</v>
      </c>
      <c r="D89">
        <v>0.82794424720000004</v>
      </c>
      <c r="E89">
        <v>4.150338214E-3</v>
      </c>
      <c r="M89">
        <v>0.5</v>
      </c>
      <c r="N89" t="s">
        <v>4</v>
      </c>
      <c r="O89" s="13">
        <v>0.501</v>
      </c>
    </row>
    <row r="90" spans="1:15" hidden="1" x14ac:dyDescent="0.25">
      <c r="A90">
        <v>0.5</v>
      </c>
      <c r="B90" t="s">
        <v>4</v>
      </c>
      <c r="C90" s="13">
        <v>0.5</v>
      </c>
      <c r="D90">
        <v>0.77862617940000001</v>
      </c>
      <c r="E90">
        <v>3.8913474950000001E-3</v>
      </c>
      <c r="M90">
        <v>0.5</v>
      </c>
      <c r="N90" t="s">
        <v>4</v>
      </c>
      <c r="O90" s="13">
        <v>0.5</v>
      </c>
    </row>
    <row r="91" spans="1:15" hidden="1" x14ac:dyDescent="0.25">
      <c r="A91">
        <v>0.5</v>
      </c>
      <c r="B91" t="s">
        <v>4</v>
      </c>
      <c r="C91" s="13">
        <v>0.5</v>
      </c>
      <c r="D91">
        <v>0.41147292530000001</v>
      </c>
      <c r="E91">
        <v>2.0586920700000001E-3</v>
      </c>
      <c r="M91">
        <v>0.5</v>
      </c>
      <c r="N91" t="s">
        <v>4</v>
      </c>
      <c r="O91" s="13">
        <v>0.5</v>
      </c>
    </row>
    <row r="92" spans="1:15" hidden="1" x14ac:dyDescent="0.25">
      <c r="A92">
        <v>0.5</v>
      </c>
      <c r="B92" t="s">
        <v>4</v>
      </c>
      <c r="C92" s="13">
        <v>0.495</v>
      </c>
      <c r="D92">
        <v>0.82610634319999998</v>
      </c>
      <c r="E92">
        <v>4.0901542140000004E-3</v>
      </c>
      <c r="M92">
        <v>0.5</v>
      </c>
      <c r="N92" t="s">
        <v>4</v>
      </c>
      <c r="O92" s="13">
        <v>0.495</v>
      </c>
    </row>
    <row r="93" spans="1:15" hidden="1" x14ac:dyDescent="0.25">
      <c r="A93" t="s">
        <v>5</v>
      </c>
      <c r="B93" t="s">
        <v>4</v>
      </c>
      <c r="C93" s="13">
        <v>9.9000000000000005E-2</v>
      </c>
      <c r="D93">
        <v>0.15157357499999999</v>
      </c>
      <c r="E93">
        <v>1.3424804549999999E-4</v>
      </c>
      <c r="M93" t="s">
        <v>5</v>
      </c>
      <c r="N93" t="s">
        <v>4</v>
      </c>
      <c r="O93" s="13">
        <v>9.9000000000000005E-2</v>
      </c>
    </row>
    <row r="94" spans="1:15" hidden="1" x14ac:dyDescent="0.25">
      <c r="A94" t="s">
        <v>2</v>
      </c>
      <c r="B94" t="s">
        <v>4</v>
      </c>
      <c r="C94" s="13">
        <v>0</v>
      </c>
      <c r="D94">
        <v>117.34840730000001</v>
      </c>
      <c r="E94">
        <v>3.1293544469999999E-4</v>
      </c>
      <c r="M94" t="s">
        <v>2</v>
      </c>
      <c r="N94" t="s">
        <v>4</v>
      </c>
      <c r="O94" s="13">
        <v>0</v>
      </c>
    </row>
    <row r="95" spans="1:15" hidden="1" x14ac:dyDescent="0.25">
      <c r="A95" t="s">
        <v>2</v>
      </c>
      <c r="B95" t="s">
        <v>4</v>
      </c>
      <c r="C95" s="13">
        <v>0</v>
      </c>
      <c r="D95">
        <v>25.370833380000001</v>
      </c>
      <c r="E95" s="1">
        <v>1.1705691659999999E-5</v>
      </c>
      <c r="M95" t="s">
        <v>2</v>
      </c>
      <c r="N95" t="s">
        <v>4</v>
      </c>
      <c r="O95" s="13">
        <v>0</v>
      </c>
    </row>
    <row r="96" spans="1:15" hidden="1" x14ac:dyDescent="0.25">
      <c r="A96" t="s">
        <v>2</v>
      </c>
      <c r="B96" t="s">
        <v>4</v>
      </c>
      <c r="C96" s="13">
        <v>0</v>
      </c>
      <c r="D96">
        <v>301.14199359999998</v>
      </c>
      <c r="E96" s="1">
        <v>9.7800483430000003E-5</v>
      </c>
      <c r="M96" t="s">
        <v>2</v>
      </c>
      <c r="N96" t="s">
        <v>4</v>
      </c>
      <c r="O96" s="13">
        <v>0</v>
      </c>
    </row>
    <row r="97" spans="1:15" hidden="1" x14ac:dyDescent="0.25">
      <c r="A97" t="s">
        <v>2</v>
      </c>
      <c r="B97" t="s">
        <v>4</v>
      </c>
      <c r="C97" s="13">
        <v>0</v>
      </c>
      <c r="D97">
        <v>119.1372532</v>
      </c>
      <c r="E97" s="1">
        <v>3.5446655560000001E-5</v>
      </c>
      <c r="M97" t="s">
        <v>2</v>
      </c>
      <c r="N97" t="s">
        <v>4</v>
      </c>
      <c r="O97" s="13">
        <v>0</v>
      </c>
    </row>
    <row r="99" spans="1:15" x14ac:dyDescent="0.25">
      <c r="A99" s="8" t="s">
        <v>98</v>
      </c>
      <c r="M99" s="8"/>
    </row>
    <row r="100" spans="1:15" x14ac:dyDescent="0.25">
      <c r="A100" t="s">
        <v>0</v>
      </c>
      <c r="B100" t="s">
        <v>1</v>
      </c>
      <c r="C100" t="s">
        <v>34</v>
      </c>
      <c r="D100" t="s">
        <v>33</v>
      </c>
      <c r="E100" t="s">
        <v>32</v>
      </c>
      <c r="O100"/>
    </row>
    <row r="101" spans="1:15" x14ac:dyDescent="0.25">
      <c r="A101" t="s">
        <v>2</v>
      </c>
      <c r="B101" t="s">
        <v>3</v>
      </c>
      <c r="C101">
        <v>2E-3</v>
      </c>
      <c r="D101">
        <v>68.269882210000006</v>
      </c>
      <c r="E101">
        <v>1.637017531E-3</v>
      </c>
      <c r="G101" t="s">
        <v>2</v>
      </c>
      <c r="H101" t="s">
        <v>4</v>
      </c>
      <c r="I101">
        <v>0</v>
      </c>
      <c r="J101">
        <v>117.34840730000001</v>
      </c>
      <c r="K101">
        <v>3.1293544469999999E-4</v>
      </c>
      <c r="O101"/>
    </row>
    <row r="102" spans="1:15" x14ac:dyDescent="0.25">
      <c r="A102">
        <v>0.01</v>
      </c>
      <c r="B102" t="s">
        <v>3</v>
      </c>
      <c r="C102">
        <v>1.0999999999999999E-2</v>
      </c>
      <c r="D102">
        <v>15.098993999999999</v>
      </c>
      <c r="E102">
        <v>1.6932752880000001E-3</v>
      </c>
      <c r="G102">
        <v>0.01</v>
      </c>
      <c r="H102" t="s">
        <v>4</v>
      </c>
      <c r="I102">
        <v>0.01</v>
      </c>
      <c r="J102">
        <v>0.73256403680000004</v>
      </c>
      <c r="K102" s="1">
        <v>7.6777447120000001E-5</v>
      </c>
      <c r="L102" s="1"/>
      <c r="O102"/>
    </row>
    <row r="103" spans="1:15" x14ac:dyDescent="0.25">
      <c r="A103">
        <v>0.05</v>
      </c>
      <c r="B103" t="s">
        <v>3</v>
      </c>
      <c r="C103">
        <v>4.9000000000000002E-2</v>
      </c>
      <c r="D103">
        <v>1.892131132</v>
      </c>
      <c r="E103">
        <v>8.6387080190000005E-4</v>
      </c>
      <c r="G103">
        <v>0.05</v>
      </c>
      <c r="H103" t="s">
        <v>4</v>
      </c>
      <c r="I103">
        <v>4.9000000000000002E-2</v>
      </c>
      <c r="J103">
        <v>0.31995497280000001</v>
      </c>
      <c r="K103">
        <v>1.5390457509999999E-4</v>
      </c>
      <c r="O103"/>
    </row>
    <row r="104" spans="1:15" x14ac:dyDescent="0.25">
      <c r="A104">
        <v>0.1</v>
      </c>
      <c r="B104" t="s">
        <v>3</v>
      </c>
      <c r="C104">
        <v>9.9000000000000005E-2</v>
      </c>
      <c r="D104">
        <v>1.580819363</v>
      </c>
      <c r="E104">
        <v>1.4420188410000001E-3</v>
      </c>
      <c r="G104">
        <v>0.1</v>
      </c>
      <c r="H104" t="s">
        <v>4</v>
      </c>
      <c r="I104">
        <v>9.9000000000000005E-2</v>
      </c>
      <c r="J104">
        <v>0.25099068390000001</v>
      </c>
      <c r="K104">
        <v>2.366283037E-4</v>
      </c>
      <c r="O104"/>
    </row>
    <row r="105" spans="1:15" x14ac:dyDescent="0.25">
      <c r="A105">
        <v>0.5</v>
      </c>
      <c r="B105" t="s">
        <v>3</v>
      </c>
      <c r="C105">
        <v>0.499</v>
      </c>
      <c r="D105">
        <v>0.65325342220000004</v>
      </c>
      <c r="E105">
        <v>3.2592659759999999E-3</v>
      </c>
      <c r="G105">
        <v>0.5</v>
      </c>
      <c r="H105" t="s">
        <v>4</v>
      </c>
      <c r="I105">
        <v>0.501</v>
      </c>
      <c r="J105">
        <v>0.82794424720000004</v>
      </c>
      <c r="K105">
        <v>4.150338214E-3</v>
      </c>
      <c r="O105"/>
    </row>
    <row r="106" spans="1:15" x14ac:dyDescent="0.25">
      <c r="A106" t="s">
        <v>5</v>
      </c>
      <c r="B106" t="s">
        <v>3</v>
      </c>
      <c r="C106">
        <v>9.9000000000000005E-2</v>
      </c>
      <c r="D106">
        <v>0.57161454030000003</v>
      </c>
      <c r="E106">
        <v>5.4927955179999996E-4</v>
      </c>
      <c r="G106" t="s">
        <v>5</v>
      </c>
      <c r="H106" t="s">
        <v>4</v>
      </c>
      <c r="I106">
        <v>9.9000000000000005E-2</v>
      </c>
      <c r="J106">
        <v>0.15157357499999999</v>
      </c>
      <c r="K106">
        <v>1.3424804549999999E-4</v>
      </c>
      <c r="O106"/>
    </row>
    <row r="107" spans="1:15" x14ac:dyDescent="0.25">
      <c r="A107" t="s">
        <v>2</v>
      </c>
      <c r="B107" t="s">
        <v>3</v>
      </c>
      <c r="C107">
        <v>0</v>
      </c>
      <c r="D107">
        <v>239.56891999999999</v>
      </c>
      <c r="E107">
        <v>1.1104947020000001E-3</v>
      </c>
      <c r="G107" t="s">
        <v>2</v>
      </c>
      <c r="H107" t="s">
        <v>4</v>
      </c>
      <c r="I107">
        <v>0</v>
      </c>
      <c r="J107">
        <v>25.370833380000001</v>
      </c>
      <c r="K107" s="1">
        <v>1.1705691659999999E-5</v>
      </c>
      <c r="L107" s="1"/>
      <c r="O107"/>
    </row>
    <row r="108" spans="1:15" x14ac:dyDescent="0.25">
      <c r="A108">
        <v>0.01</v>
      </c>
      <c r="B108" t="s">
        <v>3</v>
      </c>
      <c r="C108">
        <v>8.9999999999999993E-3</v>
      </c>
      <c r="D108">
        <v>41.845353279999998</v>
      </c>
      <c r="E108">
        <v>3.647228367E-3</v>
      </c>
      <c r="G108">
        <v>0.01</v>
      </c>
      <c r="H108" t="s">
        <v>4</v>
      </c>
      <c r="I108">
        <v>1.0999999999999999E-2</v>
      </c>
      <c r="J108">
        <v>0.28443267789999999</v>
      </c>
      <c r="K108" s="1">
        <v>3.0147480350000002E-5</v>
      </c>
      <c r="L108" s="1"/>
      <c r="O108"/>
    </row>
    <row r="109" spans="1:15" x14ac:dyDescent="0.25">
      <c r="A109">
        <v>0.05</v>
      </c>
      <c r="B109" t="s">
        <v>3</v>
      </c>
      <c r="C109">
        <v>4.9000000000000002E-2</v>
      </c>
      <c r="D109">
        <v>2.5106519980000002</v>
      </c>
      <c r="E109">
        <v>1.164512245E-3</v>
      </c>
      <c r="G109">
        <v>0.05</v>
      </c>
      <c r="H109" t="s">
        <v>4</v>
      </c>
      <c r="I109">
        <v>4.9000000000000002E-2</v>
      </c>
      <c r="J109">
        <v>8.3447461639999998E-2</v>
      </c>
      <c r="K109" s="1">
        <v>4.0675209690000003E-5</v>
      </c>
      <c r="L109" s="1"/>
      <c r="O109"/>
    </row>
    <row r="110" spans="1:15" x14ac:dyDescent="0.25">
      <c r="A110">
        <v>0.1</v>
      </c>
      <c r="B110" t="s">
        <v>3</v>
      </c>
      <c r="C110">
        <v>9.9000000000000005E-2</v>
      </c>
      <c r="D110">
        <v>1.7741847120000001</v>
      </c>
      <c r="E110">
        <v>1.6242475359999999E-3</v>
      </c>
      <c r="G110">
        <v>0.1</v>
      </c>
      <c r="H110" t="s">
        <v>4</v>
      </c>
      <c r="I110">
        <v>9.9000000000000005E-2</v>
      </c>
      <c r="J110">
        <v>0.56563943500000002</v>
      </c>
      <c r="K110">
        <v>5.3588993139999999E-4</v>
      </c>
      <c r="O110"/>
    </row>
    <row r="111" spans="1:15" x14ac:dyDescent="0.25">
      <c r="A111">
        <v>0.5</v>
      </c>
      <c r="B111" t="s">
        <v>3</v>
      </c>
      <c r="C111">
        <v>0.499</v>
      </c>
      <c r="D111">
        <v>0.10637650160000001</v>
      </c>
      <c r="E111">
        <v>5.2503553899999999E-4</v>
      </c>
      <c r="G111">
        <v>0.5</v>
      </c>
      <c r="H111" t="s">
        <v>4</v>
      </c>
      <c r="I111">
        <v>0.5</v>
      </c>
      <c r="J111">
        <v>0.77862617940000001</v>
      </c>
      <c r="K111">
        <v>3.8913474950000001E-3</v>
      </c>
      <c r="O111"/>
    </row>
    <row r="112" spans="1:15" x14ac:dyDescent="0.25">
      <c r="A112" t="s">
        <v>2</v>
      </c>
      <c r="B112" t="s">
        <v>3</v>
      </c>
      <c r="C112">
        <v>-2E-3</v>
      </c>
      <c r="D112">
        <v>40.910550690000001</v>
      </c>
      <c r="E112">
        <v>7.2268730629999997E-4</v>
      </c>
      <c r="G112" t="s">
        <v>2</v>
      </c>
      <c r="H112" t="s">
        <v>4</v>
      </c>
      <c r="I112">
        <v>0</v>
      </c>
      <c r="J112">
        <v>301.14199359999998</v>
      </c>
      <c r="K112" s="1">
        <v>9.7800483430000003E-5</v>
      </c>
      <c r="L112" s="1"/>
      <c r="O112"/>
    </row>
    <row r="113" spans="1:15" x14ac:dyDescent="0.25">
      <c r="A113">
        <v>0.01</v>
      </c>
      <c r="B113" t="s">
        <v>3</v>
      </c>
      <c r="C113">
        <v>8.9999999999999993E-3</v>
      </c>
      <c r="D113">
        <v>12.451749769999999</v>
      </c>
      <c r="E113">
        <v>1.069460193E-3</v>
      </c>
      <c r="G113">
        <v>0.01</v>
      </c>
      <c r="H113" t="s">
        <v>4</v>
      </c>
      <c r="I113">
        <v>0.01</v>
      </c>
      <c r="J113">
        <v>0.49332781980000001</v>
      </c>
      <c r="K113" s="1">
        <v>4.9789934570000002E-5</v>
      </c>
      <c r="L113" s="1"/>
      <c r="O113"/>
    </row>
    <row r="114" spans="1:15" x14ac:dyDescent="0.25">
      <c r="A114">
        <v>0.05</v>
      </c>
      <c r="B114" t="s">
        <v>3</v>
      </c>
      <c r="C114">
        <v>4.9000000000000002E-2</v>
      </c>
      <c r="D114">
        <v>3.1751702019999999</v>
      </c>
      <c r="E114">
        <v>1.4391906439999999E-3</v>
      </c>
      <c r="G114">
        <v>0.05</v>
      </c>
      <c r="H114" t="s">
        <v>4</v>
      </c>
      <c r="I114">
        <v>4.9000000000000002E-2</v>
      </c>
      <c r="J114">
        <v>0.51316243019999996</v>
      </c>
      <c r="K114">
        <v>2.414827778E-4</v>
      </c>
      <c r="O114"/>
    </row>
    <row r="115" spans="1:15" x14ac:dyDescent="0.25">
      <c r="A115">
        <v>0.1</v>
      </c>
      <c r="B115" t="s">
        <v>3</v>
      </c>
      <c r="C115">
        <v>0.09</v>
      </c>
      <c r="D115">
        <v>1.214380129</v>
      </c>
      <c r="E115">
        <v>1.093744542E-3</v>
      </c>
      <c r="G115">
        <v>0.1</v>
      </c>
      <c r="H115" t="s">
        <v>4</v>
      </c>
      <c r="I115">
        <v>9.9000000000000005E-2</v>
      </c>
      <c r="J115">
        <v>0.2353495095</v>
      </c>
      <c r="K115">
        <v>2.215747792E-4</v>
      </c>
      <c r="O115"/>
    </row>
    <row r="116" spans="1:15" x14ac:dyDescent="0.25">
      <c r="A116">
        <v>0.5</v>
      </c>
      <c r="B116" t="s">
        <v>3</v>
      </c>
      <c r="C116">
        <v>0.49199999999999999</v>
      </c>
      <c r="D116">
        <v>0.36846236449999997</v>
      </c>
      <c r="E116">
        <v>1.8124143730000001E-3</v>
      </c>
      <c r="G116">
        <v>0.5</v>
      </c>
      <c r="H116" t="s">
        <v>4</v>
      </c>
      <c r="I116">
        <v>0.5</v>
      </c>
      <c r="J116">
        <v>0.41147292530000001</v>
      </c>
      <c r="K116">
        <v>2.0586920700000001E-3</v>
      </c>
      <c r="O116"/>
    </row>
    <row r="117" spans="1:15" x14ac:dyDescent="0.25">
      <c r="A117" t="s">
        <v>2</v>
      </c>
      <c r="B117" t="s">
        <v>3</v>
      </c>
      <c r="C117">
        <v>-2E-3</v>
      </c>
      <c r="D117">
        <v>42.50557903</v>
      </c>
      <c r="E117">
        <v>1.0127642990000001E-3</v>
      </c>
      <c r="G117" t="s">
        <v>2</v>
      </c>
      <c r="H117" t="s">
        <v>4</v>
      </c>
      <c r="I117">
        <v>0</v>
      </c>
      <c r="J117">
        <v>119.1372532</v>
      </c>
      <c r="K117" s="1">
        <v>3.5446655560000001E-5</v>
      </c>
      <c r="L117" s="1"/>
      <c r="O117"/>
    </row>
    <row r="118" spans="1:15" x14ac:dyDescent="0.25">
      <c r="A118">
        <v>0.01</v>
      </c>
      <c r="B118" t="s">
        <v>3</v>
      </c>
      <c r="C118">
        <v>8.9999999999999993E-3</v>
      </c>
      <c r="D118">
        <v>8.3937217129999997</v>
      </c>
      <c r="E118">
        <v>6.7372752350000002E-4</v>
      </c>
      <c r="G118">
        <v>0.01</v>
      </c>
      <c r="H118" t="s">
        <v>4</v>
      </c>
      <c r="I118">
        <v>0.01</v>
      </c>
      <c r="J118">
        <v>0.3055053533</v>
      </c>
      <c r="K118" s="1">
        <v>3.1007831900000001E-5</v>
      </c>
      <c r="L118" s="1"/>
      <c r="O118"/>
    </row>
    <row r="119" spans="1:15" x14ac:dyDescent="0.25">
      <c r="A119">
        <v>0.05</v>
      </c>
      <c r="B119" t="s">
        <v>3</v>
      </c>
      <c r="C119">
        <v>4.9000000000000002E-2</v>
      </c>
      <c r="D119">
        <v>2.3103477699999999</v>
      </c>
      <c r="E119">
        <v>1.043369255E-3</v>
      </c>
      <c r="G119">
        <v>0.05</v>
      </c>
      <c r="H119" t="s">
        <v>4</v>
      </c>
      <c r="I119">
        <v>4.9000000000000002E-2</v>
      </c>
      <c r="J119">
        <v>0.49573778880000002</v>
      </c>
      <c r="K119">
        <v>2.3376283939999999E-4</v>
      </c>
      <c r="O119"/>
    </row>
    <row r="120" spans="1:15" x14ac:dyDescent="0.25">
      <c r="A120">
        <v>0.1</v>
      </c>
      <c r="B120" t="s">
        <v>3</v>
      </c>
      <c r="C120">
        <v>9.9000000000000005E-2</v>
      </c>
      <c r="D120">
        <v>1.8204227529999999</v>
      </c>
      <c r="E120">
        <v>1.617355381E-3</v>
      </c>
      <c r="G120">
        <v>0.1</v>
      </c>
      <c r="H120" t="s">
        <v>4</v>
      </c>
      <c r="I120">
        <v>9.9000000000000005E-2</v>
      </c>
      <c r="J120">
        <v>7.8107313159999997E-2</v>
      </c>
      <c r="K120" s="1">
        <v>7.2873770859999996E-5</v>
      </c>
      <c r="L120" s="1"/>
      <c r="O120"/>
    </row>
    <row r="121" spans="1:15" x14ac:dyDescent="0.25">
      <c r="A121">
        <v>0.5</v>
      </c>
      <c r="B121" t="s">
        <v>3</v>
      </c>
      <c r="C121">
        <v>0.499</v>
      </c>
      <c r="D121">
        <v>0.26354468050000002</v>
      </c>
      <c r="E121">
        <v>1.287492461E-3</v>
      </c>
      <c r="G121">
        <v>0.5</v>
      </c>
      <c r="H121" t="s">
        <v>4</v>
      </c>
      <c r="I121">
        <v>0.495</v>
      </c>
      <c r="J121">
        <v>0.82610634319999998</v>
      </c>
      <c r="K121">
        <v>4.0901542140000004E-3</v>
      </c>
      <c r="O1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"/>
  <sheetViews>
    <sheetView zoomScale="85" zoomScaleNormal="85" workbookViewId="0">
      <selection activeCell="A11" sqref="A11"/>
    </sheetView>
  </sheetViews>
  <sheetFormatPr defaultRowHeight="15" x14ac:dyDescent="0.25"/>
  <cols>
    <col min="1" max="1" width="15.7109375" bestFit="1" customWidth="1"/>
    <col min="2" max="2" width="14.42578125" bestFit="1" customWidth="1"/>
    <col min="3" max="3" width="23" bestFit="1" customWidth="1"/>
    <col min="4" max="5" width="21.7109375" bestFit="1" customWidth="1"/>
    <col min="7" max="7" width="11" bestFit="1" customWidth="1"/>
    <col min="8" max="8" width="14.42578125" bestFit="1" customWidth="1"/>
    <col min="9" max="9" width="23" bestFit="1" customWidth="1"/>
    <col min="10" max="11" width="16" bestFit="1" customWidth="1"/>
    <col min="13" max="13" width="11" bestFit="1" customWidth="1"/>
    <col min="14" max="14" width="14.42578125" bestFit="1" customWidth="1"/>
    <col min="15" max="15" width="23" bestFit="1" customWidth="1"/>
    <col min="16" max="17" width="16" bestFit="1" customWidth="1"/>
    <col min="19" max="19" width="11" bestFit="1" customWidth="1"/>
    <col min="20" max="20" width="14.42578125" bestFit="1" customWidth="1"/>
    <col min="21" max="21" width="23" bestFit="1" customWidth="1"/>
    <col min="22" max="23" width="16" bestFit="1" customWidth="1"/>
  </cols>
  <sheetData>
    <row r="1" spans="1:11" x14ac:dyDescent="0.25">
      <c r="A1" s="8" t="s">
        <v>105</v>
      </c>
    </row>
    <row r="2" spans="1:11" x14ac:dyDescent="0.25">
      <c r="A2" t="s">
        <v>0</v>
      </c>
      <c r="B2" t="s">
        <v>1</v>
      </c>
      <c r="C2" t="s">
        <v>34</v>
      </c>
      <c r="D2" t="s">
        <v>33</v>
      </c>
      <c r="E2" t="s">
        <v>32</v>
      </c>
      <c r="G2" t="s">
        <v>0</v>
      </c>
      <c r="H2" t="s">
        <v>1</v>
      </c>
      <c r="I2" t="s">
        <v>34</v>
      </c>
      <c r="J2" t="s">
        <v>33</v>
      </c>
      <c r="K2" t="s">
        <v>32</v>
      </c>
    </row>
    <row r="3" spans="1:11" x14ac:dyDescent="0.25">
      <c r="A3" t="s">
        <v>13</v>
      </c>
      <c r="B3" t="s">
        <v>3</v>
      </c>
      <c r="C3">
        <v>4.2999999999999997E-2</v>
      </c>
      <c r="D3">
        <v>4.4289901389999997</v>
      </c>
      <c r="E3">
        <v>1.891965379E-3</v>
      </c>
      <c r="G3" t="s">
        <v>13</v>
      </c>
      <c r="H3" t="s">
        <v>4</v>
      </c>
      <c r="I3">
        <v>0.96599999999999997</v>
      </c>
      <c r="J3">
        <v>1.082526104</v>
      </c>
      <c r="K3">
        <v>1.0453564219999999E-2</v>
      </c>
    </row>
    <row r="4" spans="1:11" x14ac:dyDescent="0.25">
      <c r="A4" t="s">
        <v>14</v>
      </c>
      <c r="B4" t="s">
        <v>3</v>
      </c>
      <c r="C4">
        <v>4.7E-2</v>
      </c>
      <c r="D4">
        <v>5.4688096899999996</v>
      </c>
      <c r="E4">
        <v>2.5467964010000002E-3</v>
      </c>
      <c r="G4" t="s">
        <v>14</v>
      </c>
      <c r="H4" t="s">
        <v>4</v>
      </c>
      <c r="I4">
        <v>0.998</v>
      </c>
      <c r="J4">
        <v>0.95296444810000003</v>
      </c>
      <c r="K4">
        <v>9.5145271569999999E-3</v>
      </c>
    </row>
    <row r="5" spans="1:11" x14ac:dyDescent="0.25">
      <c r="A5" t="s">
        <v>7</v>
      </c>
      <c r="B5" t="s">
        <v>3</v>
      </c>
      <c r="C5">
        <v>7.2999999999999995E-2</v>
      </c>
      <c r="D5">
        <v>1.7398756849999999</v>
      </c>
      <c r="E5">
        <v>1.27542027E-3</v>
      </c>
      <c r="G5" t="s">
        <v>7</v>
      </c>
      <c r="H5" t="s">
        <v>4</v>
      </c>
      <c r="I5">
        <v>1.1579999999999999</v>
      </c>
      <c r="J5">
        <v>0.62877343669999997</v>
      </c>
      <c r="K5">
        <v>7.2837212190000004E-3</v>
      </c>
    </row>
    <row r="6" spans="1:11" x14ac:dyDescent="0.25">
      <c r="A6" t="s">
        <v>8</v>
      </c>
      <c r="B6" t="s">
        <v>3</v>
      </c>
      <c r="C6">
        <v>2.1000000000000001E-2</v>
      </c>
      <c r="D6">
        <v>4.9347623499999997</v>
      </c>
      <c r="E6">
        <v>1.042044214E-3</v>
      </c>
      <c r="G6" t="s">
        <v>8</v>
      </c>
      <c r="H6" t="s">
        <v>4</v>
      </c>
      <c r="I6">
        <v>0.376</v>
      </c>
      <c r="J6">
        <v>0.66477210289999999</v>
      </c>
      <c r="K6">
        <v>2.5004999529999999E-3</v>
      </c>
    </row>
    <row r="7" spans="1:11" x14ac:dyDescent="0.25">
      <c r="A7" t="s">
        <v>9</v>
      </c>
      <c r="B7" t="s">
        <v>3</v>
      </c>
      <c r="C7">
        <v>7.9000000000000001E-2</v>
      </c>
      <c r="D7">
        <v>1.866878032</v>
      </c>
      <c r="E7">
        <v>1.46736799E-3</v>
      </c>
      <c r="G7" t="s">
        <v>9</v>
      </c>
      <c r="H7" t="s">
        <v>4</v>
      </c>
      <c r="I7">
        <v>1.1060000000000001</v>
      </c>
      <c r="J7">
        <v>0.69602179259999997</v>
      </c>
      <c r="K7">
        <v>7.6975434809999996E-3</v>
      </c>
    </row>
    <row r="8" spans="1:11" x14ac:dyDescent="0.25">
      <c r="A8" t="s">
        <v>35</v>
      </c>
      <c r="B8" t="s">
        <v>3</v>
      </c>
      <c r="C8">
        <v>7.8E-2</v>
      </c>
      <c r="D8">
        <v>1.1340415669999999</v>
      </c>
      <c r="E8">
        <v>8.8252859479999999E-4</v>
      </c>
      <c r="G8" t="s">
        <v>35</v>
      </c>
      <c r="H8" t="s">
        <v>4</v>
      </c>
      <c r="I8">
        <v>1.1000000000000001</v>
      </c>
      <c r="J8">
        <v>0.82939285399999996</v>
      </c>
      <c r="K8">
        <v>9.1248488149999994E-3</v>
      </c>
    </row>
    <row r="10" spans="1:11" x14ac:dyDescent="0.25">
      <c r="A10" s="8" t="s">
        <v>106</v>
      </c>
    </row>
    <row r="11" spans="1:11" x14ac:dyDescent="0.25">
      <c r="A11" s="8"/>
      <c r="B11" s="8"/>
      <c r="C11" s="11" t="s">
        <v>52</v>
      </c>
      <c r="D11" s="12" t="s">
        <v>53</v>
      </c>
      <c r="E11" s="11" t="s">
        <v>54</v>
      </c>
      <c r="F11" s="8"/>
      <c r="G11" s="8" t="s">
        <v>58</v>
      </c>
      <c r="H11" s="15" t="s">
        <v>104</v>
      </c>
    </row>
    <row r="12" spans="1:11" x14ac:dyDescent="0.25">
      <c r="A12" t="str">
        <f t="shared" ref="A12:A17" si="0">A3</f>
        <v>a wafer</v>
      </c>
      <c r="B12" t="s">
        <v>55</v>
      </c>
      <c r="C12" s="9">
        <f t="shared" ref="C12:C17" si="1">(((C3/100)*3.33)/75)*1000*1000</f>
        <v>19.091999999999999</v>
      </c>
      <c r="D12" s="9">
        <f t="shared" ref="D12:D17" si="2">(((I3/100)*3.33)/55.8)*1000*1000</f>
        <v>576.48387096774206</v>
      </c>
      <c r="E12" s="13">
        <f>C12/D12</f>
        <v>3.3118012422360239E-2</v>
      </c>
      <c r="G12" s="13">
        <f>AVERAGE(E12:E13)</f>
        <v>3.4078044287332424E-2</v>
      </c>
      <c r="H12" s="17">
        <f>STDEV(E12:E13)</f>
        <v>1.3576900837540037E-3</v>
      </c>
    </row>
    <row r="13" spans="1:11" x14ac:dyDescent="0.25">
      <c r="A13" t="str">
        <f t="shared" si="0"/>
        <v>c wafer</v>
      </c>
      <c r="B13" t="s">
        <v>55</v>
      </c>
      <c r="C13" s="9">
        <f t="shared" si="1"/>
        <v>20.868000000000002</v>
      </c>
      <c r="D13" s="9">
        <f t="shared" si="2"/>
        <v>595.58064516129025</v>
      </c>
      <c r="E13" s="13">
        <f t="shared" ref="E13:E17" si="3">C13/D13</f>
        <v>3.5038076152304615E-2</v>
      </c>
      <c r="H13" s="17"/>
    </row>
    <row r="14" spans="1:11" x14ac:dyDescent="0.25">
      <c r="A14" t="str">
        <f t="shared" si="0"/>
        <v>f wafer</v>
      </c>
      <c r="B14" t="s">
        <v>56</v>
      </c>
      <c r="C14" s="9">
        <f t="shared" si="1"/>
        <v>32.411999999999999</v>
      </c>
      <c r="D14" s="9">
        <f t="shared" si="2"/>
        <v>691.06451612903231</v>
      </c>
      <c r="E14" s="13">
        <f t="shared" si="3"/>
        <v>4.690155440414507E-2</v>
      </c>
      <c r="G14" s="13">
        <f>AVERAGE(E14:E15)</f>
        <v>4.4227372946753385E-2</v>
      </c>
      <c r="H14" s="17">
        <f>STDEV(E14:E15)</f>
        <v>3.7818636852899696E-3</v>
      </c>
    </row>
    <row r="15" spans="1:11" x14ac:dyDescent="0.25">
      <c r="A15" t="str">
        <f t="shared" si="0"/>
        <v xml:space="preserve">g wafer </v>
      </c>
      <c r="B15" t="s">
        <v>56</v>
      </c>
      <c r="C15" s="9">
        <f t="shared" si="1"/>
        <v>9.3239999999999998</v>
      </c>
      <c r="D15" s="9">
        <f t="shared" si="2"/>
        <v>224.38709677419357</v>
      </c>
      <c r="E15" s="13">
        <f t="shared" si="3"/>
        <v>4.15531914893617E-2</v>
      </c>
      <c r="H15" s="17"/>
    </row>
    <row r="16" spans="1:11" x14ac:dyDescent="0.25">
      <c r="A16" t="str">
        <f t="shared" si="0"/>
        <v>n wafer</v>
      </c>
      <c r="B16" t="s">
        <v>57</v>
      </c>
      <c r="C16" s="9">
        <f t="shared" si="1"/>
        <v>35.076000000000001</v>
      </c>
      <c r="D16" s="9">
        <f t="shared" si="2"/>
        <v>660.03225806451621</v>
      </c>
      <c r="E16" s="13">
        <f t="shared" si="3"/>
        <v>5.3142857142857138E-2</v>
      </c>
      <c r="G16" s="13">
        <f>AVERAGE(E16:E17)</f>
        <v>5.2949610389610394E-2</v>
      </c>
      <c r="H16" s="17">
        <f>STDEV(E16:E17)</f>
        <v>2.7329217932611701E-4</v>
      </c>
    </row>
    <row r="17" spans="1:23" x14ac:dyDescent="0.25">
      <c r="A17" t="str">
        <f t="shared" si="0"/>
        <v>o wafer</v>
      </c>
      <c r="B17" t="s">
        <v>57</v>
      </c>
      <c r="C17" s="9">
        <f t="shared" si="1"/>
        <v>34.632000000000005</v>
      </c>
      <c r="D17" s="9">
        <f t="shared" si="2"/>
        <v>656.45161290322585</v>
      </c>
      <c r="E17" s="13">
        <f t="shared" si="3"/>
        <v>5.2756363636363643E-2</v>
      </c>
    </row>
    <row r="20" spans="1:23" s="8" customFormat="1" x14ac:dyDescent="0.25">
      <c r="A20" s="18" t="s">
        <v>49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M20" s="18" t="s">
        <v>50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x14ac:dyDescent="0.25">
      <c r="A21" t="s">
        <v>0</v>
      </c>
      <c r="B21" t="s">
        <v>1</v>
      </c>
      <c r="C21" t="s">
        <v>34</v>
      </c>
      <c r="D21" t="s">
        <v>33</v>
      </c>
      <c r="E21" t="s">
        <v>32</v>
      </c>
      <c r="G21" t="s">
        <v>0</v>
      </c>
      <c r="H21" t="s">
        <v>1</v>
      </c>
      <c r="I21" t="s">
        <v>34</v>
      </c>
      <c r="J21" t="s">
        <v>33</v>
      </c>
      <c r="K21" t="s">
        <v>32</v>
      </c>
      <c r="M21" t="s">
        <v>0</v>
      </c>
      <c r="N21" t="s">
        <v>1</v>
      </c>
      <c r="O21" t="s">
        <v>34</v>
      </c>
      <c r="P21" t="s">
        <v>33</v>
      </c>
      <c r="Q21" t="s">
        <v>32</v>
      </c>
      <c r="S21" t="s">
        <v>0</v>
      </c>
      <c r="T21" t="s">
        <v>1</v>
      </c>
      <c r="U21" t="s">
        <v>34</v>
      </c>
      <c r="V21" t="s">
        <v>33</v>
      </c>
      <c r="W21" t="s">
        <v>32</v>
      </c>
    </row>
    <row r="22" spans="1:23" x14ac:dyDescent="0.25">
      <c r="A22" s="6" t="s">
        <v>43</v>
      </c>
    </row>
    <row r="23" spans="1:23" x14ac:dyDescent="0.25">
      <c r="A23" t="s">
        <v>27</v>
      </c>
      <c r="B23" t="s">
        <v>3</v>
      </c>
      <c r="C23">
        <v>1.4E-2</v>
      </c>
      <c r="D23">
        <v>10.77740208</v>
      </c>
      <c r="E23">
        <v>1.478096032E-3</v>
      </c>
      <c r="G23" t="s">
        <v>27</v>
      </c>
      <c r="H23" t="s">
        <v>4</v>
      </c>
      <c r="I23">
        <v>1.0999999999999999E-2</v>
      </c>
      <c r="J23">
        <v>0.18486667570000001</v>
      </c>
      <c r="K23" s="1">
        <v>2.0705427370000001E-5</v>
      </c>
      <c r="M23" t="s">
        <v>23</v>
      </c>
      <c r="N23" t="s">
        <v>3</v>
      </c>
      <c r="O23">
        <v>0.14799999999999999</v>
      </c>
      <c r="P23">
        <v>1.06990169</v>
      </c>
      <c r="Q23">
        <v>1.579804538E-3</v>
      </c>
      <c r="S23" t="s">
        <v>23</v>
      </c>
      <c r="T23" t="s">
        <v>4</v>
      </c>
      <c r="U23">
        <v>3.7999999999999999E-2</v>
      </c>
      <c r="V23">
        <v>0.2915364003</v>
      </c>
      <c r="W23">
        <v>1.10050216E-4</v>
      </c>
    </row>
    <row r="24" spans="1:23" x14ac:dyDescent="0.25">
      <c r="A24" t="s">
        <v>28</v>
      </c>
      <c r="B24" t="s">
        <v>3</v>
      </c>
      <c r="C24">
        <v>8.9999999999999993E-3</v>
      </c>
      <c r="D24">
        <v>19.653954500000001</v>
      </c>
      <c r="E24">
        <v>1.7866627520000001E-3</v>
      </c>
      <c r="G24" t="s">
        <v>28</v>
      </c>
      <c r="H24" t="s">
        <v>4</v>
      </c>
      <c r="I24">
        <v>3.0000000000000001E-3</v>
      </c>
      <c r="J24">
        <v>2.5566941189999999</v>
      </c>
      <c r="K24" s="1">
        <v>7.5307611959999997E-5</v>
      </c>
      <c r="M24" t="s">
        <v>17</v>
      </c>
      <c r="N24" t="s">
        <v>3</v>
      </c>
      <c r="O24">
        <v>0.14799999999999999</v>
      </c>
      <c r="P24">
        <v>1.8888220609999999</v>
      </c>
      <c r="Q24">
        <v>2.7864253249999999E-3</v>
      </c>
      <c r="S24" t="s">
        <v>17</v>
      </c>
      <c r="T24" t="s">
        <v>4</v>
      </c>
      <c r="U24">
        <v>7.9000000000000001E-2</v>
      </c>
      <c r="V24">
        <v>0.1013605424</v>
      </c>
      <c r="W24" s="1">
        <v>7.9849903669999996E-5</v>
      </c>
    </row>
    <row r="25" spans="1:23" x14ac:dyDescent="0.25">
      <c r="A25" t="s">
        <v>29</v>
      </c>
      <c r="B25" t="s">
        <v>3</v>
      </c>
      <c r="C25">
        <v>1.4999999999999999E-2</v>
      </c>
      <c r="D25">
        <v>17.339166410000001</v>
      </c>
      <c r="E25">
        <v>2.6476818419999999E-3</v>
      </c>
      <c r="G25" t="s">
        <v>29</v>
      </c>
      <c r="H25" t="s">
        <v>4</v>
      </c>
      <c r="I25">
        <v>1.6E-2</v>
      </c>
      <c r="J25">
        <v>0.48087218739999998</v>
      </c>
      <c r="K25" s="1">
        <v>7.5857825119999997E-5</v>
      </c>
      <c r="M25" t="s">
        <v>18</v>
      </c>
      <c r="N25" t="s">
        <v>3</v>
      </c>
      <c r="O25">
        <v>0.17699999999999999</v>
      </c>
      <c r="P25">
        <v>1.2161963469999999</v>
      </c>
      <c r="Q25">
        <v>2.1497426909999999E-3</v>
      </c>
      <c r="S25" t="s">
        <v>18</v>
      </c>
      <c r="T25" t="s">
        <v>4</v>
      </c>
      <c r="U25">
        <v>5.6000000000000001E-2</v>
      </c>
      <c r="V25">
        <v>0.36019632870000001</v>
      </c>
      <c r="W25">
        <v>2.0100326200000001E-4</v>
      </c>
    </row>
    <row r="26" spans="1:23" x14ac:dyDescent="0.25">
      <c r="K26" s="1"/>
      <c r="M26" t="s">
        <v>99</v>
      </c>
      <c r="N26" t="s">
        <v>3</v>
      </c>
      <c r="O26" s="16">
        <v>0.14099999999999999</v>
      </c>
      <c r="P26">
        <v>0.96824463289999996</v>
      </c>
      <c r="Q26">
        <v>1.3637636749999999E-3</v>
      </c>
      <c r="S26" t="s">
        <v>99</v>
      </c>
      <c r="T26" t="s">
        <v>4</v>
      </c>
      <c r="U26">
        <v>0.13</v>
      </c>
      <c r="V26">
        <v>0.1859167743</v>
      </c>
      <c r="W26">
        <v>2.4173575470000001E-4</v>
      </c>
    </row>
    <row r="27" spans="1:23" x14ac:dyDescent="0.25">
      <c r="K27" s="1"/>
    </row>
    <row r="28" spans="1:23" x14ac:dyDescent="0.25">
      <c r="A28" s="6" t="s">
        <v>60</v>
      </c>
      <c r="K28" s="1"/>
    </row>
    <row r="29" spans="1:23" x14ac:dyDescent="0.25">
      <c r="A29" t="s">
        <v>30</v>
      </c>
      <c r="B29" t="s">
        <v>3</v>
      </c>
      <c r="C29">
        <v>7.0000000000000001E-3</v>
      </c>
      <c r="D29">
        <v>13.658788019999999</v>
      </c>
      <c r="E29">
        <v>9.6275847850000001E-4</v>
      </c>
      <c r="G29" t="s">
        <v>30</v>
      </c>
      <c r="H29" t="s">
        <v>4</v>
      </c>
      <c r="I29">
        <v>1E-3</v>
      </c>
      <c r="J29">
        <v>4.1344410720000004</v>
      </c>
      <c r="K29" s="1">
        <v>5.03815011E-5</v>
      </c>
      <c r="M29" t="s">
        <v>19</v>
      </c>
      <c r="N29" t="s">
        <v>3</v>
      </c>
      <c r="O29">
        <v>0.111</v>
      </c>
      <c r="P29">
        <v>0.2343099787</v>
      </c>
      <c r="Q29">
        <v>2.5977105579999999E-4</v>
      </c>
      <c r="S29" t="s">
        <v>19</v>
      </c>
      <c r="T29" t="s">
        <v>4</v>
      </c>
      <c r="U29">
        <v>8.0000000000000002E-3</v>
      </c>
      <c r="V29">
        <v>1.5183616150000001</v>
      </c>
      <c r="W29">
        <v>1.215562403E-4</v>
      </c>
    </row>
    <row r="31" spans="1:23" x14ac:dyDescent="0.25">
      <c r="A31" s="6" t="s">
        <v>61</v>
      </c>
    </row>
    <row r="32" spans="1:23" x14ac:dyDescent="0.25">
      <c r="A32" t="s">
        <v>31</v>
      </c>
      <c r="B32" t="s">
        <v>3</v>
      </c>
      <c r="C32">
        <v>8.0000000000000002E-3</v>
      </c>
      <c r="D32">
        <v>22.925005330000001</v>
      </c>
      <c r="E32">
        <v>1.850665219E-3</v>
      </c>
      <c r="G32" t="s">
        <v>31</v>
      </c>
      <c r="H32" t="s">
        <v>4</v>
      </c>
      <c r="I32">
        <v>8.0000000000000002E-3</v>
      </c>
      <c r="J32">
        <v>1.006810464</v>
      </c>
      <c r="K32" s="1">
        <v>7.821844479E-5</v>
      </c>
      <c r="M32" t="s">
        <v>20</v>
      </c>
      <c r="N32" t="s">
        <v>3</v>
      </c>
      <c r="O32">
        <v>0.125</v>
      </c>
      <c r="P32">
        <v>0.73148968069999998</v>
      </c>
      <c r="Q32">
        <v>9.1257871930000003E-4</v>
      </c>
      <c r="S32" t="s">
        <v>20</v>
      </c>
      <c r="T32" t="s">
        <v>4</v>
      </c>
      <c r="U32">
        <v>0.17599999999999999</v>
      </c>
      <c r="V32">
        <v>0.37775004280000002</v>
      </c>
      <c r="W32">
        <v>6.665170714E-4</v>
      </c>
    </row>
    <row r="33" spans="1:23" x14ac:dyDescent="0.25">
      <c r="A33" t="s">
        <v>24</v>
      </c>
      <c r="B33" t="s">
        <v>3</v>
      </c>
      <c r="C33">
        <v>1.0999999999999999E-2</v>
      </c>
      <c r="D33">
        <v>15.92215163</v>
      </c>
      <c r="E33">
        <v>1.7563397950000001E-3</v>
      </c>
      <c r="G33" t="s">
        <v>24</v>
      </c>
      <c r="H33" t="s">
        <v>4</v>
      </c>
      <c r="I33">
        <v>6.0000000000000001E-3</v>
      </c>
      <c r="J33">
        <v>1.8685135740000001</v>
      </c>
      <c r="K33">
        <v>1.174310036E-4</v>
      </c>
      <c r="M33" t="s">
        <v>21</v>
      </c>
      <c r="N33" t="s">
        <v>3</v>
      </c>
      <c r="O33">
        <v>0.153</v>
      </c>
      <c r="P33">
        <v>1.0574488280000001</v>
      </c>
      <c r="Q33">
        <v>1.6176367350000001E-3</v>
      </c>
      <c r="S33" t="s">
        <v>21</v>
      </c>
      <c r="T33" t="s">
        <v>4</v>
      </c>
      <c r="U33">
        <v>0.20100000000000001</v>
      </c>
      <c r="V33">
        <v>0.3452279795</v>
      </c>
      <c r="W33">
        <v>6.9368105869999997E-4</v>
      </c>
    </row>
    <row r="34" spans="1:23" x14ac:dyDescent="0.25">
      <c r="A34" t="s">
        <v>25</v>
      </c>
      <c r="B34" t="s">
        <v>3</v>
      </c>
      <c r="C34">
        <v>8.9999999999999993E-3</v>
      </c>
      <c r="D34">
        <v>20.302963569999999</v>
      </c>
      <c r="E34">
        <v>1.9042081170000001E-3</v>
      </c>
      <c r="G34" t="s">
        <v>25</v>
      </c>
      <c r="H34" t="s">
        <v>4</v>
      </c>
      <c r="I34">
        <v>7.0000000000000001E-3</v>
      </c>
      <c r="J34">
        <v>1.341663737</v>
      </c>
      <c r="K34" s="1">
        <v>8.8545767640000001E-5</v>
      </c>
      <c r="M34" t="s">
        <v>15</v>
      </c>
      <c r="N34" t="s">
        <v>3</v>
      </c>
      <c r="O34">
        <v>0.13</v>
      </c>
      <c r="P34">
        <v>0.31417347769999998</v>
      </c>
      <c r="Q34">
        <v>4.0735375929999999E-4</v>
      </c>
      <c r="S34" t="s">
        <v>15</v>
      </c>
      <c r="T34" t="s">
        <v>4</v>
      </c>
      <c r="U34">
        <v>0.218</v>
      </c>
      <c r="V34">
        <v>0.42496105090000003</v>
      </c>
      <c r="W34">
        <v>9.2687231570000002E-4</v>
      </c>
    </row>
    <row r="35" spans="1:23" x14ac:dyDescent="0.25">
      <c r="K35" s="1"/>
    </row>
    <row r="36" spans="1:23" x14ac:dyDescent="0.25">
      <c r="A36" s="6" t="s">
        <v>62</v>
      </c>
      <c r="K36" s="1"/>
    </row>
    <row r="37" spans="1:23" x14ac:dyDescent="0.25">
      <c r="A37" t="s">
        <v>26</v>
      </c>
      <c r="B37" t="s">
        <v>3</v>
      </c>
      <c r="C37">
        <v>8.0000000000000002E-3</v>
      </c>
      <c r="D37">
        <v>8.3857563109999997</v>
      </c>
      <c r="E37">
        <v>6.7295335029999995E-4</v>
      </c>
      <c r="G37" t="s">
        <v>26</v>
      </c>
      <c r="H37" t="s">
        <v>4</v>
      </c>
      <c r="I37">
        <v>4.0000000000000001E-3</v>
      </c>
      <c r="J37">
        <v>0.88122628469999997</v>
      </c>
      <c r="K37" s="1">
        <v>3.1538563239999998E-5</v>
      </c>
      <c r="M37" t="s">
        <v>16</v>
      </c>
      <c r="N37" t="s">
        <v>3</v>
      </c>
      <c r="O37">
        <v>0.11</v>
      </c>
      <c r="P37">
        <v>0.84776174469999999</v>
      </c>
      <c r="Q37">
        <v>9.3579180259999997E-4</v>
      </c>
      <c r="S37" t="s">
        <v>16</v>
      </c>
      <c r="T37" t="s">
        <v>4</v>
      </c>
      <c r="U37">
        <v>2.9000000000000001E-2</v>
      </c>
      <c r="V37">
        <v>0.34318000360000001</v>
      </c>
      <c r="W37">
        <v>1.009458357E-4</v>
      </c>
    </row>
    <row r="39" spans="1:23" x14ac:dyDescent="0.25">
      <c r="A39" s="8" t="s">
        <v>45</v>
      </c>
    </row>
    <row r="40" spans="1:23" x14ac:dyDescent="0.25">
      <c r="A40" s="2" t="s">
        <v>36</v>
      </c>
      <c r="B40" s="2" t="s">
        <v>3</v>
      </c>
      <c r="C40" s="2">
        <v>8.0000000000000002E-3</v>
      </c>
      <c r="D40" s="2">
        <v>6.6963873920000001</v>
      </c>
      <c r="E40" s="2">
        <v>5.6759149389999999E-4</v>
      </c>
      <c r="F40" s="2"/>
      <c r="G40" s="2" t="s">
        <v>36</v>
      </c>
      <c r="H40" s="2" t="s">
        <v>4</v>
      </c>
      <c r="I40" s="2">
        <v>0</v>
      </c>
      <c r="J40" s="2">
        <v>64.941751229999994</v>
      </c>
      <c r="K40" s="3">
        <v>9.6470525380000006E-5</v>
      </c>
      <c r="M40" t="s">
        <v>10</v>
      </c>
      <c r="N40" t="s">
        <v>3</v>
      </c>
      <c r="O40">
        <v>0.122</v>
      </c>
      <c r="P40">
        <v>0.43057680710000001</v>
      </c>
      <c r="Q40">
        <v>5.2339995530000004E-4</v>
      </c>
      <c r="S40" t="s">
        <v>10</v>
      </c>
      <c r="T40" t="s">
        <v>4</v>
      </c>
      <c r="U40">
        <v>0.01</v>
      </c>
      <c r="V40">
        <v>1.5827196299999999</v>
      </c>
      <c r="W40">
        <v>1.5452350839999999E-4</v>
      </c>
    </row>
    <row r="41" spans="1:23" x14ac:dyDescent="0.25">
      <c r="A41" s="2" t="s">
        <v>37</v>
      </c>
      <c r="B41" s="2" t="s">
        <v>3</v>
      </c>
      <c r="C41" s="2">
        <v>8.0000000000000002E-3</v>
      </c>
      <c r="D41" s="2">
        <v>19.291193639999999</v>
      </c>
      <c r="E41" s="2">
        <v>1.5891855470000001E-3</v>
      </c>
      <c r="F41" s="2"/>
      <c r="G41" s="2" t="s">
        <v>37</v>
      </c>
      <c r="H41" s="2" t="s">
        <v>4</v>
      </c>
      <c r="I41" s="2">
        <v>0</v>
      </c>
      <c r="J41" s="2">
        <v>25.412283370000001</v>
      </c>
      <c r="K41" s="3">
        <v>9.5674344890000001E-5</v>
      </c>
      <c r="M41" t="s">
        <v>11</v>
      </c>
      <c r="N41" t="s">
        <v>3</v>
      </c>
      <c r="O41">
        <v>0.11799999999999999</v>
      </c>
      <c r="P41">
        <v>0.2403518053</v>
      </c>
      <c r="Q41">
        <v>2.843783005E-4</v>
      </c>
      <c r="S41" t="s">
        <v>11</v>
      </c>
      <c r="T41" t="s">
        <v>4</v>
      </c>
      <c r="U41">
        <v>5.0000000000000001E-3</v>
      </c>
      <c r="V41">
        <v>3.284866659</v>
      </c>
      <c r="W41">
        <v>1.582518418E-4</v>
      </c>
    </row>
    <row r="42" spans="1:23" x14ac:dyDescent="0.25">
      <c r="A42" t="s">
        <v>22</v>
      </c>
      <c r="B42" t="s">
        <v>3</v>
      </c>
      <c r="C42">
        <v>6.0000000000000001E-3</v>
      </c>
      <c r="D42">
        <v>41.881039620000003</v>
      </c>
      <c r="E42">
        <v>2.7137796869999998E-3</v>
      </c>
      <c r="G42" t="s">
        <v>22</v>
      </c>
      <c r="H42" t="s">
        <v>4</v>
      </c>
      <c r="I42">
        <v>1E-3</v>
      </c>
      <c r="J42">
        <v>8.4931639089999997</v>
      </c>
      <c r="K42" s="1">
        <v>7.9979453939999997E-5</v>
      </c>
      <c r="M42" t="s">
        <v>12</v>
      </c>
      <c r="N42" t="s">
        <v>3</v>
      </c>
      <c r="O42">
        <v>8.4000000000000005E-2</v>
      </c>
      <c r="P42">
        <v>2.0179184710000002</v>
      </c>
      <c r="Q42">
        <v>1.6866761960000001E-3</v>
      </c>
      <c r="S42" t="s">
        <v>12</v>
      </c>
      <c r="T42" t="s">
        <v>4</v>
      </c>
      <c r="U42">
        <v>8.0000000000000002E-3</v>
      </c>
      <c r="V42">
        <v>0.87651987509999996</v>
      </c>
      <c r="W42" s="1">
        <v>6.7160047659999998E-5</v>
      </c>
    </row>
    <row r="44" spans="1:23" s="8" customFormat="1" x14ac:dyDescent="0.25">
      <c r="A44" s="18" t="s">
        <v>102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M44" s="18" t="s">
        <v>103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x14ac:dyDescent="0.25">
      <c r="A45" t="str">
        <f>A2</f>
        <v>Sample ID</v>
      </c>
      <c r="B45" t="str">
        <f>B2</f>
        <v>Analyte Name</v>
      </c>
      <c r="C45" t="str">
        <f>C2</f>
        <v>Reported Conc (mg/l)</v>
      </c>
      <c r="D45" t="s">
        <v>51</v>
      </c>
      <c r="E45" t="str">
        <f>E2</f>
        <v xml:space="preserve">SD </v>
      </c>
      <c r="G45" t="str">
        <f>G2</f>
        <v>Sample ID</v>
      </c>
      <c r="H45" t="str">
        <f>H2</f>
        <v>Analyte Name</v>
      </c>
      <c r="I45" t="s">
        <v>51</v>
      </c>
      <c r="J45" t="str">
        <f>J2</f>
        <v xml:space="preserve">RSD </v>
      </c>
      <c r="K45" t="str">
        <f>K2</f>
        <v xml:space="preserve">SD </v>
      </c>
      <c r="M45" t="s">
        <v>0</v>
      </c>
      <c r="N45" t="s">
        <v>1</v>
      </c>
      <c r="O45" t="s">
        <v>34</v>
      </c>
      <c r="P45" t="s">
        <v>100</v>
      </c>
      <c r="Q45" t="s">
        <v>32</v>
      </c>
      <c r="S45" t="s">
        <v>0</v>
      </c>
      <c r="T45" t="s">
        <v>1</v>
      </c>
      <c r="U45" t="s">
        <v>34</v>
      </c>
      <c r="V45" t="s">
        <v>100</v>
      </c>
      <c r="W45" t="s">
        <v>32</v>
      </c>
    </row>
    <row r="46" spans="1:23" x14ac:dyDescent="0.25">
      <c r="A46" t="str">
        <f t="shared" ref="A46:B48" si="4">A23</f>
        <v>ad3</v>
      </c>
      <c r="B46" t="str">
        <f t="shared" si="4"/>
        <v>As 188.979</v>
      </c>
      <c r="C46" s="9">
        <f>C23*100</f>
        <v>1.4000000000000001</v>
      </c>
      <c r="D46" s="9">
        <f>AVERAGE(C46:C48)</f>
        <v>1.2666666666666666</v>
      </c>
      <c r="E46" s="10">
        <f>STDEV(C46:C48)</f>
        <v>0.32145502536643211</v>
      </c>
      <c r="G46" t="str">
        <f t="shared" ref="G46:H48" si="5">G23</f>
        <v>ad3</v>
      </c>
      <c r="H46" t="str">
        <f t="shared" si="5"/>
        <v>Fe 238.204</v>
      </c>
      <c r="I46" s="9">
        <f>I23*100</f>
        <v>1.0999999999999999</v>
      </c>
      <c r="J46" s="9">
        <f>AVERAGE(I46:I48)</f>
        <v>1</v>
      </c>
      <c r="K46" s="10">
        <f>STDEV(I46:I48)</f>
        <v>0.65574385243020017</v>
      </c>
      <c r="M46" t="str">
        <f t="shared" ref="M46:N48" si="6">M23</f>
        <v>ad11</v>
      </c>
      <c r="N46" t="str">
        <f t="shared" si="6"/>
        <v>As 188.979</v>
      </c>
      <c r="O46">
        <f>O23*10</f>
        <v>1.48</v>
      </c>
      <c r="P46" s="13">
        <f>AVERAGE(O46:O49)</f>
        <v>1.5350000000000001</v>
      </c>
      <c r="Q46" s="10">
        <f>STDEV(O46:O49)</f>
        <v>0.16010413278030439</v>
      </c>
      <c r="S46" t="str">
        <f t="shared" ref="S46:T48" si="7">S23</f>
        <v>ad11</v>
      </c>
      <c r="T46" t="str">
        <f t="shared" si="7"/>
        <v>Fe 238.204</v>
      </c>
      <c r="U46">
        <f>U23*10</f>
        <v>0.38</v>
      </c>
      <c r="V46" s="13">
        <f>AVERAGE(U46:U49)</f>
        <v>0.75750000000000006</v>
      </c>
      <c r="W46" s="10">
        <f>STDEV(U46:U49)</f>
        <v>0.39869579046352271</v>
      </c>
    </row>
    <row r="47" spans="1:23" x14ac:dyDescent="0.25">
      <c r="A47" t="str">
        <f t="shared" si="4"/>
        <v>bd3</v>
      </c>
      <c r="B47" t="str">
        <f t="shared" si="4"/>
        <v>As 188.979</v>
      </c>
      <c r="C47" s="9">
        <f>C24*100</f>
        <v>0.89999999999999991</v>
      </c>
      <c r="G47" t="str">
        <f t="shared" si="5"/>
        <v>bd3</v>
      </c>
      <c r="H47" t="str">
        <f t="shared" si="5"/>
        <v>Fe 238.204</v>
      </c>
      <c r="I47" s="9">
        <f>I24*100</f>
        <v>0.3</v>
      </c>
      <c r="M47" t="str">
        <f t="shared" si="6"/>
        <v>bd11</v>
      </c>
      <c r="N47" t="str">
        <f t="shared" si="6"/>
        <v>As 188.979</v>
      </c>
      <c r="O47">
        <f>O24*10</f>
        <v>1.48</v>
      </c>
      <c r="S47" t="str">
        <f t="shared" si="7"/>
        <v>bd11</v>
      </c>
      <c r="T47" t="str">
        <f t="shared" si="7"/>
        <v>Fe 238.204</v>
      </c>
      <c r="U47">
        <f>U24*10</f>
        <v>0.79</v>
      </c>
    </row>
    <row r="48" spans="1:23" x14ac:dyDescent="0.25">
      <c r="A48" t="str">
        <f t="shared" si="4"/>
        <v>cd3</v>
      </c>
      <c r="B48" t="str">
        <f t="shared" si="4"/>
        <v>As 188.979</v>
      </c>
      <c r="C48" s="9">
        <f>C25*100</f>
        <v>1.5</v>
      </c>
      <c r="G48" t="str">
        <f t="shared" si="5"/>
        <v>cd3</v>
      </c>
      <c r="H48" t="str">
        <f t="shared" si="5"/>
        <v>Fe 238.204</v>
      </c>
      <c r="I48" s="9">
        <f>I25*100</f>
        <v>1.6</v>
      </c>
      <c r="M48" t="str">
        <f t="shared" si="6"/>
        <v>cd11</v>
      </c>
      <c r="N48" t="str">
        <f t="shared" si="6"/>
        <v>As 188.979</v>
      </c>
      <c r="O48">
        <f>O25*10</f>
        <v>1.77</v>
      </c>
      <c r="S48" t="str">
        <f t="shared" si="7"/>
        <v>cd11</v>
      </c>
      <c r="T48" t="str">
        <f t="shared" si="7"/>
        <v>Fe 238.204</v>
      </c>
      <c r="U48">
        <f>U25*10</f>
        <v>0.56000000000000005</v>
      </c>
    </row>
    <row r="49" spans="1:23" x14ac:dyDescent="0.25">
      <c r="C49" s="9"/>
      <c r="I49" s="9"/>
      <c r="M49" t="s">
        <v>99</v>
      </c>
      <c r="N49" t="str">
        <f>N26</f>
        <v>As 188.979</v>
      </c>
      <c r="O49">
        <f>O26*10</f>
        <v>1.41</v>
      </c>
      <c r="S49" t="s">
        <v>99</v>
      </c>
      <c r="T49" t="s">
        <v>4</v>
      </c>
      <c r="U49">
        <f>U26*10</f>
        <v>1.3</v>
      </c>
    </row>
    <row r="50" spans="1:23" x14ac:dyDescent="0.25">
      <c r="C50" s="9"/>
      <c r="I50" s="9"/>
    </row>
    <row r="51" spans="1:23" x14ac:dyDescent="0.25">
      <c r="A51" t="str">
        <f>A29</f>
        <v>dd3</v>
      </c>
      <c r="B51" t="str">
        <f>B29</f>
        <v>As 188.979</v>
      </c>
      <c r="C51" s="9">
        <f>C29*100</f>
        <v>0.70000000000000007</v>
      </c>
      <c r="D51" s="9">
        <f>C51</f>
        <v>0.70000000000000007</v>
      </c>
      <c r="E51" s="10"/>
      <c r="G51" t="str">
        <f>G29</f>
        <v>dd3</v>
      </c>
      <c r="H51" t="str">
        <f>H29</f>
        <v>Fe 238.204</v>
      </c>
      <c r="I51" s="9">
        <f>I29*100</f>
        <v>0.1</v>
      </c>
      <c r="J51" s="9">
        <f>I51</f>
        <v>0.1</v>
      </c>
      <c r="K51" s="10"/>
      <c r="M51" t="str">
        <f>M29</f>
        <v>dd11</v>
      </c>
      <c r="N51" t="str">
        <f>N29</f>
        <v>As 188.979</v>
      </c>
      <c r="O51">
        <f>O29*10</f>
        <v>1.1100000000000001</v>
      </c>
      <c r="P51" s="9">
        <f>O51</f>
        <v>1.1100000000000001</v>
      </c>
      <c r="Q51" s="10"/>
      <c r="S51" t="str">
        <f>S29</f>
        <v>dd11</v>
      </c>
      <c r="T51" t="str">
        <f>T29</f>
        <v>Fe 238.204</v>
      </c>
      <c r="U51">
        <f>U29*10</f>
        <v>0.08</v>
      </c>
      <c r="V51" s="9">
        <f>U51</f>
        <v>0.08</v>
      </c>
      <c r="W51" s="10"/>
    </row>
    <row r="52" spans="1:23" x14ac:dyDescent="0.25">
      <c r="C52" s="9"/>
      <c r="I52" s="9"/>
    </row>
    <row r="53" spans="1:23" x14ac:dyDescent="0.25">
      <c r="A53" t="str">
        <f t="shared" ref="A53:B55" si="8">A32</f>
        <v>ed3</v>
      </c>
      <c r="B53" t="str">
        <f t="shared" si="8"/>
        <v>As 188.979</v>
      </c>
      <c r="C53" s="9">
        <f>C32*100</f>
        <v>0.8</v>
      </c>
      <c r="D53" s="9">
        <f>AVERAGE(C53:C55)</f>
        <v>0.93333333333333324</v>
      </c>
      <c r="E53" s="10">
        <f>STDEV(C53:C55)</f>
        <v>0.15275252316519497</v>
      </c>
      <c r="G53" t="str">
        <f t="shared" ref="G53:H55" si="9">G32</f>
        <v>ed3</v>
      </c>
      <c r="H53" t="str">
        <f t="shared" si="9"/>
        <v>Fe 238.204</v>
      </c>
      <c r="I53" s="9">
        <f>I32*100</f>
        <v>0.8</v>
      </c>
      <c r="J53" s="9">
        <f>AVERAGE(I53:I55)</f>
        <v>0.70000000000000007</v>
      </c>
      <c r="K53" s="10">
        <f>STDEV(I53:I55)</f>
        <v>0.1000000000000006</v>
      </c>
      <c r="M53" t="str">
        <f t="shared" ref="M53:N55" si="10">M32</f>
        <v>ed11</v>
      </c>
      <c r="N53" t="str">
        <f t="shared" si="10"/>
        <v>As 188.979</v>
      </c>
      <c r="O53">
        <f>O32*10</f>
        <v>1.25</v>
      </c>
      <c r="P53" s="9">
        <f>AVERAGE(O53:O55)</f>
        <v>1.36</v>
      </c>
      <c r="Q53" s="10">
        <f>STDEV(O53:O55)</f>
        <v>0.1493318452306808</v>
      </c>
      <c r="S53" t="str">
        <f t="shared" ref="S53:T55" si="11">S32</f>
        <v>ed11</v>
      </c>
      <c r="T53" t="str">
        <f t="shared" si="11"/>
        <v>Fe 238.204</v>
      </c>
      <c r="U53">
        <f>U32*10</f>
        <v>1.7599999999999998</v>
      </c>
      <c r="V53" s="9">
        <f>AVERAGE(U53:U55)</f>
        <v>1.9833333333333334</v>
      </c>
      <c r="W53" s="10">
        <f>STDEV(U53:U55)</f>
        <v>0.21126602503321121</v>
      </c>
    </row>
    <row r="54" spans="1:23" x14ac:dyDescent="0.25">
      <c r="A54" t="str">
        <f t="shared" si="8"/>
        <v>fd3</v>
      </c>
      <c r="B54" t="str">
        <f t="shared" si="8"/>
        <v>As 188.979</v>
      </c>
      <c r="C54" s="9">
        <f>C33*100</f>
        <v>1.0999999999999999</v>
      </c>
      <c r="G54" t="str">
        <f t="shared" si="9"/>
        <v>fd3</v>
      </c>
      <c r="H54" t="str">
        <f t="shared" si="9"/>
        <v>Fe 238.204</v>
      </c>
      <c r="I54" s="9">
        <f>I33*100</f>
        <v>0.6</v>
      </c>
      <c r="M54" t="str">
        <f t="shared" si="10"/>
        <v>fd11</v>
      </c>
      <c r="N54" t="str">
        <f t="shared" si="10"/>
        <v>As 188.979</v>
      </c>
      <c r="O54">
        <f>O33*10</f>
        <v>1.53</v>
      </c>
      <c r="S54" t="str">
        <f t="shared" si="11"/>
        <v>fd11</v>
      </c>
      <c r="T54" t="str">
        <f t="shared" si="11"/>
        <v>Fe 238.204</v>
      </c>
      <c r="U54">
        <f>U33*10</f>
        <v>2.0100000000000002</v>
      </c>
    </row>
    <row r="55" spans="1:23" x14ac:dyDescent="0.25">
      <c r="A55" t="str">
        <f t="shared" si="8"/>
        <v>gd3</v>
      </c>
      <c r="B55" t="str">
        <f t="shared" si="8"/>
        <v>As 188.979</v>
      </c>
      <c r="C55" s="9">
        <f>C34*100</f>
        <v>0.89999999999999991</v>
      </c>
      <c r="G55" t="str">
        <f t="shared" si="9"/>
        <v>gd3</v>
      </c>
      <c r="H55" t="str">
        <f t="shared" si="9"/>
        <v>Fe 238.204</v>
      </c>
      <c r="I55" s="9">
        <f>I34*100</f>
        <v>0.70000000000000007</v>
      </c>
      <c r="M55" t="str">
        <f t="shared" si="10"/>
        <v>gd11</v>
      </c>
      <c r="N55" t="str">
        <f t="shared" si="10"/>
        <v>As 188.979</v>
      </c>
      <c r="O55">
        <f>O34*10</f>
        <v>1.3</v>
      </c>
      <c r="S55" t="str">
        <f t="shared" si="11"/>
        <v>gd11</v>
      </c>
      <c r="T55" t="str">
        <f t="shared" si="11"/>
        <v>Fe 238.204</v>
      </c>
      <c r="U55">
        <f>U34*10</f>
        <v>2.1800000000000002</v>
      </c>
    </row>
    <row r="56" spans="1:23" x14ac:dyDescent="0.25">
      <c r="C56" s="9"/>
      <c r="I56" s="9"/>
    </row>
    <row r="57" spans="1:23" x14ac:dyDescent="0.25">
      <c r="A57" t="str">
        <f>A37</f>
        <v>hd3</v>
      </c>
      <c r="B57" t="str">
        <f>B37</f>
        <v>As 188.979</v>
      </c>
      <c r="C57" s="9">
        <f>C37*100</f>
        <v>0.8</v>
      </c>
      <c r="D57" s="9">
        <f>C57</f>
        <v>0.8</v>
      </c>
      <c r="G57" t="str">
        <f>G37</f>
        <v>hd3</v>
      </c>
      <c r="H57" t="str">
        <f>H37</f>
        <v>Fe 238.204</v>
      </c>
      <c r="I57" s="9">
        <f>I37*100</f>
        <v>0.4</v>
      </c>
      <c r="J57" s="9">
        <f>I57</f>
        <v>0.4</v>
      </c>
      <c r="M57" t="str">
        <f>M37</f>
        <v>hd11</v>
      </c>
      <c r="N57" t="str">
        <f>N37</f>
        <v>As 188.979</v>
      </c>
      <c r="O57">
        <f>O37*10</f>
        <v>1.1000000000000001</v>
      </c>
      <c r="P57" s="9">
        <f>O57</f>
        <v>1.1000000000000001</v>
      </c>
      <c r="S57" t="str">
        <f>S37</f>
        <v>hd11</v>
      </c>
      <c r="T57" t="str">
        <f>T37</f>
        <v>Fe 238.204</v>
      </c>
      <c r="U57">
        <f>U37*10</f>
        <v>0.29000000000000004</v>
      </c>
      <c r="V57" s="9">
        <f>U57</f>
        <v>0.29000000000000004</v>
      </c>
    </row>
    <row r="58" spans="1:23" x14ac:dyDescent="0.25">
      <c r="C58" s="9"/>
      <c r="I58" s="9"/>
    </row>
    <row r="59" spans="1:23" x14ac:dyDescent="0.25">
      <c r="A59" t="str">
        <f t="shared" ref="A59:B61" si="12">A40</f>
        <v>md3</v>
      </c>
      <c r="B59" t="str">
        <f t="shared" si="12"/>
        <v>As 188.979</v>
      </c>
      <c r="C59" s="9">
        <f>C40*100</f>
        <v>0.8</v>
      </c>
      <c r="D59" s="9">
        <f>AVERAGE(C59:C61)</f>
        <v>0.73333333333333339</v>
      </c>
      <c r="E59" s="10">
        <f>STDEV(C59:C61)</f>
        <v>0.11547005383792504</v>
      </c>
      <c r="G59" t="str">
        <f t="shared" ref="G59:H61" si="13">G40</f>
        <v>md3</v>
      </c>
      <c r="H59" t="str">
        <f t="shared" si="13"/>
        <v>Fe 238.204</v>
      </c>
      <c r="I59" s="9">
        <f>I40*100</f>
        <v>0</v>
      </c>
      <c r="J59" s="9">
        <f>AVERAGE(I59:I61)</f>
        <v>3.3333333333333333E-2</v>
      </c>
      <c r="K59" s="10">
        <f>STDEV(I59:I61)</f>
        <v>5.7735026918962581E-2</v>
      </c>
      <c r="M59" t="str">
        <f t="shared" ref="M59:N61" si="14">M40</f>
        <v>md11</v>
      </c>
      <c r="N59" t="str">
        <f t="shared" si="14"/>
        <v>As 188.979</v>
      </c>
      <c r="O59">
        <f>O40*10</f>
        <v>1.22</v>
      </c>
      <c r="P59" s="9">
        <f>AVERAGE(O59:O61)</f>
        <v>1.08</v>
      </c>
      <c r="Q59" s="10">
        <f>STDEV(O59:O61)</f>
        <v>0.20880613017821015</v>
      </c>
      <c r="S59" t="str">
        <f t="shared" ref="S59:T61" si="15">S40</f>
        <v>md11</v>
      </c>
      <c r="T59" t="str">
        <f t="shared" si="15"/>
        <v>Fe 238.204</v>
      </c>
      <c r="U59">
        <f>U40*10</f>
        <v>0.1</v>
      </c>
      <c r="V59" s="9">
        <f>AVERAGE(U59:U61)</f>
        <v>7.6666666666666675E-2</v>
      </c>
      <c r="W59" s="10">
        <f>STDEV(U59:U61)</f>
        <v>2.5166114784235825E-2</v>
      </c>
    </row>
    <row r="60" spans="1:23" x14ac:dyDescent="0.25">
      <c r="A60" t="str">
        <f t="shared" si="12"/>
        <v>nd3</v>
      </c>
      <c r="B60" t="str">
        <f t="shared" si="12"/>
        <v>As 188.979</v>
      </c>
      <c r="C60" s="9">
        <f>C41*100</f>
        <v>0.8</v>
      </c>
      <c r="G60" t="str">
        <f t="shared" si="13"/>
        <v>nd3</v>
      </c>
      <c r="H60" t="str">
        <f t="shared" si="13"/>
        <v>Fe 238.204</v>
      </c>
      <c r="I60" s="9">
        <f>I41*100</f>
        <v>0</v>
      </c>
      <c r="M60" t="str">
        <f t="shared" si="14"/>
        <v>nd11</v>
      </c>
      <c r="N60" t="str">
        <f t="shared" si="14"/>
        <v>As 188.979</v>
      </c>
      <c r="O60">
        <f>O41*10</f>
        <v>1.18</v>
      </c>
      <c r="S60" t="str">
        <f t="shared" si="15"/>
        <v>nd11</v>
      </c>
      <c r="T60" t="str">
        <f t="shared" si="15"/>
        <v>Fe 238.204</v>
      </c>
      <c r="U60">
        <f>U41*10</f>
        <v>0.05</v>
      </c>
    </row>
    <row r="61" spans="1:23" x14ac:dyDescent="0.25">
      <c r="A61" t="str">
        <f t="shared" si="12"/>
        <v>od3</v>
      </c>
      <c r="B61" t="str">
        <f t="shared" si="12"/>
        <v>As 188.979</v>
      </c>
      <c r="C61" s="9">
        <f>C42*100</f>
        <v>0.6</v>
      </c>
      <c r="G61" t="str">
        <f t="shared" si="13"/>
        <v>od3</v>
      </c>
      <c r="H61" t="str">
        <f t="shared" si="13"/>
        <v>Fe 238.204</v>
      </c>
      <c r="I61" s="9">
        <f>I42*100</f>
        <v>0.1</v>
      </c>
      <c r="M61" t="str">
        <f t="shared" si="14"/>
        <v>od11</v>
      </c>
      <c r="N61" t="str">
        <f t="shared" si="14"/>
        <v>As 188.979</v>
      </c>
      <c r="O61">
        <f>O42*10</f>
        <v>0.84000000000000008</v>
      </c>
      <c r="S61" t="str">
        <f t="shared" si="15"/>
        <v>od11</v>
      </c>
      <c r="T61" t="str">
        <f t="shared" si="15"/>
        <v>Fe 238.204</v>
      </c>
      <c r="U61">
        <f>U42*10</f>
        <v>0.08</v>
      </c>
    </row>
    <row r="63" spans="1:23" x14ac:dyDescent="0.25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s="8" customFormat="1" x14ac:dyDescent="0.25">
      <c r="A64" t="s">
        <v>46</v>
      </c>
      <c r="M64"/>
      <c r="N64"/>
      <c r="O64"/>
      <c r="P64"/>
      <c r="Q64"/>
      <c r="R64"/>
      <c r="S64"/>
      <c r="T64"/>
      <c r="U64"/>
      <c r="V64"/>
      <c r="W64"/>
    </row>
    <row r="65" spans="1:23" ht="14.25" customHeight="1" x14ac:dyDescent="0.25">
      <c r="A65" t="s">
        <v>47</v>
      </c>
    </row>
    <row r="66" spans="1:23" x14ac:dyDescent="0.25">
      <c r="A66" t="s">
        <v>48</v>
      </c>
      <c r="P66" s="13"/>
      <c r="Q66" s="10"/>
      <c r="V66" s="13"/>
      <c r="W66" s="10"/>
    </row>
    <row r="67" spans="1:23" x14ac:dyDescent="0.25">
      <c r="B67" s="14"/>
      <c r="O67" s="10"/>
      <c r="U67" s="10"/>
    </row>
    <row r="68" spans="1:23" x14ac:dyDescent="0.25">
      <c r="C68" s="9"/>
      <c r="O68" s="10"/>
      <c r="U68" s="10"/>
    </row>
    <row r="69" spans="1:23" x14ac:dyDescent="0.25">
      <c r="A69" s="8" t="s">
        <v>98</v>
      </c>
      <c r="C69" s="9"/>
    </row>
    <row r="71" spans="1:23" x14ac:dyDescent="0.25">
      <c r="A71" t="s">
        <v>0</v>
      </c>
      <c r="B71" t="s">
        <v>1</v>
      </c>
      <c r="C71" t="s">
        <v>34</v>
      </c>
      <c r="D71" t="s">
        <v>33</v>
      </c>
      <c r="E71" t="s">
        <v>32</v>
      </c>
      <c r="G71" t="s">
        <v>0</v>
      </c>
      <c r="H71" t="s">
        <v>1</v>
      </c>
      <c r="I71" t="s">
        <v>34</v>
      </c>
      <c r="J71" t="s">
        <v>33</v>
      </c>
      <c r="K71" t="s">
        <v>32</v>
      </c>
    </row>
    <row r="72" spans="1:23" x14ac:dyDescent="0.25">
      <c r="A72" t="s">
        <v>2</v>
      </c>
      <c r="B72" t="s">
        <v>3</v>
      </c>
      <c r="C72">
        <v>1E-3</v>
      </c>
      <c r="D72">
        <v>116.8415638</v>
      </c>
      <c r="E72">
        <v>6.7850350629999998E-4</v>
      </c>
      <c r="G72" t="s">
        <v>2</v>
      </c>
      <c r="H72" t="s">
        <v>4</v>
      </c>
      <c r="I72">
        <v>0</v>
      </c>
      <c r="J72">
        <v>41.871941579999998</v>
      </c>
      <c r="K72" s="1">
        <v>3.1722040919999999E-5</v>
      </c>
    </row>
    <row r="73" spans="1:23" x14ac:dyDescent="0.25">
      <c r="A73" t="s">
        <v>6</v>
      </c>
      <c r="B73" t="s">
        <v>3</v>
      </c>
      <c r="C73">
        <v>0</v>
      </c>
      <c r="D73">
        <v>11129.97039</v>
      </c>
      <c r="E73">
        <v>9.9174249129999992E-4</v>
      </c>
      <c r="G73" t="s">
        <v>6</v>
      </c>
      <c r="H73" t="s">
        <v>4</v>
      </c>
      <c r="I73">
        <v>-1E-3</v>
      </c>
      <c r="J73">
        <v>8.7884704310000004</v>
      </c>
      <c r="K73" s="1">
        <v>8.2152848650000001E-5</v>
      </c>
    </row>
    <row r="74" spans="1:23" x14ac:dyDescent="0.25">
      <c r="A74" t="s">
        <v>2</v>
      </c>
      <c r="B74" t="s">
        <v>3</v>
      </c>
      <c r="C74">
        <v>-1E-3</v>
      </c>
      <c r="D74">
        <v>32.860475880000003</v>
      </c>
      <c r="E74">
        <v>3.043058255E-4</v>
      </c>
      <c r="G74" t="s">
        <v>2</v>
      </c>
      <c r="H74" t="s">
        <v>4</v>
      </c>
      <c r="I74">
        <v>0</v>
      </c>
      <c r="J74">
        <v>237.59337590000001</v>
      </c>
      <c r="K74" s="1">
        <v>5.2022894549999997E-5</v>
      </c>
    </row>
    <row r="75" spans="1:23" x14ac:dyDescent="0.25">
      <c r="A75" t="s">
        <v>2</v>
      </c>
      <c r="B75" t="s">
        <v>3</v>
      </c>
      <c r="C75">
        <v>-3.0000000000000001E-3</v>
      </c>
      <c r="D75">
        <v>62.405510409999998</v>
      </c>
      <c r="E75">
        <v>1.887827735E-3</v>
      </c>
      <c r="G75" t="s">
        <v>2</v>
      </c>
      <c r="H75" t="s">
        <v>4</v>
      </c>
      <c r="I75">
        <v>0</v>
      </c>
      <c r="J75">
        <v>295.50360210000002</v>
      </c>
      <c r="K75">
        <v>1.2730369029999999E-4</v>
      </c>
    </row>
    <row r="76" spans="1:23" x14ac:dyDescent="0.25">
      <c r="A76" t="s">
        <v>2</v>
      </c>
      <c r="B76" t="s">
        <v>3</v>
      </c>
      <c r="C76">
        <v>-2E-3</v>
      </c>
      <c r="D76">
        <v>47.975358989999997</v>
      </c>
      <c r="E76">
        <v>8.6330246519999998E-4</v>
      </c>
      <c r="G76" t="s">
        <v>2</v>
      </c>
      <c r="H76" t="s">
        <v>4</v>
      </c>
      <c r="I76">
        <v>0</v>
      </c>
      <c r="J76">
        <v>31.842293980000001</v>
      </c>
      <c r="K76" s="1">
        <v>3.5990943649999998E-5</v>
      </c>
    </row>
    <row r="77" spans="1:23" x14ac:dyDescent="0.25">
      <c r="A77">
        <v>0.01</v>
      </c>
      <c r="B77" t="s">
        <v>3</v>
      </c>
      <c r="C77">
        <v>0.01</v>
      </c>
      <c r="D77">
        <v>20.815964900000001</v>
      </c>
      <c r="E77">
        <v>2.0186738979999998E-3</v>
      </c>
      <c r="G77">
        <v>0.01</v>
      </c>
      <c r="H77" t="s">
        <v>4</v>
      </c>
      <c r="I77">
        <v>1.0999999999999999E-2</v>
      </c>
      <c r="J77">
        <v>0.69030403829999998</v>
      </c>
      <c r="K77" s="1">
        <v>8.10954581E-5</v>
      </c>
    </row>
    <row r="78" spans="1:23" x14ac:dyDescent="0.25">
      <c r="A78">
        <v>0.01</v>
      </c>
      <c r="B78" t="s">
        <v>3</v>
      </c>
      <c r="C78">
        <v>0.01</v>
      </c>
      <c r="D78">
        <v>9.2987823879999993</v>
      </c>
      <c r="E78">
        <v>8.9503437780000001E-4</v>
      </c>
      <c r="G78">
        <v>0.01</v>
      </c>
      <c r="H78" t="s">
        <v>4</v>
      </c>
      <c r="I78">
        <v>1.2E-2</v>
      </c>
      <c r="J78">
        <v>0.72462766820000002</v>
      </c>
      <c r="K78" s="1">
        <v>8.5455642150000005E-5</v>
      </c>
    </row>
    <row r="79" spans="1:23" x14ac:dyDescent="0.25">
      <c r="A79">
        <v>0.01</v>
      </c>
      <c r="B79" t="s">
        <v>3</v>
      </c>
      <c r="C79">
        <v>8.9999999999999993E-3</v>
      </c>
      <c r="D79">
        <v>25.105423640000001</v>
      </c>
      <c r="E79">
        <v>1.6956829389999999E-3</v>
      </c>
      <c r="G79">
        <v>0.01</v>
      </c>
      <c r="H79" t="s">
        <v>4</v>
      </c>
      <c r="I79">
        <v>1.0999999999999999E-2</v>
      </c>
      <c r="J79">
        <v>0.66094440450000003</v>
      </c>
      <c r="K79" s="1">
        <v>7.3719976649999999E-5</v>
      </c>
    </row>
    <row r="80" spans="1:23" x14ac:dyDescent="0.25">
      <c r="A80">
        <v>0.01</v>
      </c>
      <c r="B80" t="s">
        <v>3</v>
      </c>
      <c r="C80">
        <v>8.9999999999999993E-3</v>
      </c>
      <c r="D80">
        <v>15.056759230000001</v>
      </c>
      <c r="E80">
        <v>1.076860813E-3</v>
      </c>
      <c r="G80">
        <v>0.01</v>
      </c>
      <c r="H80" t="s">
        <v>4</v>
      </c>
      <c r="I80">
        <v>1.0999999999999999E-2</v>
      </c>
      <c r="J80">
        <v>1.3320925260000001</v>
      </c>
      <c r="K80">
        <v>1.4796045990000001E-4</v>
      </c>
    </row>
    <row r="81" spans="1:11" x14ac:dyDescent="0.25">
      <c r="A81">
        <v>0.05</v>
      </c>
      <c r="B81" t="s">
        <v>3</v>
      </c>
      <c r="C81">
        <v>4.9000000000000002E-2</v>
      </c>
      <c r="D81">
        <v>0.36149771269999997</v>
      </c>
      <c r="E81">
        <v>1.768692453E-4</v>
      </c>
      <c r="G81">
        <v>0.05</v>
      </c>
      <c r="H81" t="s">
        <v>4</v>
      </c>
      <c r="I81">
        <v>4.9000000000000002E-2</v>
      </c>
      <c r="J81">
        <v>0.19056477229999999</v>
      </c>
      <c r="K81" s="1">
        <v>9.3414162289999999E-5</v>
      </c>
    </row>
    <row r="82" spans="1:11" x14ac:dyDescent="0.25">
      <c r="A82">
        <v>0.05</v>
      </c>
      <c r="B82" t="s">
        <v>3</v>
      </c>
      <c r="C82">
        <v>4.9000000000000002E-2</v>
      </c>
      <c r="D82">
        <v>2.1842463859999999</v>
      </c>
      <c r="E82">
        <v>1.00930372E-3</v>
      </c>
      <c r="G82">
        <v>0.05</v>
      </c>
      <c r="H82" t="s">
        <v>4</v>
      </c>
      <c r="I82">
        <v>4.9000000000000002E-2</v>
      </c>
      <c r="J82">
        <v>0.10188155779999999</v>
      </c>
      <c r="K82" s="1">
        <v>4.9735731259999999E-5</v>
      </c>
    </row>
    <row r="83" spans="1:11" x14ac:dyDescent="0.25">
      <c r="A83">
        <v>0.05</v>
      </c>
      <c r="B83" t="s">
        <v>3</v>
      </c>
      <c r="C83">
        <v>4.9000000000000002E-2</v>
      </c>
      <c r="D83">
        <v>2.8692659549999999</v>
      </c>
      <c r="E83">
        <v>1.2891769299999999E-3</v>
      </c>
      <c r="G83">
        <v>0.05</v>
      </c>
      <c r="H83" t="s">
        <v>4</v>
      </c>
      <c r="I83">
        <v>4.9000000000000002E-2</v>
      </c>
      <c r="J83">
        <v>0.51346859619999996</v>
      </c>
      <c r="K83">
        <v>2.4643224129999999E-4</v>
      </c>
    </row>
    <row r="84" spans="1:11" x14ac:dyDescent="0.25">
      <c r="A84">
        <v>0.05</v>
      </c>
      <c r="B84" t="s">
        <v>3</v>
      </c>
      <c r="C84">
        <v>4.9000000000000002E-2</v>
      </c>
      <c r="D84">
        <v>3.904318511</v>
      </c>
      <c r="E84">
        <v>1.7632966130000001E-3</v>
      </c>
      <c r="G84">
        <v>0.05</v>
      </c>
      <c r="H84" t="s">
        <v>4</v>
      </c>
      <c r="I84">
        <v>4.9000000000000002E-2</v>
      </c>
      <c r="J84">
        <v>0.4792862531</v>
      </c>
      <c r="K84">
        <v>2.2926160759999999E-4</v>
      </c>
    </row>
    <row r="85" spans="1:11" x14ac:dyDescent="0.25">
      <c r="A85">
        <v>0.1</v>
      </c>
      <c r="B85" t="s">
        <v>3</v>
      </c>
      <c r="C85">
        <v>9.9000000000000005E-2</v>
      </c>
      <c r="D85">
        <v>1.6048041909999999</v>
      </c>
      <c r="E85">
        <v>1.475065928E-3</v>
      </c>
      <c r="G85">
        <v>0.1</v>
      </c>
      <c r="H85" t="s">
        <v>4</v>
      </c>
      <c r="I85">
        <v>9.9000000000000005E-2</v>
      </c>
      <c r="J85">
        <v>0.29484134179999999</v>
      </c>
      <c r="K85">
        <v>2.7610027240000001E-4</v>
      </c>
    </row>
    <row r="86" spans="1:11" x14ac:dyDescent="0.25">
      <c r="A86">
        <v>0.1</v>
      </c>
      <c r="B86" t="s">
        <v>3</v>
      </c>
      <c r="C86">
        <v>9.9000000000000005E-2</v>
      </c>
      <c r="D86">
        <v>1.8994725130000001</v>
      </c>
      <c r="E86">
        <v>1.7212446360000001E-3</v>
      </c>
      <c r="G86">
        <v>0.1</v>
      </c>
      <c r="H86" t="s">
        <v>4</v>
      </c>
      <c r="I86">
        <v>9.9000000000000005E-2</v>
      </c>
      <c r="J86">
        <v>0.31233150259999998</v>
      </c>
      <c r="K86">
        <v>2.9235203E-4</v>
      </c>
    </row>
    <row r="87" spans="1:11" x14ac:dyDescent="0.25">
      <c r="A87">
        <v>0.1</v>
      </c>
      <c r="B87" t="s">
        <v>3</v>
      </c>
      <c r="C87">
        <v>0.09</v>
      </c>
      <c r="D87">
        <v>2.637081754</v>
      </c>
      <c r="E87">
        <v>2.3713013260000001E-3</v>
      </c>
      <c r="G87">
        <v>0.1</v>
      </c>
      <c r="H87" t="s">
        <v>4</v>
      </c>
      <c r="I87">
        <v>9.9000000000000005E-2</v>
      </c>
      <c r="J87">
        <v>0.27079403899999999</v>
      </c>
      <c r="K87">
        <v>2.5265338940000002E-4</v>
      </c>
    </row>
    <row r="88" spans="1:11" x14ac:dyDescent="0.25">
      <c r="A88">
        <v>0.1</v>
      </c>
      <c r="B88" t="s">
        <v>3</v>
      </c>
      <c r="C88">
        <v>9.9000000000000005E-2</v>
      </c>
      <c r="D88">
        <v>1.6414301549999999</v>
      </c>
      <c r="E88">
        <v>1.500573623E-3</v>
      </c>
      <c r="G88">
        <v>0.1</v>
      </c>
      <c r="H88" t="s">
        <v>4</v>
      </c>
      <c r="I88">
        <v>9.9000000000000005E-2</v>
      </c>
      <c r="J88">
        <v>0.17848611610000001</v>
      </c>
      <c r="K88">
        <v>1.659520199E-4</v>
      </c>
    </row>
    <row r="89" spans="1:11" x14ac:dyDescent="0.25">
      <c r="A89">
        <v>0.5</v>
      </c>
      <c r="B89" t="s">
        <v>3</v>
      </c>
      <c r="C89">
        <v>0.50700000000000001</v>
      </c>
      <c r="D89">
        <v>0.61918947189999995</v>
      </c>
      <c r="E89">
        <v>3.1408453839999999E-3</v>
      </c>
      <c r="G89">
        <v>0.5</v>
      </c>
      <c r="H89" t="s">
        <v>4</v>
      </c>
      <c r="I89">
        <v>0.50700000000000001</v>
      </c>
      <c r="J89">
        <v>0.27247796159999998</v>
      </c>
      <c r="K89">
        <v>1.381030513E-3</v>
      </c>
    </row>
    <row r="90" spans="1:11" x14ac:dyDescent="0.25">
      <c r="A90">
        <v>0.5</v>
      </c>
      <c r="B90" t="s">
        <v>3</v>
      </c>
      <c r="C90">
        <v>0.50700000000000001</v>
      </c>
      <c r="D90">
        <v>0.83591201209999999</v>
      </c>
      <c r="E90">
        <v>4.2352418499999999E-3</v>
      </c>
      <c r="G90">
        <v>0.5</v>
      </c>
      <c r="H90" t="s">
        <v>4</v>
      </c>
      <c r="I90">
        <v>0.50600000000000001</v>
      </c>
      <c r="J90">
        <v>0.73434997319999995</v>
      </c>
      <c r="K90">
        <v>3.7182139660000002E-3</v>
      </c>
    </row>
    <row r="91" spans="1:11" x14ac:dyDescent="0.25">
      <c r="A91">
        <v>0.5</v>
      </c>
      <c r="B91" t="s">
        <v>3</v>
      </c>
      <c r="C91">
        <v>0.50900000000000001</v>
      </c>
      <c r="D91">
        <v>0.38680321550000002</v>
      </c>
      <c r="E91">
        <v>1.968857443E-3</v>
      </c>
      <c r="G91">
        <v>0.5</v>
      </c>
      <c r="H91" t="s">
        <v>4</v>
      </c>
      <c r="I91">
        <v>0.501</v>
      </c>
      <c r="J91">
        <v>0.70787965649999995</v>
      </c>
      <c r="K91">
        <v>3.6157307149999999E-3</v>
      </c>
    </row>
    <row r="92" spans="1:11" x14ac:dyDescent="0.25">
      <c r="A92">
        <v>0.5</v>
      </c>
      <c r="B92" t="s">
        <v>3</v>
      </c>
      <c r="C92">
        <v>0.50700000000000001</v>
      </c>
      <c r="D92">
        <v>0.75509429500000003</v>
      </c>
      <c r="E92">
        <v>3.829589877E-3</v>
      </c>
      <c r="G92">
        <v>0.5</v>
      </c>
      <c r="H92" t="s">
        <v>4</v>
      </c>
      <c r="I92">
        <v>0.503</v>
      </c>
      <c r="J92">
        <v>0.60243016390000004</v>
      </c>
      <c r="K92">
        <v>3.032097352E-3</v>
      </c>
    </row>
    <row r="93" spans="1:11" x14ac:dyDescent="0.25">
      <c r="A93" t="s">
        <v>5</v>
      </c>
      <c r="B93" t="s">
        <v>3</v>
      </c>
      <c r="C93">
        <v>0.1</v>
      </c>
      <c r="D93">
        <v>1.4422963440000001</v>
      </c>
      <c r="E93">
        <v>1.439211246E-3</v>
      </c>
      <c r="G93" t="s">
        <v>5</v>
      </c>
      <c r="H93" t="s">
        <v>4</v>
      </c>
      <c r="I93">
        <v>9.9000000000000005E-2</v>
      </c>
      <c r="J93">
        <v>0.19904268999999999</v>
      </c>
      <c r="K93">
        <v>1.8293439999999999E-4</v>
      </c>
    </row>
  </sheetData>
  <mergeCells count="4">
    <mergeCell ref="A20:K20"/>
    <mergeCell ref="M20:W20"/>
    <mergeCell ref="A44:K44"/>
    <mergeCell ref="M44:W44"/>
  </mergeCells>
  <pageMargins left="0.7" right="0.7" top="0.75" bottom="0.75" header="0.3" footer="0.3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85" zoomScaleNormal="85" workbookViewId="0">
      <selection activeCell="E43" sqref="E43"/>
    </sheetView>
  </sheetViews>
  <sheetFormatPr defaultRowHeight="15" x14ac:dyDescent="0.25"/>
  <cols>
    <col min="2" max="2" width="10.85546875" bestFit="1" customWidth="1"/>
    <col min="3" max="3" width="8.42578125" bestFit="1" customWidth="1"/>
    <col min="5" max="5" width="10.85546875" bestFit="1" customWidth="1"/>
    <col min="6" max="6" width="8.42578125" bestFit="1" customWidth="1"/>
  </cols>
  <sheetData>
    <row r="1" spans="1:8" x14ac:dyDescent="0.25">
      <c r="A1" s="4" t="s">
        <v>38</v>
      </c>
      <c r="B1" s="4" t="s">
        <v>39</v>
      </c>
      <c r="C1" s="4" t="s">
        <v>40</v>
      </c>
      <c r="D1" s="4"/>
      <c r="E1" s="4" t="s">
        <v>41</v>
      </c>
      <c r="F1" s="4" t="s">
        <v>42</v>
      </c>
      <c r="H1" s="5"/>
    </row>
    <row r="2" spans="1:8" x14ac:dyDescent="0.25">
      <c r="A2" s="6" t="s">
        <v>43</v>
      </c>
    </row>
    <row r="3" spans="1:8" x14ac:dyDescent="0.25">
      <c r="A3">
        <v>0</v>
      </c>
      <c r="B3" s="7">
        <v>733.33333333333326</v>
      </c>
      <c r="C3" s="7">
        <v>251.6611478423583</v>
      </c>
      <c r="D3" s="7"/>
      <c r="E3" s="7">
        <v>100</v>
      </c>
      <c r="F3" s="7">
        <v>0</v>
      </c>
    </row>
    <row r="4" spans="1:8" x14ac:dyDescent="0.25">
      <c r="A4">
        <v>3</v>
      </c>
      <c r="B4" s="7">
        <v>1266.6666666666665</v>
      </c>
      <c r="C4" s="7">
        <v>321.4550253664321</v>
      </c>
      <c r="D4" s="7"/>
      <c r="E4" s="7">
        <v>1000</v>
      </c>
      <c r="F4" s="7">
        <v>655.74385243020015</v>
      </c>
    </row>
    <row r="5" spans="1:8" x14ac:dyDescent="0.25">
      <c r="A5">
        <v>5</v>
      </c>
      <c r="B5" s="7">
        <v>1300</v>
      </c>
      <c r="C5" s="7">
        <v>200</v>
      </c>
      <c r="D5" s="7"/>
      <c r="E5" s="7">
        <v>933.33333333333326</v>
      </c>
      <c r="F5" s="7">
        <v>208.16659994661327</v>
      </c>
    </row>
    <row r="6" spans="1:8" x14ac:dyDescent="0.25">
      <c r="A6">
        <v>10</v>
      </c>
      <c r="B6" s="7">
        <v>1333.3333333333335</v>
      </c>
      <c r="C6" s="7">
        <v>208.1665999466133</v>
      </c>
      <c r="D6" s="7"/>
      <c r="E6" s="7">
        <v>600.00000000000011</v>
      </c>
      <c r="F6" s="7">
        <v>100</v>
      </c>
    </row>
    <row r="7" spans="1:8" x14ac:dyDescent="0.25">
      <c r="A7">
        <v>11</v>
      </c>
      <c r="B7" s="7">
        <v>1535.0000000000002</v>
      </c>
      <c r="C7" s="7">
        <v>160.10413278030438</v>
      </c>
      <c r="D7" s="13"/>
      <c r="E7" s="7">
        <v>757.50000000000011</v>
      </c>
      <c r="F7" s="7">
        <v>398.69579046352271</v>
      </c>
    </row>
    <row r="8" spans="1:8" x14ac:dyDescent="0.25">
      <c r="B8" s="7"/>
      <c r="C8" s="7"/>
      <c r="D8" s="7"/>
      <c r="E8" s="7"/>
      <c r="F8" s="7"/>
    </row>
    <row r="9" spans="1:8" x14ac:dyDescent="0.25">
      <c r="A9" s="6" t="s">
        <v>64</v>
      </c>
      <c r="B9" s="7"/>
      <c r="C9" s="7"/>
      <c r="D9" s="7"/>
      <c r="E9" s="7"/>
      <c r="F9" s="7"/>
    </row>
    <row r="10" spans="1:8" x14ac:dyDescent="0.25">
      <c r="A10">
        <v>0</v>
      </c>
      <c r="B10" s="7">
        <v>400</v>
      </c>
      <c r="C10" s="7"/>
      <c r="D10" s="7"/>
      <c r="E10" s="7">
        <v>200</v>
      </c>
      <c r="F10" s="7"/>
    </row>
    <row r="11" spans="1:8" x14ac:dyDescent="0.25">
      <c r="A11">
        <v>3</v>
      </c>
      <c r="B11" s="7">
        <v>700.00000000000011</v>
      </c>
      <c r="C11" s="7"/>
      <c r="D11" s="7"/>
      <c r="E11" s="7">
        <v>100</v>
      </c>
      <c r="F11" s="7"/>
    </row>
    <row r="12" spans="1:8" x14ac:dyDescent="0.25">
      <c r="A12">
        <v>5</v>
      </c>
      <c r="B12" s="7">
        <v>900</v>
      </c>
      <c r="C12" s="7"/>
      <c r="D12" s="7"/>
      <c r="E12" s="7">
        <v>100</v>
      </c>
      <c r="F12" s="7"/>
    </row>
    <row r="13" spans="1:8" x14ac:dyDescent="0.25">
      <c r="A13">
        <v>10</v>
      </c>
      <c r="B13" s="7">
        <v>900</v>
      </c>
      <c r="C13" s="7"/>
      <c r="D13" s="7"/>
      <c r="E13" s="7">
        <v>0</v>
      </c>
      <c r="F13" s="7"/>
    </row>
    <row r="14" spans="1:8" x14ac:dyDescent="0.25">
      <c r="A14">
        <v>11</v>
      </c>
      <c r="B14" s="7">
        <v>1110</v>
      </c>
      <c r="C14" s="7"/>
      <c r="D14" s="7"/>
      <c r="E14" s="7">
        <v>80</v>
      </c>
      <c r="F14" s="7"/>
    </row>
    <row r="15" spans="1:8" x14ac:dyDescent="0.25">
      <c r="B15" s="7"/>
      <c r="C15" s="7"/>
      <c r="D15" s="7"/>
      <c r="E15" s="7"/>
      <c r="F15" s="7"/>
    </row>
    <row r="16" spans="1:8" x14ac:dyDescent="0.25">
      <c r="A16" s="6" t="s">
        <v>61</v>
      </c>
      <c r="B16" s="7"/>
      <c r="C16" s="7"/>
      <c r="D16" s="7"/>
      <c r="E16" s="7"/>
      <c r="F16" s="7"/>
    </row>
    <row r="17" spans="1:6" x14ac:dyDescent="0.25">
      <c r="A17">
        <v>0</v>
      </c>
      <c r="B17" s="7">
        <v>500</v>
      </c>
      <c r="C17" s="7">
        <v>0</v>
      </c>
      <c r="D17" s="7"/>
      <c r="E17" s="7">
        <v>200</v>
      </c>
      <c r="F17" s="7">
        <v>0</v>
      </c>
    </row>
    <row r="18" spans="1:6" x14ac:dyDescent="0.25">
      <c r="A18">
        <v>3</v>
      </c>
      <c r="B18" s="7">
        <v>933.33333333333326</v>
      </c>
      <c r="C18" s="7">
        <v>152.75252316519496</v>
      </c>
      <c r="D18" s="7"/>
      <c r="E18" s="7">
        <v>700.00000000000011</v>
      </c>
      <c r="F18" s="7">
        <v>100.0000000000006</v>
      </c>
    </row>
    <row r="19" spans="1:6" x14ac:dyDescent="0.25">
      <c r="A19">
        <v>5</v>
      </c>
      <c r="B19" s="7">
        <v>966.66666666666663</v>
      </c>
      <c r="C19" s="7">
        <v>115.47005383792516</v>
      </c>
      <c r="D19" s="7"/>
      <c r="E19" s="7">
        <v>933.33333333333326</v>
      </c>
      <c r="F19" s="7">
        <v>57.735026918962632</v>
      </c>
    </row>
    <row r="20" spans="1:6" x14ac:dyDescent="0.25">
      <c r="A20">
        <v>10</v>
      </c>
      <c r="B20" s="7">
        <v>1066.6666666666665</v>
      </c>
      <c r="C20" s="7">
        <v>115.47005383792516</v>
      </c>
      <c r="D20" s="7"/>
      <c r="E20" s="7">
        <v>1733.3333333333335</v>
      </c>
      <c r="F20" s="7">
        <v>208.16659994661327</v>
      </c>
    </row>
    <row r="21" spans="1:6" x14ac:dyDescent="0.25">
      <c r="A21">
        <v>11</v>
      </c>
      <c r="B21" s="7">
        <v>1360</v>
      </c>
      <c r="C21" s="7">
        <v>149.33184523068081</v>
      </c>
      <c r="D21" s="7"/>
      <c r="E21" s="7">
        <v>1983.3333333333335</v>
      </c>
      <c r="F21" s="7">
        <v>211.26602503321121</v>
      </c>
    </row>
    <row r="22" spans="1:6" x14ac:dyDescent="0.25">
      <c r="B22" s="7"/>
      <c r="C22" s="7"/>
      <c r="D22" s="7"/>
      <c r="E22" s="7"/>
      <c r="F22" s="7"/>
    </row>
    <row r="23" spans="1:6" x14ac:dyDescent="0.25">
      <c r="A23" s="6" t="s">
        <v>63</v>
      </c>
      <c r="B23" s="7"/>
      <c r="C23" s="7"/>
      <c r="D23" s="7"/>
      <c r="E23" s="7"/>
      <c r="F23" s="7"/>
    </row>
    <row r="24" spans="1:6" x14ac:dyDescent="0.25">
      <c r="A24">
        <v>0</v>
      </c>
      <c r="B24" s="7">
        <v>500</v>
      </c>
      <c r="C24" s="7"/>
      <c r="D24" s="7"/>
      <c r="E24" s="7">
        <v>200</v>
      </c>
      <c r="F24" s="7"/>
    </row>
    <row r="25" spans="1:6" x14ac:dyDescent="0.25">
      <c r="A25">
        <v>3</v>
      </c>
      <c r="B25" s="7">
        <v>800</v>
      </c>
      <c r="C25" s="7"/>
      <c r="D25" s="7"/>
      <c r="E25" s="7">
        <v>400</v>
      </c>
      <c r="F25" s="7"/>
    </row>
    <row r="26" spans="1:6" x14ac:dyDescent="0.25">
      <c r="A26">
        <v>5</v>
      </c>
      <c r="B26" s="7">
        <v>800</v>
      </c>
      <c r="C26" s="7"/>
      <c r="D26" s="7"/>
      <c r="E26" s="7">
        <v>200</v>
      </c>
      <c r="F26" s="7"/>
    </row>
    <row r="27" spans="1:6" x14ac:dyDescent="0.25">
      <c r="A27">
        <v>10</v>
      </c>
      <c r="B27" s="7">
        <v>1100</v>
      </c>
      <c r="C27" s="7"/>
      <c r="D27" s="7"/>
      <c r="E27" s="7">
        <v>300</v>
      </c>
      <c r="F27" s="7"/>
    </row>
    <row r="28" spans="1:6" x14ac:dyDescent="0.25">
      <c r="A28">
        <v>11</v>
      </c>
      <c r="B28" s="7">
        <v>1100</v>
      </c>
      <c r="C28" s="7"/>
      <c r="D28" s="7"/>
      <c r="E28" s="7">
        <v>290.00000000000006</v>
      </c>
      <c r="F28" s="7"/>
    </row>
    <row r="29" spans="1:6" x14ac:dyDescent="0.25">
      <c r="B29" s="7"/>
      <c r="C29" s="7"/>
      <c r="D29" s="7"/>
      <c r="E29" s="7"/>
      <c r="F29" s="7"/>
    </row>
    <row r="30" spans="1:6" x14ac:dyDescent="0.25">
      <c r="A30" s="8" t="s">
        <v>45</v>
      </c>
      <c r="B30" s="7"/>
      <c r="C30" s="7"/>
      <c r="D30" s="7"/>
      <c r="E30" s="7"/>
      <c r="F30" s="7"/>
    </row>
    <row r="31" spans="1:6" x14ac:dyDescent="0.25">
      <c r="A31">
        <v>0</v>
      </c>
      <c r="B31" s="7">
        <v>633.33333333333326</v>
      </c>
      <c r="C31" s="7">
        <v>115.47005383792516</v>
      </c>
      <c r="D31" s="7"/>
      <c r="E31" s="7">
        <v>166.66666666666669</v>
      </c>
      <c r="F31" s="7">
        <v>57.735026918962582</v>
      </c>
    </row>
    <row r="32" spans="1:6" x14ac:dyDescent="0.25">
      <c r="A32">
        <v>3</v>
      </c>
      <c r="B32" s="7">
        <v>733.33333333333337</v>
      </c>
      <c r="C32" s="7">
        <v>115.47005383792504</v>
      </c>
      <c r="D32" s="7"/>
      <c r="E32" s="7">
        <v>33.333333333333336</v>
      </c>
      <c r="F32" s="7">
        <v>57.735026918962582</v>
      </c>
    </row>
    <row r="33" spans="1:6" x14ac:dyDescent="0.25">
      <c r="A33">
        <v>5</v>
      </c>
      <c r="B33" s="7">
        <v>800</v>
      </c>
      <c r="C33" s="7">
        <v>200</v>
      </c>
      <c r="D33" s="7"/>
      <c r="E33" s="7">
        <v>0</v>
      </c>
      <c r="F33" s="7">
        <v>0</v>
      </c>
    </row>
    <row r="34" spans="1:6" x14ac:dyDescent="0.25">
      <c r="A34">
        <v>10</v>
      </c>
      <c r="B34" s="7">
        <v>933.33333333333326</v>
      </c>
      <c r="C34" s="7">
        <v>288.67513459481285</v>
      </c>
      <c r="D34" s="7"/>
      <c r="E34" s="7">
        <v>0</v>
      </c>
      <c r="F34" s="7">
        <v>0</v>
      </c>
    </row>
    <row r="35" spans="1:6" x14ac:dyDescent="0.25">
      <c r="A35">
        <v>11</v>
      </c>
      <c r="B35" s="7">
        <v>1080</v>
      </c>
      <c r="C35" s="7">
        <v>208.80613017821014</v>
      </c>
      <c r="D35" s="7"/>
      <c r="E35" s="7">
        <v>76.666666666666671</v>
      </c>
      <c r="F35" s="7">
        <v>25.166114784235827</v>
      </c>
    </row>
    <row r="36" spans="1:6" x14ac:dyDescent="0.25">
      <c r="B36" s="7"/>
      <c r="C36" s="7"/>
      <c r="D36" s="7"/>
      <c r="E36" s="7"/>
      <c r="F36" s="7"/>
    </row>
    <row r="37" spans="1:6" x14ac:dyDescent="0.25">
      <c r="A37" s="8"/>
      <c r="B37" s="7"/>
      <c r="C37" s="7"/>
      <c r="D37" s="7"/>
      <c r="E37" s="7"/>
      <c r="F37" s="7"/>
    </row>
    <row r="38" spans="1:6" x14ac:dyDescent="0.25">
      <c r="B38" s="7"/>
      <c r="C38" s="7"/>
      <c r="D38" s="7"/>
      <c r="E38" s="7"/>
      <c r="F38" s="7"/>
    </row>
    <row r="39" spans="1:6" x14ac:dyDescent="0.25">
      <c r="B39" s="9"/>
      <c r="C39" s="9"/>
      <c r="D39" s="9"/>
      <c r="E39" s="9"/>
      <c r="F39" s="9"/>
    </row>
    <row r="40" spans="1:6" x14ac:dyDescent="0.25">
      <c r="B40" s="9"/>
      <c r="C40" s="9"/>
      <c r="D40" s="9"/>
      <c r="E40" s="9"/>
      <c r="F40" s="9"/>
    </row>
    <row r="41" spans="1:6" x14ac:dyDescent="0.25">
      <c r="B41" s="9"/>
      <c r="C41" s="9"/>
      <c r="D41" s="9"/>
      <c r="E41" s="9"/>
      <c r="F41" s="9"/>
    </row>
    <row r="42" spans="1:6" x14ac:dyDescent="0.25">
      <c r="B42" s="9"/>
      <c r="C42" s="9"/>
      <c r="D42" s="9"/>
      <c r="E42" s="9"/>
      <c r="F42" s="9"/>
    </row>
    <row r="43" spans="1:6" x14ac:dyDescent="0.25">
      <c r="B43" s="9"/>
      <c r="C43" s="9"/>
      <c r="D43" s="9"/>
      <c r="E43" s="9"/>
      <c r="F43" s="9"/>
    </row>
    <row r="44" spans="1:6" x14ac:dyDescent="0.25">
      <c r="B44" s="9"/>
      <c r="C44" s="9"/>
      <c r="D44" s="9"/>
      <c r="E44" s="9"/>
      <c r="F4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0, 5, 10 corrected dilution</vt:lpstr>
      <vt:lpstr>d3, 11 &amp; wfr corrected dilution</vt:lpstr>
      <vt:lpstr>collated data for plots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labpc</dc:creator>
  <cp:lastModifiedBy>Laura N</cp:lastModifiedBy>
  <cp:lastPrinted>2015-10-27T14:18:59Z</cp:lastPrinted>
  <dcterms:created xsi:type="dcterms:W3CDTF">2015-10-12T13:36:07Z</dcterms:created>
  <dcterms:modified xsi:type="dcterms:W3CDTF">2018-05-02T09:05:50Z</dcterms:modified>
</cp:coreProperties>
</file>