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berto/Desktop/Sync iMac-laptop/Columbia labwork/manuscripts/dtect pierre 2018/Cell Reports/Submitted files/submitted/"/>
    </mc:Choice>
  </mc:AlternateContent>
  <xr:revisionPtr revIDLastSave="0" documentId="13_ncr:1_{E502479B-0D00-C241-AF57-74EED851E492}" xr6:coauthVersionLast="45" xr6:coauthVersionMax="45" xr10:uidLastSave="{00000000-0000-0000-0000-000000000000}"/>
  <bookViews>
    <workbookView xWindow="15700" yWindow="1200" windowWidth="35260" windowHeight="21120" tabRatio="500" xr2:uid="{00000000-000D-0000-FFFF-FFFF00000000}"/>
  </bookViews>
  <sheets>
    <sheet name="Fig. 2G (qPCR)" sheetId="1" r:id="rId1"/>
    <sheet name="Fig. 2G (data analysis)" sheetId="2" r:id="rId2"/>
    <sheet name="Fig. 2J-K (qPCR)" sheetId="3" r:id="rId3"/>
    <sheet name="Fig. 2J-K (data analysis)" sheetId="4" r:id="rId4"/>
    <sheet name="Fig. 3B (qPCR)" sheetId="5" r:id="rId5"/>
    <sheet name="Fig. 3B (data analysis)" sheetId="8" r:id="rId6"/>
    <sheet name="Fig. 3C and S5A (qPCR)" sheetId="12" r:id="rId7"/>
    <sheet name="Fig. 3C and S5A (data analysis)" sheetId="15" r:id="rId8"/>
    <sheet name="Fig. 3E (qPCR)" sheetId="13" r:id="rId9"/>
    <sheet name="Fig. 3E (data analysis)" sheetId="14" r:id="rId10"/>
    <sheet name="Fig. 4C (qPCR)" sheetId="9" r:id="rId11"/>
    <sheet name="Fig. 4C (data analysis)" sheetId="10" r:id="rId12"/>
    <sheet name="Fig. 5B and E" sheetId="16" r:id="rId13"/>
    <sheet name="Fig. 6B-C (qPCR)" sheetId="19" r:id="rId14"/>
    <sheet name="Fig. 6B-C (data analysis" sheetId="20" r:id="rId15"/>
    <sheet name="Fig. 6D (qPCR)" sheetId="22" r:id="rId16"/>
    <sheet name="Fig. 6D (data analysis)" sheetId="23" r:id="rId17"/>
    <sheet name="Fig. S1C" sheetId="24" r:id="rId18"/>
    <sheet name="Fig. S3E (qPCR)" sheetId="27" r:id="rId19"/>
    <sheet name="Fig. S3E (data analysis)" sheetId="28" r:id="rId20"/>
    <sheet name="Fig. S3F (qPCR)" sheetId="25" r:id="rId21"/>
    <sheet name="Fig. S3F (data analysis)" sheetId="26" r:id="rId22"/>
    <sheet name="Fig. S4I (qPCR)" sheetId="6" r:id="rId23"/>
    <sheet name="Fig. S4I (data analysis)" sheetId="7" r:id="rId24"/>
    <sheet name="Fig S7A (qPCR)" sheetId="31" r:id="rId25"/>
    <sheet name="Fig S7A (data analysis)" sheetId="32" r:id="rId26"/>
    <sheet name="Fig. S11B (qPCR)" sheetId="29" r:id="rId27"/>
    <sheet name="Fig. S11B (data analysis)" sheetId="30" r:id="rId28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5" l="1"/>
  <c r="D20" i="8" l="1"/>
  <c r="D23" i="8"/>
  <c r="D22" i="8"/>
  <c r="D21" i="8"/>
  <c r="B72" i="5"/>
  <c r="B70" i="5"/>
  <c r="B68" i="5"/>
  <c r="B66" i="5"/>
  <c r="B62" i="5"/>
  <c r="B60" i="5"/>
  <c r="B58" i="5"/>
  <c r="B56" i="5"/>
  <c r="D72" i="5"/>
  <c r="E72" i="5" s="1"/>
  <c r="D70" i="5"/>
  <c r="E70" i="5" s="1"/>
  <c r="D68" i="5"/>
  <c r="E68" i="5" s="1"/>
  <c r="D66" i="5"/>
  <c r="E66" i="5" s="1"/>
  <c r="D62" i="5"/>
  <c r="E62" i="5" s="1"/>
  <c r="D60" i="5"/>
  <c r="E60" i="5" s="1"/>
  <c r="D58" i="5"/>
  <c r="E58" i="5" s="1"/>
  <c r="D56" i="5"/>
  <c r="E56" i="5" s="1"/>
  <c r="D6" i="30"/>
  <c r="E6" i="30" s="1"/>
  <c r="D5" i="30"/>
  <c r="E5" i="30" s="1"/>
  <c r="D4" i="30"/>
  <c r="E4" i="30"/>
  <c r="G37" i="15"/>
  <c r="H12" i="2"/>
  <c r="H5" i="2"/>
  <c r="H4" i="2"/>
  <c r="E3" i="28"/>
  <c r="D3" i="28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F4" i="23"/>
  <c r="E4" i="23"/>
  <c r="B153" i="19"/>
  <c r="D153" i="19" s="1"/>
  <c r="E153" i="19" s="1"/>
  <c r="B151" i="19"/>
  <c r="D151" i="19"/>
  <c r="B149" i="19"/>
  <c r="D149" i="19"/>
  <c r="B147" i="19"/>
  <c r="D147" i="19" s="1"/>
  <c r="E147" i="19" s="1"/>
  <c r="B145" i="19"/>
  <c r="D145" i="19" s="1"/>
  <c r="B143" i="19"/>
  <c r="D143" i="19" s="1"/>
  <c r="E143" i="19" s="1"/>
  <c r="B137" i="19"/>
  <c r="D137" i="19"/>
  <c r="B135" i="19"/>
  <c r="D135" i="19"/>
  <c r="B133" i="19"/>
  <c r="B131" i="19"/>
  <c r="B129" i="19"/>
  <c r="B127" i="19"/>
  <c r="E127" i="19"/>
  <c r="B125" i="19"/>
  <c r="B123" i="19"/>
  <c r="E123" i="19"/>
  <c r="B121" i="19"/>
  <c r="B119" i="19"/>
  <c r="B117" i="19"/>
  <c r="B115" i="19"/>
  <c r="B113" i="19"/>
  <c r="B111" i="19"/>
  <c r="E111" i="19"/>
  <c r="B109" i="19"/>
  <c r="D109" i="19" s="1"/>
  <c r="B107" i="19"/>
  <c r="D107" i="19"/>
  <c r="E107" i="19" s="1"/>
  <c r="B105" i="19"/>
  <c r="D105" i="19"/>
  <c r="B103" i="19"/>
  <c r="D103" i="19"/>
  <c r="B101" i="19"/>
  <c r="D101" i="19" s="1"/>
  <c r="B99" i="19"/>
  <c r="D99" i="19" s="1"/>
  <c r="B97" i="19"/>
  <c r="D97" i="19"/>
  <c r="B95" i="19"/>
  <c r="D95" i="19"/>
  <c r="B93" i="19"/>
  <c r="D93" i="19" s="1"/>
  <c r="E93" i="19" s="1"/>
  <c r="B91" i="19"/>
  <c r="D91" i="19" s="1"/>
  <c r="B89" i="19"/>
  <c r="D89" i="19" s="1"/>
  <c r="B87" i="19"/>
  <c r="D87" i="19" s="1"/>
  <c r="B85" i="19"/>
  <c r="D85" i="19"/>
  <c r="B83" i="19"/>
  <c r="D83" i="19"/>
  <c r="B81" i="19"/>
  <c r="D81" i="19" s="1"/>
  <c r="E81" i="19" s="1"/>
  <c r="B79" i="19"/>
  <c r="D79" i="19" s="1"/>
  <c r="D15" i="20"/>
  <c r="E15" i="20" s="1"/>
  <c r="D20" i="20"/>
  <c r="E18" i="20"/>
  <c r="D16" i="20"/>
  <c r="E16" i="20"/>
  <c r="D17" i="20"/>
  <c r="D18" i="20"/>
  <c r="D19" i="20"/>
  <c r="E19" i="20" s="1"/>
  <c r="D10" i="20"/>
  <c r="D14" i="20"/>
  <c r="E9" i="20" s="1"/>
  <c r="D9" i="20"/>
  <c r="D11" i="20"/>
  <c r="D12" i="20"/>
  <c r="D13" i="20"/>
  <c r="D7" i="20"/>
  <c r="D8" i="20"/>
  <c r="E5" i="20" s="1"/>
  <c r="D3" i="20"/>
  <c r="E3" i="20" s="1"/>
  <c r="D4" i="20"/>
  <c r="D5" i="20"/>
  <c r="D6" i="20"/>
  <c r="E6" i="20"/>
  <c r="B3" i="19"/>
  <c r="D3" i="19"/>
  <c r="E3" i="19" s="1"/>
  <c r="B5" i="19"/>
  <c r="D5" i="19"/>
  <c r="E5" i="19" s="1"/>
  <c r="E2" i="16"/>
  <c r="E6" i="10"/>
  <c r="E7" i="10"/>
  <c r="E8" i="10"/>
  <c r="E9" i="10"/>
  <c r="E3" i="10"/>
  <c r="E4" i="10"/>
  <c r="E5" i="10"/>
  <c r="E2" i="10"/>
  <c r="D9" i="10"/>
  <c r="D3" i="10"/>
  <c r="D4" i="10"/>
  <c r="D5" i="10"/>
  <c r="D6" i="10"/>
  <c r="D7" i="10"/>
  <c r="D8" i="10"/>
  <c r="D2" i="10"/>
  <c r="E76" i="15"/>
  <c r="D76" i="15"/>
  <c r="E75" i="15"/>
  <c r="D75" i="15"/>
  <c r="E74" i="15"/>
  <c r="D74" i="15"/>
  <c r="E73" i="15"/>
  <c r="D73" i="15"/>
  <c r="E69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50" i="15"/>
  <c r="H38" i="15"/>
  <c r="D64" i="15"/>
  <c r="D65" i="15"/>
  <c r="D66" i="15"/>
  <c r="D67" i="15"/>
  <c r="D68" i="15"/>
  <c r="D69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H39" i="15"/>
  <c r="H40" i="15"/>
  <c r="H41" i="15"/>
  <c r="H42" i="15"/>
  <c r="H43" i="15"/>
  <c r="H44" i="15"/>
  <c r="H45" i="15"/>
  <c r="H46" i="15"/>
  <c r="H37" i="15"/>
  <c r="G30" i="15"/>
  <c r="G39" i="15"/>
  <c r="G40" i="15"/>
  <c r="G41" i="15"/>
  <c r="G42" i="15"/>
  <c r="G43" i="15"/>
  <c r="G44" i="15"/>
  <c r="G45" i="15"/>
  <c r="G46" i="15"/>
  <c r="G38" i="15"/>
  <c r="G26" i="15"/>
  <c r="G28" i="15"/>
  <c r="G29" i="15"/>
  <c r="G31" i="15"/>
  <c r="G32" i="15"/>
  <c r="G33" i="15"/>
  <c r="F33" i="15"/>
  <c r="F32" i="15"/>
  <c r="F31" i="15"/>
  <c r="F30" i="15"/>
  <c r="F29" i="15"/>
  <c r="F28" i="15"/>
  <c r="G19" i="15"/>
  <c r="G27" i="15"/>
  <c r="G25" i="15"/>
  <c r="G24" i="15"/>
  <c r="G23" i="15"/>
  <c r="F27" i="15"/>
  <c r="F26" i="15"/>
  <c r="F25" i="15"/>
  <c r="F24" i="15"/>
  <c r="G20" i="15"/>
  <c r="G21" i="15"/>
  <c r="G22" i="15"/>
  <c r="G18" i="15"/>
  <c r="G17" i="15"/>
  <c r="F22" i="15"/>
  <c r="F21" i="15"/>
  <c r="F20" i="15"/>
  <c r="F19" i="15"/>
  <c r="F18" i="15"/>
  <c r="F17" i="15"/>
  <c r="G11" i="15"/>
  <c r="G12" i="15"/>
  <c r="F12" i="15"/>
  <c r="F11" i="15"/>
  <c r="G15" i="15"/>
  <c r="F15" i="15"/>
  <c r="G14" i="15"/>
  <c r="F14" i="15"/>
  <c r="G13" i="15"/>
  <c r="F13" i="15"/>
  <c r="G16" i="15"/>
  <c r="F16" i="15"/>
  <c r="E5" i="15"/>
  <c r="E6" i="15"/>
  <c r="E7" i="15"/>
  <c r="E4" i="15"/>
  <c r="E3" i="15"/>
  <c r="D4" i="15"/>
  <c r="D5" i="15"/>
  <c r="D6" i="15"/>
  <c r="D7" i="15"/>
  <c r="D3" i="15"/>
  <c r="D9" i="8"/>
  <c r="E2" i="8"/>
  <c r="B18" i="4"/>
  <c r="B23" i="4" s="1"/>
  <c r="C18" i="4"/>
  <c r="C37" i="4" s="1"/>
  <c r="C26" i="4"/>
  <c r="D18" i="4"/>
  <c r="E18" i="4"/>
  <c r="E26" i="4"/>
  <c r="B27" i="4"/>
  <c r="E27" i="4"/>
  <c r="B29" i="4"/>
  <c r="C29" i="4"/>
  <c r="E29" i="4"/>
  <c r="B30" i="4"/>
  <c r="E30" i="4"/>
  <c r="B32" i="4"/>
  <c r="C32" i="4"/>
  <c r="E32" i="4"/>
  <c r="B33" i="4"/>
  <c r="E33" i="4"/>
  <c r="B34" i="4"/>
  <c r="C34" i="4"/>
  <c r="C35" i="4"/>
  <c r="E35" i="4"/>
  <c r="B36" i="4"/>
  <c r="B37" i="4"/>
  <c r="E37" i="4"/>
  <c r="B38" i="4"/>
  <c r="E38" i="4"/>
  <c r="B25" i="4"/>
  <c r="C25" i="4"/>
  <c r="B24" i="4"/>
  <c r="C24" i="4"/>
  <c r="E24" i="4"/>
  <c r="F2" i="4"/>
  <c r="B43" i="4" s="1"/>
  <c r="F3" i="4"/>
  <c r="B42" i="4" s="1"/>
  <c r="F4" i="4"/>
  <c r="F5" i="4"/>
  <c r="F6" i="4"/>
  <c r="F7" i="4"/>
  <c r="D44" i="4"/>
  <c r="F8" i="4"/>
  <c r="F9" i="4"/>
  <c r="F10" i="4"/>
  <c r="F11" i="4"/>
  <c r="F12" i="4"/>
  <c r="F13" i="4"/>
  <c r="F14" i="4"/>
  <c r="D43" i="4"/>
  <c r="F15" i="4"/>
  <c r="F16" i="4"/>
  <c r="F17" i="4"/>
  <c r="H6" i="2"/>
  <c r="H7" i="2"/>
  <c r="H8" i="2"/>
  <c r="H9" i="2"/>
  <c r="H10" i="2"/>
  <c r="K4" i="2"/>
  <c r="H13" i="2"/>
  <c r="H14" i="2"/>
  <c r="K12" i="2"/>
  <c r="H15" i="2"/>
  <c r="H16" i="2"/>
  <c r="H17" i="2"/>
  <c r="H18" i="2"/>
  <c r="D14" i="8"/>
  <c r="D13" i="8"/>
  <c r="D12" i="8"/>
  <c r="D11" i="8"/>
  <c r="D10" i="8"/>
  <c r="B360" i="28"/>
  <c r="B359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D269" i="28"/>
  <c r="E269" i="28"/>
  <c r="E270" i="28"/>
  <c r="E271" i="28"/>
  <c r="E301" i="28" s="1"/>
  <c r="E272" i="28"/>
  <c r="E273" i="28"/>
  <c r="E274" i="28"/>
  <c r="E275" i="28"/>
  <c r="E276" i="28"/>
  <c r="E277" i="28"/>
  <c r="E278" i="28"/>
  <c r="E279" i="28"/>
  <c r="E280" i="28"/>
  <c r="E281" i="28"/>
  <c r="E282" i="28"/>
  <c r="E283" i="28"/>
  <c r="E284" i="28"/>
  <c r="E285" i="28"/>
  <c r="E286" i="28"/>
  <c r="E287" i="28"/>
  <c r="E288" i="28"/>
  <c r="E289" i="28"/>
  <c r="E290" i="28"/>
  <c r="E291" i="28"/>
  <c r="E292" i="28"/>
  <c r="E293" i="28"/>
  <c r="E294" i="28"/>
  <c r="E295" i="28"/>
  <c r="E296" i="28"/>
  <c r="E297" i="28"/>
  <c r="E298" i="28"/>
  <c r="E299" i="28"/>
  <c r="E300" i="28"/>
  <c r="D270" i="28"/>
  <c r="D271" i="28"/>
  <c r="D272" i="28"/>
  <c r="D273" i="28"/>
  <c r="D274" i="28"/>
  <c r="D275" i="28"/>
  <c r="D276" i="28"/>
  <c r="D277" i="28"/>
  <c r="D278" i="28"/>
  <c r="D279" i="28"/>
  <c r="D280" i="28"/>
  <c r="D281" i="28"/>
  <c r="D282" i="28"/>
  <c r="D283" i="28"/>
  <c r="D284" i="28"/>
  <c r="D285" i="28"/>
  <c r="D286" i="28"/>
  <c r="D287" i="28"/>
  <c r="D288" i="28"/>
  <c r="D289" i="28"/>
  <c r="D290" i="28"/>
  <c r="D291" i="28"/>
  <c r="D292" i="28"/>
  <c r="D293" i="28"/>
  <c r="D294" i="28"/>
  <c r="D295" i="28"/>
  <c r="D296" i="28"/>
  <c r="D297" i="28"/>
  <c r="D298" i="28"/>
  <c r="D299" i="28"/>
  <c r="D300" i="28"/>
  <c r="D216" i="28"/>
  <c r="E216" i="28"/>
  <c r="E217" i="28"/>
  <c r="E218" i="28"/>
  <c r="E248" i="28" s="1"/>
  <c r="E219" i="28"/>
  <c r="E220" i="28"/>
  <c r="E221" i="28"/>
  <c r="E222" i="28"/>
  <c r="E223" i="28"/>
  <c r="E224" i="28"/>
  <c r="E225" i="28"/>
  <c r="E226" i="28"/>
  <c r="E227" i="28"/>
  <c r="E228" i="28"/>
  <c r="E229" i="28"/>
  <c r="E230" i="28"/>
  <c r="E231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E245" i="28"/>
  <c r="E246" i="28"/>
  <c r="E247" i="28"/>
  <c r="D217" i="28"/>
  <c r="D218" i="28"/>
  <c r="D219" i="28"/>
  <c r="D220" i="28"/>
  <c r="D221" i="28"/>
  <c r="D222" i="28"/>
  <c r="D223" i="28"/>
  <c r="D224" i="28"/>
  <c r="D225" i="28"/>
  <c r="D226" i="28"/>
  <c r="D227" i="28"/>
  <c r="D228" i="28"/>
  <c r="D229" i="28"/>
  <c r="D230" i="28"/>
  <c r="D231" i="28"/>
  <c r="D232" i="28"/>
  <c r="D233" i="28"/>
  <c r="D234" i="28"/>
  <c r="D235" i="28"/>
  <c r="D236" i="28"/>
  <c r="D237" i="28"/>
  <c r="D238" i="28"/>
  <c r="D239" i="28"/>
  <c r="D240" i="28"/>
  <c r="D241" i="28"/>
  <c r="D242" i="28"/>
  <c r="D243" i="28"/>
  <c r="D244" i="28"/>
  <c r="D245" i="28"/>
  <c r="D246" i="28"/>
  <c r="D247" i="28"/>
  <c r="D162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D163" i="28"/>
  <c r="D164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79" i="28"/>
  <c r="D180" i="28"/>
  <c r="D181" i="28"/>
  <c r="D182" i="28"/>
  <c r="D183" i="28"/>
  <c r="D184" i="28"/>
  <c r="D185" i="28"/>
  <c r="D186" i="28"/>
  <c r="D187" i="28"/>
  <c r="D188" i="28"/>
  <c r="D189" i="28"/>
  <c r="D190" i="28"/>
  <c r="D191" i="28"/>
  <c r="D192" i="28"/>
  <c r="D193" i="28"/>
  <c r="D109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56" i="28"/>
  <c r="E56" i="28"/>
  <c r="E57" i="28"/>
  <c r="E58" i="28"/>
  <c r="E88" i="28" s="1"/>
  <c r="F62" i="28" s="1"/>
  <c r="E59" i="28"/>
  <c r="E60" i="28"/>
  <c r="E61" i="28"/>
  <c r="E62" i="28"/>
  <c r="E63" i="28"/>
  <c r="E64" i="28"/>
  <c r="E65" i="28"/>
  <c r="E66" i="28"/>
  <c r="F66" i="28" s="1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F82" i="28" s="1"/>
  <c r="E83" i="28"/>
  <c r="E84" i="28"/>
  <c r="E85" i="28"/>
  <c r="E86" i="28"/>
  <c r="E87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J132" i="27"/>
  <c r="J130" i="27"/>
  <c r="J128" i="27"/>
  <c r="J126" i="27"/>
  <c r="J124" i="27"/>
  <c r="J122" i="27"/>
  <c r="J120" i="27"/>
  <c r="J118" i="27"/>
  <c r="J116" i="27"/>
  <c r="J114" i="27"/>
  <c r="J112" i="27"/>
  <c r="J110" i="27"/>
  <c r="J108" i="27"/>
  <c r="J106" i="27"/>
  <c r="J104" i="27"/>
  <c r="J102" i="27"/>
  <c r="J100" i="27"/>
  <c r="J98" i="27"/>
  <c r="J96" i="27"/>
  <c r="J94" i="27"/>
  <c r="J92" i="27"/>
  <c r="J90" i="27"/>
  <c r="J88" i="27"/>
  <c r="J86" i="27"/>
  <c r="J84" i="27"/>
  <c r="J82" i="27"/>
  <c r="J80" i="27"/>
  <c r="J78" i="27"/>
  <c r="J76" i="27"/>
  <c r="J74" i="27"/>
  <c r="J72" i="27"/>
  <c r="J70" i="27"/>
  <c r="J65" i="27"/>
  <c r="J63" i="27"/>
  <c r="J61" i="27"/>
  <c r="J59" i="27"/>
  <c r="J57" i="27"/>
  <c r="J55" i="27"/>
  <c r="J53" i="27"/>
  <c r="J51" i="27"/>
  <c r="J49" i="27"/>
  <c r="J47" i="27"/>
  <c r="J45" i="27"/>
  <c r="J43" i="27"/>
  <c r="J41" i="27"/>
  <c r="J39" i="27"/>
  <c r="J37" i="27"/>
  <c r="J35" i="27"/>
  <c r="J33" i="27"/>
  <c r="J31" i="27"/>
  <c r="J29" i="27"/>
  <c r="J27" i="27"/>
  <c r="J25" i="27"/>
  <c r="J23" i="27"/>
  <c r="J21" i="27"/>
  <c r="J19" i="27"/>
  <c r="J17" i="27"/>
  <c r="J15" i="27"/>
  <c r="J13" i="27"/>
  <c r="J11" i="27"/>
  <c r="J9" i="27"/>
  <c r="J7" i="27"/>
  <c r="J5" i="27"/>
  <c r="J3" i="27"/>
  <c r="F132" i="27"/>
  <c r="F130" i="27"/>
  <c r="F128" i="27"/>
  <c r="F126" i="27"/>
  <c r="F124" i="27"/>
  <c r="F122" i="27"/>
  <c r="F120" i="27"/>
  <c r="F118" i="27"/>
  <c r="F116" i="27"/>
  <c r="F114" i="27"/>
  <c r="F112" i="27"/>
  <c r="F110" i="27"/>
  <c r="F108" i="27"/>
  <c r="F106" i="27"/>
  <c r="F104" i="27"/>
  <c r="F102" i="27"/>
  <c r="F100" i="27"/>
  <c r="F98" i="27"/>
  <c r="F96" i="27"/>
  <c r="F94" i="27"/>
  <c r="F92" i="27"/>
  <c r="F90" i="27"/>
  <c r="F88" i="27"/>
  <c r="F86" i="27"/>
  <c r="F84" i="27"/>
  <c r="F82" i="27"/>
  <c r="F80" i="27"/>
  <c r="F78" i="27"/>
  <c r="F76" i="27"/>
  <c r="F74" i="27"/>
  <c r="F72" i="27"/>
  <c r="F70" i="27"/>
  <c r="F65" i="27"/>
  <c r="F63" i="27"/>
  <c r="F61" i="27"/>
  <c r="F59" i="27"/>
  <c r="F57" i="27"/>
  <c r="F55" i="27"/>
  <c r="F53" i="27"/>
  <c r="F51" i="27"/>
  <c r="F49" i="27"/>
  <c r="F47" i="27"/>
  <c r="F45" i="27"/>
  <c r="F43" i="27"/>
  <c r="F41" i="27"/>
  <c r="F39" i="27"/>
  <c r="F37" i="27"/>
  <c r="F35" i="27"/>
  <c r="F33" i="27"/>
  <c r="F31" i="27"/>
  <c r="F29" i="27"/>
  <c r="F27" i="27"/>
  <c r="F25" i="27"/>
  <c r="F23" i="27"/>
  <c r="F21" i="27"/>
  <c r="F19" i="27"/>
  <c r="F17" i="27"/>
  <c r="F15" i="27"/>
  <c r="F13" i="27"/>
  <c r="F11" i="27"/>
  <c r="F9" i="27"/>
  <c r="F7" i="27"/>
  <c r="F5" i="27"/>
  <c r="F3" i="27"/>
  <c r="B132" i="27"/>
  <c r="B130" i="27"/>
  <c r="B128" i="27"/>
  <c r="B126" i="27"/>
  <c r="B124" i="27"/>
  <c r="B122" i="27"/>
  <c r="B120" i="27"/>
  <c r="B118" i="27"/>
  <c r="B116" i="27"/>
  <c r="B114" i="27"/>
  <c r="B112" i="27"/>
  <c r="B110" i="27"/>
  <c r="B108" i="27"/>
  <c r="B106" i="27"/>
  <c r="B104" i="27"/>
  <c r="B102" i="27"/>
  <c r="B100" i="27"/>
  <c r="B98" i="27"/>
  <c r="B96" i="27"/>
  <c r="B94" i="27"/>
  <c r="B92" i="27"/>
  <c r="B90" i="27"/>
  <c r="B88" i="27"/>
  <c r="B86" i="27"/>
  <c r="B84" i="27"/>
  <c r="B82" i="27"/>
  <c r="B80" i="27"/>
  <c r="B78" i="27"/>
  <c r="B76" i="27"/>
  <c r="B74" i="27"/>
  <c r="B72" i="27"/>
  <c r="B70" i="27"/>
  <c r="B65" i="27"/>
  <c r="B63" i="27"/>
  <c r="B61" i="27"/>
  <c r="B59" i="27"/>
  <c r="B57" i="27"/>
  <c r="B55" i="27"/>
  <c r="B53" i="27"/>
  <c r="B51" i="27"/>
  <c r="B49" i="27"/>
  <c r="B47" i="27"/>
  <c r="B45" i="27"/>
  <c r="B43" i="27"/>
  <c r="B41" i="27"/>
  <c r="B39" i="27"/>
  <c r="B37" i="27"/>
  <c r="B35" i="27"/>
  <c r="B33" i="27"/>
  <c r="B31" i="27"/>
  <c r="B29" i="27"/>
  <c r="B27" i="27"/>
  <c r="B25" i="27"/>
  <c r="B23" i="27"/>
  <c r="B21" i="27"/>
  <c r="B19" i="27"/>
  <c r="B17" i="27"/>
  <c r="B15" i="27"/>
  <c r="B13" i="27"/>
  <c r="B11" i="27"/>
  <c r="B9" i="27"/>
  <c r="B7" i="27"/>
  <c r="B5" i="27"/>
  <c r="B3" i="27"/>
  <c r="F4" i="26"/>
  <c r="F3" i="26"/>
  <c r="F20" i="26"/>
  <c r="G20" i="26" s="1"/>
  <c r="F41" i="26"/>
  <c r="F19" i="26"/>
  <c r="G19" i="26" s="1"/>
  <c r="F40" i="26"/>
  <c r="F18" i="26"/>
  <c r="G18" i="26" s="1"/>
  <c r="F39" i="26"/>
  <c r="F17" i="26"/>
  <c r="G17" i="26" s="1"/>
  <c r="F38" i="26"/>
  <c r="F13" i="26"/>
  <c r="G13" i="26" s="1"/>
  <c r="B55" i="26" s="1"/>
  <c r="F34" i="26"/>
  <c r="F12" i="26"/>
  <c r="G12" i="26" s="1"/>
  <c r="C54" i="26" s="1"/>
  <c r="F33" i="26"/>
  <c r="F11" i="26"/>
  <c r="F32" i="26"/>
  <c r="F10" i="26"/>
  <c r="F31" i="26"/>
  <c r="F6" i="26"/>
  <c r="G4" i="26" s="1"/>
  <c r="B47" i="26" s="1"/>
  <c r="G6" i="26"/>
  <c r="C49" i="26" s="1"/>
  <c r="F27" i="26"/>
  <c r="F5" i="26"/>
  <c r="G5" i="26"/>
  <c r="F26" i="26"/>
  <c r="F25" i="26"/>
  <c r="G3" i="26"/>
  <c r="F24" i="26"/>
  <c r="E41" i="26"/>
  <c r="E40" i="26"/>
  <c r="E39" i="26"/>
  <c r="E38" i="26"/>
  <c r="E34" i="26"/>
  <c r="E33" i="26"/>
  <c r="E32" i="26"/>
  <c r="E31" i="26"/>
  <c r="E27" i="26"/>
  <c r="E26" i="26"/>
  <c r="E25" i="26"/>
  <c r="E24" i="26"/>
  <c r="E20" i="26"/>
  <c r="E19" i="26"/>
  <c r="E18" i="26"/>
  <c r="E17" i="26"/>
  <c r="E13" i="26"/>
  <c r="E12" i="26"/>
  <c r="E11" i="26"/>
  <c r="E10" i="26"/>
  <c r="E6" i="26"/>
  <c r="E5" i="26"/>
  <c r="E4" i="26"/>
  <c r="E3" i="26"/>
  <c r="C10" i="25"/>
  <c r="D10" i="25" s="1"/>
  <c r="C4" i="25"/>
  <c r="D4" i="25" s="1"/>
  <c r="F9" i="23"/>
  <c r="E9" i="23"/>
  <c r="F8" i="23"/>
  <c r="E8" i="23"/>
  <c r="F7" i="23"/>
  <c r="E7" i="23"/>
  <c r="F6" i="23"/>
  <c r="E6" i="23"/>
  <c r="F5" i="23"/>
  <c r="E5" i="23"/>
  <c r="B52" i="22"/>
  <c r="D52" i="22"/>
  <c r="B50" i="22"/>
  <c r="D50" i="22" s="1"/>
  <c r="B25" i="22"/>
  <c r="D25" i="22" s="1"/>
  <c r="B23" i="22"/>
  <c r="D23" i="22" s="1"/>
  <c r="E23" i="22" s="1"/>
  <c r="B48" i="22"/>
  <c r="D48" i="22" s="1"/>
  <c r="E48" i="22" s="1"/>
  <c r="B46" i="22"/>
  <c r="D46" i="22"/>
  <c r="B21" i="22"/>
  <c r="D21" i="22" s="1"/>
  <c r="B19" i="22"/>
  <c r="D19" i="22"/>
  <c r="E19" i="22" s="1"/>
  <c r="B44" i="22"/>
  <c r="D44" i="22"/>
  <c r="E44" i="22" s="1"/>
  <c r="B42" i="22"/>
  <c r="D42" i="22" s="1"/>
  <c r="E42" i="22" s="1"/>
  <c r="B17" i="22"/>
  <c r="D17" i="22" s="1"/>
  <c r="E17" i="22" s="1"/>
  <c r="B15" i="22"/>
  <c r="D15" i="22" s="1"/>
  <c r="B40" i="22"/>
  <c r="D40" i="22" s="1"/>
  <c r="E40" i="22" s="1"/>
  <c r="B38" i="22"/>
  <c r="D38" i="22" s="1"/>
  <c r="E38" i="22"/>
  <c r="B13" i="22"/>
  <c r="D13" i="22" s="1"/>
  <c r="E13" i="22" s="1"/>
  <c r="B11" i="22"/>
  <c r="D11" i="22" s="1"/>
  <c r="B36" i="22"/>
  <c r="D36" i="22"/>
  <c r="B34" i="22"/>
  <c r="D34" i="22" s="1"/>
  <c r="B9" i="22"/>
  <c r="D9" i="22"/>
  <c r="B7" i="22"/>
  <c r="D7" i="22" s="1"/>
  <c r="E7" i="22" s="1"/>
  <c r="B32" i="22"/>
  <c r="D32" i="22"/>
  <c r="E32" i="22" s="1"/>
  <c r="B30" i="22"/>
  <c r="D30" i="22"/>
  <c r="B5" i="22"/>
  <c r="D5" i="22"/>
  <c r="B3" i="22"/>
  <c r="D3" i="22"/>
  <c r="B73" i="19"/>
  <c r="D73" i="19" s="1"/>
  <c r="E73" i="19" s="1"/>
  <c r="B71" i="19"/>
  <c r="D71" i="19" s="1"/>
  <c r="E71" i="19" s="1"/>
  <c r="B69" i="19"/>
  <c r="D69" i="19" s="1"/>
  <c r="B67" i="19"/>
  <c r="D67" i="19" s="1"/>
  <c r="E67" i="19" s="1"/>
  <c r="B65" i="19"/>
  <c r="D65" i="19" s="1"/>
  <c r="B63" i="19"/>
  <c r="D63" i="19"/>
  <c r="B61" i="19"/>
  <c r="D61" i="19"/>
  <c r="E61" i="19" s="1"/>
  <c r="B59" i="19"/>
  <c r="D59" i="19" s="1"/>
  <c r="B57" i="19"/>
  <c r="B55" i="19"/>
  <c r="E55" i="19"/>
  <c r="B53" i="19"/>
  <c r="E53" i="19"/>
  <c r="B51" i="19"/>
  <c r="B49" i="19"/>
  <c r="B47" i="19"/>
  <c r="E49" i="19"/>
  <c r="B45" i="19"/>
  <c r="B43" i="19"/>
  <c r="E45" i="19"/>
  <c r="E43" i="19"/>
  <c r="B41" i="19"/>
  <c r="B39" i="19"/>
  <c r="E39" i="19"/>
  <c r="B37" i="19"/>
  <c r="E37" i="19"/>
  <c r="B35" i="19"/>
  <c r="B33" i="19"/>
  <c r="B31" i="19"/>
  <c r="E31" i="19"/>
  <c r="E33" i="19"/>
  <c r="B29" i="19"/>
  <c r="B27" i="19"/>
  <c r="E29" i="19"/>
  <c r="E27" i="19"/>
  <c r="B25" i="19"/>
  <c r="D25" i="19" s="1"/>
  <c r="B23" i="19"/>
  <c r="D23" i="19" s="1"/>
  <c r="E23" i="19" s="1"/>
  <c r="B21" i="19"/>
  <c r="D21" i="19" s="1"/>
  <c r="B19" i="19"/>
  <c r="D19" i="19"/>
  <c r="B17" i="19"/>
  <c r="D17" i="19" s="1"/>
  <c r="B15" i="19"/>
  <c r="D15" i="19"/>
  <c r="E15" i="19" s="1"/>
  <c r="B13" i="19"/>
  <c r="D13" i="19"/>
  <c r="B11" i="19"/>
  <c r="D11" i="19"/>
  <c r="B9" i="19"/>
  <c r="D9" i="19" s="1"/>
  <c r="B7" i="19"/>
  <c r="D7" i="19" s="1"/>
  <c r="E47" i="16"/>
  <c r="D47" i="16"/>
  <c r="E46" i="16"/>
  <c r="D46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6" i="16"/>
  <c r="D26" i="16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E6" i="16"/>
  <c r="D6" i="16"/>
  <c r="E5" i="16"/>
  <c r="D5" i="16"/>
  <c r="E4" i="16"/>
  <c r="D4" i="16"/>
  <c r="E3" i="16"/>
  <c r="D3" i="16"/>
  <c r="D2" i="16"/>
  <c r="E5" i="14"/>
  <c r="D5" i="14"/>
  <c r="E4" i="14"/>
  <c r="D4" i="14"/>
  <c r="E3" i="14"/>
  <c r="D3" i="14"/>
  <c r="E2" i="14"/>
  <c r="D2" i="14"/>
  <c r="B641" i="12"/>
  <c r="D641" i="12" s="1"/>
  <c r="B639" i="12"/>
  <c r="D639" i="12"/>
  <c r="E639" i="12" s="1"/>
  <c r="B637" i="12"/>
  <c r="D637" i="12" s="1"/>
  <c r="B635" i="12"/>
  <c r="D635" i="12"/>
  <c r="B633" i="12"/>
  <c r="D633" i="12" s="1"/>
  <c r="B631" i="12"/>
  <c r="D631" i="12" s="1"/>
  <c r="B629" i="12"/>
  <c r="D629" i="12" s="1"/>
  <c r="B627" i="12"/>
  <c r="D627" i="12" s="1"/>
  <c r="B625" i="12"/>
  <c r="D625" i="12" s="1"/>
  <c r="E625" i="12" s="1"/>
  <c r="B623" i="12"/>
  <c r="D623" i="12" s="1"/>
  <c r="B621" i="12"/>
  <c r="D621" i="12" s="1"/>
  <c r="B619" i="12"/>
  <c r="D619" i="12"/>
  <c r="B617" i="12"/>
  <c r="D617" i="12"/>
  <c r="B615" i="12"/>
  <c r="D615" i="12" s="1"/>
  <c r="E615" i="12"/>
  <c r="B613" i="12"/>
  <c r="D613" i="12" s="1"/>
  <c r="E613" i="12" s="1"/>
  <c r="B611" i="12"/>
  <c r="D611" i="12"/>
  <c r="B609" i="12"/>
  <c r="D609" i="12" s="1"/>
  <c r="B607" i="12"/>
  <c r="D607" i="12" s="1"/>
  <c r="E609" i="12" s="1"/>
  <c r="B605" i="12"/>
  <c r="D605" i="12"/>
  <c r="B603" i="12"/>
  <c r="D603" i="12" s="1"/>
  <c r="B601" i="12"/>
  <c r="D601" i="12" s="1"/>
  <c r="B599" i="12"/>
  <c r="D599" i="12"/>
  <c r="E599" i="12" s="1"/>
  <c r="B597" i="12"/>
  <c r="D597" i="12" s="1"/>
  <c r="B595" i="12"/>
  <c r="D595" i="12"/>
  <c r="B593" i="12"/>
  <c r="D593" i="12"/>
  <c r="B591" i="12"/>
  <c r="D591" i="12"/>
  <c r="E591" i="12" s="1"/>
  <c r="B589" i="12"/>
  <c r="D589" i="12"/>
  <c r="E589" i="12" s="1"/>
  <c r="B587" i="12"/>
  <c r="D587" i="12" s="1"/>
  <c r="B585" i="12"/>
  <c r="D585" i="12" s="1"/>
  <c r="B583" i="12"/>
  <c r="D583" i="12" s="1"/>
  <c r="B581" i="12"/>
  <c r="D581" i="12" s="1"/>
  <c r="B579" i="12"/>
  <c r="D579" i="12" s="1"/>
  <c r="B577" i="12"/>
  <c r="D577" i="12" s="1"/>
  <c r="B575" i="12"/>
  <c r="D575" i="12"/>
  <c r="E575" i="12" s="1"/>
  <c r="B573" i="12"/>
  <c r="D573" i="12"/>
  <c r="B571" i="12"/>
  <c r="D571" i="12"/>
  <c r="B569" i="12"/>
  <c r="D569" i="12" s="1"/>
  <c r="B567" i="12"/>
  <c r="D567" i="12" s="1"/>
  <c r="B565" i="12"/>
  <c r="D565" i="12"/>
  <c r="E565" i="12" s="1"/>
  <c r="B563" i="12"/>
  <c r="D563" i="12" s="1"/>
  <c r="B561" i="12"/>
  <c r="D561" i="12" s="1"/>
  <c r="E561" i="12" s="1"/>
  <c r="B559" i="12"/>
  <c r="D559" i="12" s="1"/>
  <c r="B557" i="12"/>
  <c r="D557" i="12" s="1"/>
  <c r="B555" i="12"/>
  <c r="D555" i="12" s="1"/>
  <c r="B553" i="12"/>
  <c r="D553" i="12"/>
  <c r="E551" i="12" s="1"/>
  <c r="B551" i="12"/>
  <c r="D551" i="12"/>
  <c r="B546" i="12"/>
  <c r="D546" i="12" s="1"/>
  <c r="E546" i="12" s="1"/>
  <c r="B544" i="12"/>
  <c r="D544" i="12" s="1"/>
  <c r="B542" i="12"/>
  <c r="D542" i="12" s="1"/>
  <c r="E542" i="12" s="1"/>
  <c r="B540" i="12"/>
  <c r="D540" i="12" s="1"/>
  <c r="E540" i="12"/>
  <c r="B538" i="12"/>
  <c r="D538" i="12" s="1"/>
  <c r="E538" i="12" s="1"/>
  <c r="B536" i="12"/>
  <c r="D536" i="12" s="1"/>
  <c r="E536" i="12" s="1"/>
  <c r="B534" i="12"/>
  <c r="D534" i="12" s="1"/>
  <c r="B532" i="12"/>
  <c r="D532" i="12"/>
  <c r="E532" i="12" s="1"/>
  <c r="B530" i="12"/>
  <c r="D530" i="12"/>
  <c r="B528" i="12"/>
  <c r="D528" i="12" s="1"/>
  <c r="B526" i="12"/>
  <c r="D526" i="12"/>
  <c r="E526" i="12" s="1"/>
  <c r="B524" i="12"/>
  <c r="D524" i="12" s="1"/>
  <c r="B522" i="12"/>
  <c r="D522" i="12"/>
  <c r="B520" i="12"/>
  <c r="D520" i="12" s="1"/>
  <c r="B518" i="12"/>
  <c r="D518" i="12" s="1"/>
  <c r="B516" i="12"/>
  <c r="D516" i="12" s="1"/>
  <c r="E516" i="12" s="1"/>
  <c r="B514" i="12"/>
  <c r="D514" i="12" s="1"/>
  <c r="B512" i="12"/>
  <c r="D512" i="12"/>
  <c r="B510" i="12"/>
  <c r="D510" i="12" s="1"/>
  <c r="B508" i="12"/>
  <c r="D508" i="12" s="1"/>
  <c r="E508" i="12" s="1"/>
  <c r="B506" i="12"/>
  <c r="D506" i="12" s="1"/>
  <c r="B504" i="12"/>
  <c r="D504" i="12" s="1"/>
  <c r="E506" i="12" s="1"/>
  <c r="B502" i="12"/>
  <c r="D502" i="12" s="1"/>
  <c r="B500" i="12"/>
  <c r="D500" i="12" s="1"/>
  <c r="B498" i="12"/>
  <c r="D498" i="12" s="1"/>
  <c r="B496" i="12"/>
  <c r="D496" i="12"/>
  <c r="E496" i="12" s="1"/>
  <c r="B494" i="12"/>
  <c r="D494" i="12" s="1"/>
  <c r="B492" i="12"/>
  <c r="D492" i="12" s="1"/>
  <c r="E492" i="12" s="1"/>
  <c r="B490" i="12"/>
  <c r="D490" i="12" s="1"/>
  <c r="B488" i="12"/>
  <c r="D488" i="12" s="1"/>
  <c r="B486" i="12"/>
  <c r="D486" i="12"/>
  <c r="B484" i="12"/>
  <c r="D484" i="12" s="1"/>
  <c r="E484" i="12"/>
  <c r="B482" i="12"/>
  <c r="D482" i="12"/>
  <c r="B480" i="12"/>
  <c r="D480" i="12" s="1"/>
  <c r="E480" i="12" s="1"/>
  <c r="B478" i="12"/>
  <c r="D478" i="12" s="1"/>
  <c r="E478" i="12" s="1"/>
  <c r="B476" i="12"/>
  <c r="D476" i="12" s="1"/>
  <c r="B474" i="12"/>
  <c r="D474" i="12" s="1"/>
  <c r="B472" i="12"/>
  <c r="D472" i="12" s="1"/>
  <c r="B470" i="12"/>
  <c r="D470" i="12"/>
  <c r="B468" i="12"/>
  <c r="D468" i="12"/>
  <c r="E468" i="12" s="1"/>
  <c r="B466" i="12"/>
  <c r="D466" i="12"/>
  <c r="B464" i="12"/>
  <c r="D464" i="12"/>
  <c r="B462" i="12"/>
  <c r="D462" i="12"/>
  <c r="B460" i="12"/>
  <c r="D460" i="12"/>
  <c r="B458" i="12"/>
  <c r="D458" i="12" s="1"/>
  <c r="E456" i="12" s="1"/>
  <c r="B456" i="12"/>
  <c r="D456" i="12" s="1"/>
  <c r="B395" i="12"/>
  <c r="D395" i="12" s="1"/>
  <c r="B393" i="12"/>
  <c r="D393" i="12"/>
  <c r="E393" i="12" s="1"/>
  <c r="B391" i="12"/>
  <c r="D391" i="12"/>
  <c r="B389" i="12"/>
  <c r="D389" i="12" s="1"/>
  <c r="B387" i="12"/>
  <c r="D387" i="12"/>
  <c r="E387" i="12" s="1"/>
  <c r="B385" i="12"/>
  <c r="D385" i="12" s="1"/>
  <c r="E385" i="12"/>
  <c r="B383" i="12"/>
  <c r="D383" i="12" s="1"/>
  <c r="B381" i="12"/>
  <c r="D381" i="12"/>
  <c r="E383" i="12" s="1"/>
  <c r="B379" i="12"/>
  <c r="D379" i="12" s="1"/>
  <c r="B377" i="12"/>
  <c r="D377" i="12" s="1"/>
  <c r="E377" i="12" s="1"/>
  <c r="B375" i="12"/>
  <c r="D375" i="12" s="1"/>
  <c r="E375" i="12" s="1"/>
  <c r="B373" i="12"/>
  <c r="D373" i="12" s="1"/>
  <c r="E373" i="12"/>
  <c r="B371" i="12"/>
  <c r="D371" i="12"/>
  <c r="E371" i="12" s="1"/>
  <c r="B369" i="12"/>
  <c r="D369" i="12"/>
  <c r="E369" i="12" s="1"/>
  <c r="B367" i="12"/>
  <c r="D367" i="12"/>
  <c r="B365" i="12"/>
  <c r="D365" i="12"/>
  <c r="B363" i="12"/>
  <c r="D363" i="12" s="1"/>
  <c r="B361" i="12"/>
  <c r="D361" i="12" s="1"/>
  <c r="B359" i="12"/>
  <c r="D359" i="12" s="1"/>
  <c r="B357" i="12"/>
  <c r="D357" i="12" s="1"/>
  <c r="B355" i="12"/>
  <c r="D355" i="12"/>
  <c r="B353" i="12"/>
  <c r="D353" i="12" s="1"/>
  <c r="E353" i="12"/>
  <c r="B351" i="12"/>
  <c r="D351" i="12"/>
  <c r="B349" i="12"/>
  <c r="D349" i="12" s="1"/>
  <c r="B347" i="12"/>
  <c r="D347" i="12" s="1"/>
  <c r="B345" i="12"/>
  <c r="D345" i="12"/>
  <c r="B343" i="12"/>
  <c r="D343" i="12" s="1"/>
  <c r="B341" i="12"/>
  <c r="D341" i="12"/>
  <c r="B339" i="12"/>
  <c r="D339" i="12" s="1"/>
  <c r="E339" i="12" s="1"/>
  <c r="B337" i="12"/>
  <c r="D337" i="12"/>
  <c r="B228" i="12"/>
  <c r="D228" i="12" s="1"/>
  <c r="B226" i="12"/>
  <c r="D226" i="12" s="1"/>
  <c r="B224" i="12"/>
  <c r="D224" i="12"/>
  <c r="B222" i="12"/>
  <c r="D222" i="12"/>
  <c r="B220" i="12"/>
  <c r="D220" i="12" s="1"/>
  <c r="E220" i="12" s="1"/>
  <c r="B218" i="12"/>
  <c r="D218" i="12" s="1"/>
  <c r="B216" i="12"/>
  <c r="D216" i="12" s="1"/>
  <c r="B214" i="12"/>
  <c r="D214" i="12" s="1"/>
  <c r="E214" i="12" s="1"/>
  <c r="B212" i="12"/>
  <c r="D212" i="12" s="1"/>
  <c r="B210" i="12"/>
  <c r="D210" i="12"/>
  <c r="B208" i="12"/>
  <c r="D208" i="12" s="1"/>
  <c r="E208" i="12" s="1"/>
  <c r="B206" i="12"/>
  <c r="D206" i="12"/>
  <c r="B204" i="12"/>
  <c r="D204" i="12"/>
  <c r="B202" i="12"/>
  <c r="D202" i="12"/>
  <c r="E202" i="12" s="1"/>
  <c r="B200" i="12"/>
  <c r="D200" i="12"/>
  <c r="E200" i="12" s="1"/>
  <c r="B198" i="12"/>
  <c r="D198" i="12"/>
  <c r="B335" i="12"/>
  <c r="D335" i="12"/>
  <c r="B333" i="12"/>
  <c r="D333" i="12" s="1"/>
  <c r="B331" i="12"/>
  <c r="D331" i="12" s="1"/>
  <c r="E329" i="12" s="1"/>
  <c r="B329" i="12"/>
  <c r="D329" i="12"/>
  <c r="B327" i="12"/>
  <c r="D327" i="12"/>
  <c r="B325" i="12"/>
  <c r="D325" i="12" s="1"/>
  <c r="B323" i="12"/>
  <c r="D323" i="12" s="1"/>
  <c r="B321" i="12"/>
  <c r="D321" i="12"/>
  <c r="E321" i="12" s="1"/>
  <c r="B319" i="12"/>
  <c r="D319" i="12" s="1"/>
  <c r="B317" i="12"/>
  <c r="D317" i="12"/>
  <c r="B315" i="12"/>
  <c r="D315" i="12" s="1"/>
  <c r="B313" i="12"/>
  <c r="D313" i="12" s="1"/>
  <c r="B196" i="12"/>
  <c r="D196" i="12" s="1"/>
  <c r="B194" i="12"/>
  <c r="D194" i="12"/>
  <c r="B192" i="12"/>
  <c r="D192" i="12"/>
  <c r="B190" i="12"/>
  <c r="D190" i="12" s="1"/>
  <c r="B188" i="12"/>
  <c r="D188" i="12"/>
  <c r="B186" i="12"/>
  <c r="D186" i="12" s="1"/>
  <c r="E186" i="12" s="1"/>
  <c r="B184" i="12"/>
  <c r="D184" i="12" s="1"/>
  <c r="B182" i="12"/>
  <c r="D182" i="12" s="1"/>
  <c r="B180" i="12"/>
  <c r="D180" i="12"/>
  <c r="B178" i="12"/>
  <c r="D178" i="12" s="1"/>
  <c r="B176" i="12"/>
  <c r="D176" i="12" s="1"/>
  <c r="B174" i="12"/>
  <c r="D174" i="12" s="1"/>
  <c r="E174" i="12" s="1"/>
  <c r="B172" i="12"/>
  <c r="D172" i="12" s="1"/>
  <c r="B170" i="12"/>
  <c r="D170" i="12"/>
  <c r="B311" i="12"/>
  <c r="D311" i="12" s="1"/>
  <c r="E309" i="12" s="1"/>
  <c r="B309" i="12"/>
  <c r="D309" i="12" s="1"/>
  <c r="B307" i="12"/>
  <c r="D307" i="12" s="1"/>
  <c r="B305" i="12"/>
  <c r="D305" i="12"/>
  <c r="E305" i="12" s="1"/>
  <c r="B303" i="12"/>
  <c r="D303" i="12" s="1"/>
  <c r="E303" i="12" s="1"/>
  <c r="B301" i="12"/>
  <c r="D301" i="12" s="1"/>
  <c r="B299" i="12"/>
  <c r="D299" i="12"/>
  <c r="E299" i="12" s="1"/>
  <c r="B297" i="12"/>
  <c r="D297" i="12" s="1"/>
  <c r="B295" i="12"/>
  <c r="D295" i="12" s="1"/>
  <c r="B293" i="12"/>
  <c r="D293" i="12" s="1"/>
  <c r="B291" i="12"/>
  <c r="D291" i="12" s="1"/>
  <c r="B289" i="12"/>
  <c r="D289" i="12" s="1"/>
  <c r="B287" i="12"/>
  <c r="D287" i="12"/>
  <c r="E287" i="12" s="1"/>
  <c r="B285" i="12"/>
  <c r="D285" i="12" s="1"/>
  <c r="B283" i="12"/>
  <c r="D283" i="12" s="1"/>
  <c r="B281" i="12"/>
  <c r="D281" i="12" s="1"/>
  <c r="B279" i="12"/>
  <c r="D279" i="12" s="1"/>
  <c r="B277" i="12"/>
  <c r="D277" i="12"/>
  <c r="B275" i="12"/>
  <c r="D275" i="12" s="1"/>
  <c r="B273" i="12"/>
  <c r="D273" i="12" s="1"/>
  <c r="E273" i="12" s="1"/>
  <c r="B271" i="12"/>
  <c r="D271" i="12" s="1"/>
  <c r="E271" i="12" s="1"/>
  <c r="B269" i="12"/>
  <c r="D269" i="12" s="1"/>
  <c r="B267" i="12"/>
  <c r="D267" i="12" s="1"/>
  <c r="B265" i="12"/>
  <c r="D265" i="12" s="1"/>
  <c r="B263" i="12"/>
  <c r="D263" i="12" s="1"/>
  <c r="B261" i="12"/>
  <c r="D261" i="12"/>
  <c r="E261" i="12" s="1"/>
  <c r="B259" i="12"/>
  <c r="D259" i="12"/>
  <c r="B257" i="12"/>
  <c r="D257" i="12" s="1"/>
  <c r="B255" i="12"/>
  <c r="D255" i="12" s="1"/>
  <c r="B253" i="12"/>
  <c r="D253" i="12" s="1"/>
  <c r="E253" i="12" s="1"/>
  <c r="B251" i="12"/>
  <c r="D251" i="12" s="1"/>
  <c r="E251" i="12" s="1"/>
  <c r="B249" i="12"/>
  <c r="D249" i="12"/>
  <c r="B168" i="12"/>
  <c r="D168" i="12" s="1"/>
  <c r="E168" i="12" s="1"/>
  <c r="B166" i="12"/>
  <c r="D166" i="12"/>
  <c r="B164" i="12"/>
  <c r="D164" i="12"/>
  <c r="B162" i="12"/>
  <c r="D162" i="12"/>
  <c r="E162" i="12" s="1"/>
  <c r="B160" i="12"/>
  <c r="D160" i="12"/>
  <c r="B158" i="12"/>
  <c r="D158" i="12" s="1"/>
  <c r="B156" i="12"/>
  <c r="D156" i="12"/>
  <c r="B154" i="12"/>
  <c r="D154" i="12" s="1"/>
  <c r="B152" i="12"/>
  <c r="D152" i="12" s="1"/>
  <c r="B150" i="12"/>
  <c r="D150" i="12"/>
  <c r="E150" i="12" s="1"/>
  <c r="B148" i="12"/>
  <c r="D148" i="12" s="1"/>
  <c r="E148" i="12" s="1"/>
  <c r="B146" i="12"/>
  <c r="D146" i="12" s="1"/>
  <c r="B144" i="12"/>
  <c r="D144" i="12" s="1"/>
  <c r="B142" i="12"/>
  <c r="D142" i="12" s="1"/>
  <c r="E144" i="12" s="1"/>
  <c r="B140" i="12"/>
  <c r="D140" i="12" s="1"/>
  <c r="B138" i="12"/>
  <c r="D138" i="12"/>
  <c r="B136" i="12"/>
  <c r="D136" i="12"/>
  <c r="B134" i="12"/>
  <c r="D134" i="12" s="1"/>
  <c r="B132" i="12"/>
  <c r="D132" i="12" s="1"/>
  <c r="B130" i="12"/>
  <c r="D130" i="12" s="1"/>
  <c r="E130" i="12" s="1"/>
  <c r="B128" i="12"/>
  <c r="D128" i="12" s="1"/>
  <c r="B126" i="12"/>
  <c r="D126" i="12" s="1"/>
  <c r="B124" i="12"/>
  <c r="D124" i="12" s="1"/>
  <c r="B122" i="12"/>
  <c r="D122" i="12" s="1"/>
  <c r="B120" i="12"/>
  <c r="D120" i="12" s="1"/>
  <c r="B118" i="12"/>
  <c r="D118" i="12"/>
  <c r="B116" i="12"/>
  <c r="D116" i="12"/>
  <c r="E116" i="12" s="1"/>
  <c r="B114" i="12"/>
  <c r="D114" i="12" s="1"/>
  <c r="E114" i="12" s="1"/>
  <c r="B112" i="12"/>
  <c r="D112" i="12" s="1"/>
  <c r="E112" i="12" s="1"/>
  <c r="B110" i="12"/>
  <c r="D110" i="12"/>
  <c r="B108" i="12"/>
  <c r="D108" i="12" s="1"/>
  <c r="E108" i="12" s="1"/>
  <c r="B106" i="12"/>
  <c r="D106" i="12"/>
  <c r="B104" i="12"/>
  <c r="D104" i="12" s="1"/>
  <c r="B102" i="12"/>
  <c r="D102" i="12" s="1"/>
  <c r="B100" i="12"/>
  <c r="D100" i="12" s="1"/>
  <c r="B98" i="12"/>
  <c r="D98" i="12"/>
  <c r="E98" i="12" s="1"/>
  <c r="E100" i="12"/>
  <c r="B96" i="12"/>
  <c r="D96" i="12" s="1"/>
  <c r="B94" i="12"/>
  <c r="D94" i="12" s="1"/>
  <c r="B92" i="12"/>
  <c r="D92" i="12"/>
  <c r="B90" i="12"/>
  <c r="D90" i="12"/>
  <c r="B88" i="12"/>
  <c r="D88" i="12" s="1"/>
  <c r="B86" i="12"/>
  <c r="D86" i="12" s="1"/>
  <c r="B84" i="12"/>
  <c r="D84" i="12" s="1"/>
  <c r="B82" i="12"/>
  <c r="D82" i="12" s="1"/>
  <c r="E84" i="12" s="1"/>
  <c r="B80" i="12"/>
  <c r="D80" i="12" s="1"/>
  <c r="B78" i="12"/>
  <c r="D78" i="12"/>
  <c r="B76" i="12"/>
  <c r="D76" i="12"/>
  <c r="B74" i="12"/>
  <c r="D74" i="12" s="1"/>
  <c r="E74" i="12"/>
  <c r="B72" i="12"/>
  <c r="D72" i="12"/>
  <c r="B70" i="12"/>
  <c r="D70" i="12"/>
  <c r="E72" i="12" s="1"/>
  <c r="B68" i="12"/>
  <c r="D68" i="12" s="1"/>
  <c r="E68" i="12" s="1"/>
  <c r="B66" i="12"/>
  <c r="D66" i="12"/>
  <c r="B64" i="12"/>
  <c r="D64" i="12" s="1"/>
  <c r="E64" i="12" s="1"/>
  <c r="B62" i="12"/>
  <c r="D62" i="12" s="1"/>
  <c r="B60" i="12"/>
  <c r="D60" i="12"/>
  <c r="B58" i="12"/>
  <c r="D58" i="12"/>
  <c r="E60" i="12" s="1"/>
  <c r="B56" i="12"/>
  <c r="D56" i="12" s="1"/>
  <c r="B54" i="12"/>
  <c r="D54" i="12" s="1"/>
  <c r="E54" i="12" s="1"/>
  <c r="B52" i="12"/>
  <c r="D52" i="12" s="1"/>
  <c r="E52" i="12" s="1"/>
  <c r="B50" i="12"/>
  <c r="D50" i="12" s="1"/>
  <c r="E50" i="12"/>
  <c r="B48" i="12"/>
  <c r="D48" i="12"/>
  <c r="B46" i="12"/>
  <c r="D46" i="12" s="1"/>
  <c r="E48" i="12" s="1"/>
  <c r="B41" i="12"/>
  <c r="D41" i="12" s="1"/>
  <c r="E41" i="12" s="1"/>
  <c r="B39" i="12"/>
  <c r="D39" i="12"/>
  <c r="B37" i="12"/>
  <c r="D37" i="12"/>
  <c r="E37" i="12" s="1"/>
  <c r="B35" i="12"/>
  <c r="D35" i="12" s="1"/>
  <c r="E35" i="12" s="1"/>
  <c r="B33" i="12"/>
  <c r="D33" i="12" s="1"/>
  <c r="B31" i="12"/>
  <c r="D31" i="12"/>
  <c r="B29" i="12"/>
  <c r="D29" i="12" s="1"/>
  <c r="B27" i="12"/>
  <c r="D27" i="12"/>
  <c r="E27" i="12" s="1"/>
  <c r="B25" i="12"/>
  <c r="D25" i="12" s="1"/>
  <c r="B23" i="12"/>
  <c r="D23" i="12" s="1"/>
  <c r="E23" i="12" s="1"/>
  <c r="B21" i="12"/>
  <c r="D21" i="12" s="1"/>
  <c r="E21" i="12" s="1"/>
  <c r="B19" i="12"/>
  <c r="D19" i="12"/>
  <c r="B17" i="12"/>
  <c r="D17" i="12" s="1"/>
  <c r="B15" i="12"/>
  <c r="D15" i="12"/>
  <c r="E15" i="12" s="1"/>
  <c r="B13" i="12"/>
  <c r="D13" i="12" s="1"/>
  <c r="B11" i="12"/>
  <c r="D11" i="12" s="1"/>
  <c r="E11" i="12" s="1"/>
  <c r="B9" i="12"/>
  <c r="D9" i="12"/>
  <c r="E7" i="12" s="1"/>
  <c r="B7" i="12"/>
  <c r="D7" i="12"/>
  <c r="B5" i="12"/>
  <c r="D5" i="12"/>
  <c r="E5" i="12" s="1"/>
  <c r="B3" i="12"/>
  <c r="D3" i="12"/>
  <c r="E3" i="12"/>
  <c r="B17" i="9"/>
  <c r="D17" i="9"/>
  <c r="E17" i="9" s="1"/>
  <c r="B15" i="9"/>
  <c r="D15" i="9" s="1"/>
  <c r="E15" i="9" s="1"/>
  <c r="B13" i="9"/>
  <c r="D13" i="9" s="1"/>
  <c r="B11" i="9"/>
  <c r="D11" i="9"/>
  <c r="B9" i="9"/>
  <c r="D9" i="9"/>
  <c r="B7" i="9"/>
  <c r="D7" i="9" s="1"/>
  <c r="E7" i="9" s="1"/>
  <c r="B5" i="9"/>
  <c r="D5" i="9"/>
  <c r="B3" i="9"/>
  <c r="D3" i="9"/>
  <c r="E5" i="9" s="1"/>
  <c r="B36" i="9"/>
  <c r="D36" i="9" s="1"/>
  <c r="B34" i="9"/>
  <c r="D34" i="9" s="1"/>
  <c r="E34" i="9" s="1"/>
  <c r="B32" i="9"/>
  <c r="D32" i="9" s="1"/>
  <c r="B30" i="9"/>
  <c r="D30" i="9" s="1"/>
  <c r="B28" i="9"/>
  <c r="D28" i="9" s="1"/>
  <c r="B26" i="9"/>
  <c r="D26" i="9"/>
  <c r="B24" i="9"/>
  <c r="D24" i="9"/>
  <c r="B22" i="9"/>
  <c r="D22" i="9" s="1"/>
  <c r="E22" i="9" s="1"/>
  <c r="E5" i="8"/>
  <c r="D5" i="8"/>
  <c r="E4" i="8"/>
  <c r="D4" i="8"/>
  <c r="E3" i="8"/>
  <c r="D3" i="8"/>
  <c r="D2" i="8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E2" i="7"/>
  <c r="D2" i="7"/>
  <c r="B47" i="6"/>
  <c r="D47" i="6" s="1"/>
  <c r="E47" i="6" s="1"/>
  <c r="B45" i="6"/>
  <c r="D45" i="6" s="1"/>
  <c r="B43" i="6"/>
  <c r="D43" i="6" s="1"/>
  <c r="B41" i="6"/>
  <c r="D41" i="6" s="1"/>
  <c r="E41" i="6" s="1"/>
  <c r="B36" i="6"/>
  <c r="D36" i="6" s="1"/>
  <c r="B34" i="6"/>
  <c r="D34" i="6" s="1"/>
  <c r="B32" i="6"/>
  <c r="D32" i="6"/>
  <c r="E32" i="6" s="1"/>
  <c r="B30" i="6"/>
  <c r="D30" i="6" s="1"/>
  <c r="B17" i="6"/>
  <c r="D17" i="6" s="1"/>
  <c r="E17" i="6" s="1"/>
  <c r="B15" i="6"/>
  <c r="D15" i="6"/>
  <c r="B13" i="6"/>
  <c r="D13" i="6" s="1"/>
  <c r="E13" i="6" s="1"/>
  <c r="B11" i="6"/>
  <c r="D11" i="6"/>
  <c r="E11" i="6"/>
  <c r="B3" i="6"/>
  <c r="D3" i="6"/>
  <c r="B5" i="6"/>
  <c r="D5" i="6" s="1"/>
  <c r="E5" i="6" s="1"/>
  <c r="B55" i="6"/>
  <c r="D55" i="6"/>
  <c r="E55" i="6" s="1"/>
  <c r="B53" i="6"/>
  <c r="D53" i="6"/>
  <c r="B51" i="6"/>
  <c r="D51" i="6"/>
  <c r="B49" i="6"/>
  <c r="D49" i="6"/>
  <c r="B28" i="6"/>
  <c r="D28" i="6"/>
  <c r="B26" i="6"/>
  <c r="D26" i="6" s="1"/>
  <c r="E26" i="6" s="1"/>
  <c r="B24" i="6"/>
  <c r="D24" i="6" s="1"/>
  <c r="B22" i="6"/>
  <c r="D22" i="6" s="1"/>
  <c r="B9" i="6"/>
  <c r="D9" i="6" s="1"/>
  <c r="E9" i="6" s="1"/>
  <c r="B7" i="6"/>
  <c r="D7" i="6"/>
  <c r="E7" i="6"/>
  <c r="B40" i="5"/>
  <c r="D40" i="5"/>
  <c r="E38" i="5"/>
  <c r="B38" i="5"/>
  <c r="D38" i="5"/>
  <c r="B36" i="5"/>
  <c r="D36" i="5" s="1"/>
  <c r="B34" i="5"/>
  <c r="D34" i="5" s="1"/>
  <c r="E34" i="5" s="1"/>
  <c r="B50" i="5"/>
  <c r="D50" i="5" s="1"/>
  <c r="E50" i="5" s="1"/>
  <c r="B48" i="5"/>
  <c r="D48" i="5"/>
  <c r="E48" i="5"/>
  <c r="B46" i="5"/>
  <c r="D46" i="5"/>
  <c r="E46" i="5"/>
  <c r="B44" i="5"/>
  <c r="D44" i="5"/>
  <c r="E44" i="5"/>
  <c r="B44" i="4"/>
  <c r="B138" i="3"/>
  <c r="D138" i="3" s="1"/>
  <c r="B136" i="3"/>
  <c r="D136" i="3"/>
  <c r="B134" i="3"/>
  <c r="D134" i="3" s="1"/>
  <c r="B132" i="3"/>
  <c r="D132" i="3" s="1"/>
  <c r="B130" i="3"/>
  <c r="D130" i="3" s="1"/>
  <c r="B128" i="3"/>
  <c r="D128" i="3"/>
  <c r="B126" i="3"/>
  <c r="D126" i="3" s="1"/>
  <c r="B124" i="3"/>
  <c r="D124" i="3" s="1"/>
  <c r="B122" i="3"/>
  <c r="D122" i="3" s="1"/>
  <c r="B120" i="3"/>
  <c r="D120" i="3"/>
  <c r="B118" i="3"/>
  <c r="D118" i="3" s="1"/>
  <c r="B116" i="3"/>
  <c r="D116" i="3" s="1"/>
  <c r="B114" i="3"/>
  <c r="D114" i="3" s="1"/>
  <c r="B112" i="3"/>
  <c r="D112" i="3"/>
  <c r="B110" i="3"/>
  <c r="D110" i="3" s="1"/>
  <c r="B108" i="3"/>
  <c r="D108" i="3" s="1"/>
  <c r="B103" i="3"/>
  <c r="D103" i="3" s="1"/>
  <c r="B101" i="3"/>
  <c r="D101" i="3"/>
  <c r="B99" i="3"/>
  <c r="D99" i="3" s="1"/>
  <c r="B97" i="3"/>
  <c r="D97" i="3" s="1"/>
  <c r="B95" i="3"/>
  <c r="D95" i="3" s="1"/>
  <c r="B93" i="3"/>
  <c r="D93" i="3"/>
  <c r="B91" i="3"/>
  <c r="D91" i="3" s="1"/>
  <c r="B89" i="3"/>
  <c r="D89" i="3" s="1"/>
  <c r="B87" i="3"/>
  <c r="D87" i="3" s="1"/>
  <c r="B85" i="3"/>
  <c r="D85" i="3"/>
  <c r="B83" i="3"/>
  <c r="D83" i="3" s="1"/>
  <c r="B81" i="3"/>
  <c r="D81" i="3" s="1"/>
  <c r="B79" i="3"/>
  <c r="D79" i="3" s="1"/>
  <c r="B77" i="3"/>
  <c r="D77" i="3"/>
  <c r="B75" i="3"/>
  <c r="D75" i="3" s="1"/>
  <c r="B73" i="3"/>
  <c r="D73" i="3" s="1"/>
  <c r="B68" i="3"/>
  <c r="D68" i="3" s="1"/>
  <c r="B66" i="3"/>
  <c r="D66" i="3" s="1"/>
  <c r="B64" i="3"/>
  <c r="D64" i="3" s="1"/>
  <c r="B62" i="3"/>
  <c r="D62" i="3" s="1"/>
  <c r="B60" i="3"/>
  <c r="D60" i="3" s="1"/>
  <c r="B58" i="3"/>
  <c r="D58" i="3"/>
  <c r="B56" i="3"/>
  <c r="D56" i="3" s="1"/>
  <c r="B54" i="3"/>
  <c r="D54" i="3"/>
  <c r="B52" i="3"/>
  <c r="D52" i="3"/>
  <c r="B50" i="3"/>
  <c r="D50" i="3"/>
  <c r="B48" i="3"/>
  <c r="D48" i="3" s="1"/>
  <c r="B46" i="3"/>
  <c r="D46" i="3"/>
  <c r="B44" i="3"/>
  <c r="D44" i="3"/>
  <c r="B42" i="3"/>
  <c r="D42" i="3" s="1"/>
  <c r="B40" i="3"/>
  <c r="D40" i="3" s="1"/>
  <c r="B38" i="3"/>
  <c r="D38" i="3"/>
  <c r="B33" i="3"/>
  <c r="D33" i="3"/>
  <c r="B31" i="3"/>
  <c r="D31" i="3" s="1"/>
  <c r="B29" i="3"/>
  <c r="D29" i="3" s="1"/>
  <c r="B27" i="3"/>
  <c r="D27" i="3"/>
  <c r="B25" i="3"/>
  <c r="D25" i="3"/>
  <c r="B23" i="3"/>
  <c r="D23" i="3"/>
  <c r="B21" i="3"/>
  <c r="D21" i="3" s="1"/>
  <c r="B19" i="3"/>
  <c r="D19" i="3"/>
  <c r="B17" i="3"/>
  <c r="D17" i="3"/>
  <c r="B15" i="3"/>
  <c r="D15" i="3"/>
  <c r="B13" i="3"/>
  <c r="D13" i="3" s="1"/>
  <c r="B11" i="3"/>
  <c r="D11" i="3"/>
  <c r="B9" i="3"/>
  <c r="D9" i="3"/>
  <c r="B7" i="3"/>
  <c r="D7" i="3" s="1"/>
  <c r="B5" i="3"/>
  <c r="D5" i="3" s="1"/>
  <c r="B3" i="3"/>
  <c r="D3" i="3"/>
  <c r="I83" i="2"/>
  <c r="H83" i="2"/>
  <c r="I82" i="2"/>
  <c r="H82" i="2"/>
  <c r="I81" i="2"/>
  <c r="H81" i="2"/>
  <c r="I80" i="2"/>
  <c r="H80" i="2"/>
  <c r="I79" i="2"/>
  <c r="H79" i="2"/>
  <c r="P17" i="2"/>
  <c r="I78" i="2"/>
  <c r="H78" i="2"/>
  <c r="H77" i="2"/>
  <c r="I77" i="2"/>
  <c r="I75" i="2"/>
  <c r="H75" i="2"/>
  <c r="I74" i="2"/>
  <c r="H74" i="2"/>
  <c r="P12" i="2" s="1"/>
  <c r="I73" i="2"/>
  <c r="H73" i="2"/>
  <c r="I72" i="2"/>
  <c r="H72" i="2"/>
  <c r="I71" i="2"/>
  <c r="H71" i="2"/>
  <c r="I70" i="2"/>
  <c r="H70" i="2"/>
  <c r="H69" i="2"/>
  <c r="I69" i="2"/>
  <c r="I50" i="2"/>
  <c r="H50" i="2"/>
  <c r="P21" i="2"/>
  <c r="I49" i="2"/>
  <c r="H49" i="2"/>
  <c r="P20" i="2"/>
  <c r="I48" i="2"/>
  <c r="H48" i="2"/>
  <c r="P19" i="2" s="1"/>
  <c r="I47" i="2"/>
  <c r="H47" i="2"/>
  <c r="P18" i="2"/>
  <c r="I46" i="2"/>
  <c r="H46" i="2"/>
  <c r="I45" i="2"/>
  <c r="H45" i="2"/>
  <c r="P16" i="2" s="1"/>
  <c r="H44" i="2"/>
  <c r="P15" i="2"/>
  <c r="I44" i="2"/>
  <c r="I42" i="2"/>
  <c r="H42" i="2"/>
  <c r="P13" i="2"/>
  <c r="I41" i="2"/>
  <c r="H41" i="2"/>
  <c r="I40" i="2"/>
  <c r="H40" i="2"/>
  <c r="I39" i="2"/>
  <c r="H39" i="2"/>
  <c r="P10" i="2" s="1"/>
  <c r="I38" i="2"/>
  <c r="H38" i="2"/>
  <c r="P9" i="2" s="1"/>
  <c r="I37" i="2"/>
  <c r="H37" i="2"/>
  <c r="H36" i="2"/>
  <c r="I36" i="2"/>
  <c r="P11" i="2"/>
  <c r="I18" i="2"/>
  <c r="I17" i="2"/>
  <c r="I16" i="2"/>
  <c r="I15" i="2"/>
  <c r="I14" i="2"/>
  <c r="I13" i="2"/>
  <c r="I12" i="2"/>
  <c r="I10" i="2"/>
  <c r="I9" i="2"/>
  <c r="I8" i="2"/>
  <c r="I7" i="2"/>
  <c r="I6" i="2"/>
  <c r="I5" i="2"/>
  <c r="I4" i="2"/>
  <c r="B184" i="1"/>
  <c r="D184" i="1"/>
  <c r="B170" i="1"/>
  <c r="D170" i="1" s="1"/>
  <c r="E170" i="1" s="1"/>
  <c r="B182" i="1"/>
  <c r="D182" i="1"/>
  <c r="B168" i="1"/>
  <c r="D168" i="1"/>
  <c r="E168" i="1" s="1"/>
  <c r="B180" i="1"/>
  <c r="D180" i="1" s="1"/>
  <c r="E166" i="1" s="1"/>
  <c r="B166" i="1"/>
  <c r="D166" i="1"/>
  <c r="B178" i="1"/>
  <c r="D178" i="1"/>
  <c r="B164" i="1"/>
  <c r="D164" i="1"/>
  <c r="E164" i="1" s="1"/>
  <c r="B176" i="1"/>
  <c r="D176" i="1"/>
  <c r="B162" i="1"/>
  <c r="D162" i="1"/>
  <c r="B174" i="1"/>
  <c r="D174" i="1"/>
  <c r="B160" i="1"/>
  <c r="D160" i="1" s="1"/>
  <c r="E160" i="1" s="1"/>
  <c r="B172" i="1"/>
  <c r="D172" i="1"/>
  <c r="B158" i="1"/>
  <c r="D158" i="1" s="1"/>
  <c r="E158" i="1" s="1"/>
  <c r="B154" i="1"/>
  <c r="D154" i="1"/>
  <c r="B140" i="1"/>
  <c r="D140" i="1"/>
  <c r="E140" i="1"/>
  <c r="E154" i="1"/>
  <c r="B152" i="1"/>
  <c r="D152" i="1" s="1"/>
  <c r="E152" i="1" s="1"/>
  <c r="B138" i="1"/>
  <c r="D138" i="1"/>
  <c r="B150" i="1"/>
  <c r="D150" i="1"/>
  <c r="B136" i="1"/>
  <c r="D136" i="1"/>
  <c r="B148" i="1"/>
  <c r="D148" i="1" s="1"/>
  <c r="B134" i="1"/>
  <c r="D134" i="1"/>
  <c r="B146" i="1"/>
  <c r="D146" i="1"/>
  <c r="E146" i="1" s="1"/>
  <c r="B132" i="1"/>
  <c r="D132" i="1" s="1"/>
  <c r="B144" i="1"/>
  <c r="D144" i="1"/>
  <c r="B130" i="1"/>
  <c r="D130" i="1"/>
  <c r="E130" i="1"/>
  <c r="E144" i="1"/>
  <c r="B142" i="1"/>
  <c r="D142" i="1" s="1"/>
  <c r="B128" i="1"/>
  <c r="D128" i="1"/>
  <c r="E136" i="1"/>
  <c r="B122" i="1"/>
  <c r="D122" i="1"/>
  <c r="E122" i="1" s="1"/>
  <c r="B108" i="1"/>
  <c r="D108" i="1" s="1"/>
  <c r="B120" i="1"/>
  <c r="D120" i="1"/>
  <c r="B106" i="1"/>
  <c r="D106" i="1"/>
  <c r="E106" i="1"/>
  <c r="B118" i="1"/>
  <c r="D118" i="1" s="1"/>
  <c r="B104" i="1"/>
  <c r="D104" i="1"/>
  <c r="B116" i="1"/>
  <c r="D116" i="1"/>
  <c r="E116" i="1" s="1"/>
  <c r="B102" i="1"/>
  <c r="D102" i="1" s="1"/>
  <c r="B114" i="1"/>
  <c r="D114" i="1"/>
  <c r="B100" i="1"/>
  <c r="D100" i="1"/>
  <c r="E100" i="1"/>
  <c r="B112" i="1"/>
  <c r="D112" i="1" s="1"/>
  <c r="E112" i="1" s="1"/>
  <c r="B98" i="1"/>
  <c r="D98" i="1"/>
  <c r="B110" i="1"/>
  <c r="D110" i="1"/>
  <c r="B96" i="1"/>
  <c r="D96" i="1"/>
  <c r="E96" i="1"/>
  <c r="B92" i="1"/>
  <c r="D92" i="1" s="1"/>
  <c r="B78" i="1"/>
  <c r="D78" i="1"/>
  <c r="E78" i="1"/>
  <c r="B90" i="1"/>
  <c r="D90" i="1" s="1"/>
  <c r="E90" i="1" s="1"/>
  <c r="B76" i="1"/>
  <c r="D76" i="1" s="1"/>
  <c r="B88" i="1"/>
  <c r="D88" i="1"/>
  <c r="B74" i="1"/>
  <c r="D74" i="1" s="1"/>
  <c r="B86" i="1"/>
  <c r="D86" i="1" s="1"/>
  <c r="B72" i="1"/>
  <c r="D72" i="1"/>
  <c r="E72" i="1"/>
  <c r="B84" i="1"/>
  <c r="D84" i="1" s="1"/>
  <c r="E84" i="1" s="1"/>
  <c r="B70" i="1"/>
  <c r="D70" i="1" s="1"/>
  <c r="B82" i="1"/>
  <c r="D82" i="1"/>
  <c r="B68" i="1"/>
  <c r="D68" i="1"/>
  <c r="E68" i="1" s="1"/>
  <c r="B80" i="1"/>
  <c r="D80" i="1" s="1"/>
  <c r="E66" i="1" s="1"/>
  <c r="B66" i="1"/>
  <c r="D66" i="1"/>
  <c r="B60" i="1"/>
  <c r="D60" i="1"/>
  <c r="B46" i="1"/>
  <c r="D46" i="1" s="1"/>
  <c r="E60" i="1" s="1"/>
  <c r="B58" i="1"/>
  <c r="D58" i="1"/>
  <c r="B44" i="1"/>
  <c r="D44" i="1" s="1"/>
  <c r="B56" i="1"/>
  <c r="D56" i="1"/>
  <c r="B42" i="1"/>
  <c r="D42" i="1" s="1"/>
  <c r="E42" i="1" s="1"/>
  <c r="E56" i="1"/>
  <c r="B54" i="1"/>
  <c r="D54" i="1" s="1"/>
  <c r="E54" i="1" s="1"/>
  <c r="B40" i="1"/>
  <c r="D40" i="1" s="1"/>
  <c r="B52" i="1"/>
  <c r="D52" i="1" s="1"/>
  <c r="B38" i="1"/>
  <c r="D38" i="1"/>
  <c r="E38" i="1"/>
  <c r="B50" i="1"/>
  <c r="D50" i="1"/>
  <c r="E50" i="1" s="1"/>
  <c r="B36" i="1"/>
  <c r="D36" i="1" s="1"/>
  <c r="B48" i="1"/>
  <c r="D48" i="1"/>
  <c r="B34" i="1"/>
  <c r="D34" i="1" s="1"/>
  <c r="E34" i="1" s="1"/>
  <c r="B30" i="1"/>
  <c r="D30" i="1"/>
  <c r="E30" i="1" s="1"/>
  <c r="B16" i="1"/>
  <c r="D16" i="1" s="1"/>
  <c r="E16" i="1" s="1"/>
  <c r="B28" i="1"/>
  <c r="D28" i="1"/>
  <c r="B14" i="1"/>
  <c r="D14" i="1"/>
  <c r="E14" i="1" s="1"/>
  <c r="B26" i="1"/>
  <c r="D26" i="1" s="1"/>
  <c r="E12" i="1" s="1"/>
  <c r="E26" i="1"/>
  <c r="B12" i="1"/>
  <c r="D12" i="1"/>
  <c r="B24" i="1"/>
  <c r="D24" i="1"/>
  <c r="B10" i="1"/>
  <c r="D10" i="1" s="1"/>
  <c r="E10" i="1" s="1"/>
  <c r="B22" i="1"/>
  <c r="D22" i="1"/>
  <c r="E8" i="1" s="1"/>
  <c r="E22" i="1"/>
  <c r="B8" i="1"/>
  <c r="D8" i="1"/>
  <c r="B20" i="1"/>
  <c r="D20" i="1" s="1"/>
  <c r="B6" i="1"/>
  <c r="D6" i="1"/>
  <c r="E20" i="1" s="1"/>
  <c r="E6" i="1"/>
  <c r="B18" i="1"/>
  <c r="D18" i="1"/>
  <c r="B4" i="1"/>
  <c r="D4" i="1" s="1"/>
  <c r="E18" i="1" s="1"/>
  <c r="E4" i="1"/>
  <c r="E291" i="12"/>
  <c r="E289" i="12"/>
  <c r="E327" i="12"/>
  <c r="E325" i="12"/>
  <c r="E9" i="9"/>
  <c r="E51" i="6"/>
  <c r="E49" i="6"/>
  <c r="E58" i="12"/>
  <c r="E40" i="5"/>
  <c r="E259" i="12"/>
  <c r="E257" i="12"/>
  <c r="E180" i="12"/>
  <c r="E178" i="12"/>
  <c r="E152" i="12"/>
  <c r="E311" i="12"/>
  <c r="E228" i="12"/>
  <c r="E226" i="12"/>
  <c r="E490" i="12"/>
  <c r="E488" i="12"/>
  <c r="E534" i="12"/>
  <c r="E76" i="12"/>
  <c r="E21" i="22"/>
  <c r="E104" i="12"/>
  <c r="E279" i="12"/>
  <c r="E188" i="12"/>
  <c r="E522" i="12"/>
  <c r="E520" i="12"/>
  <c r="E621" i="12"/>
  <c r="E619" i="12"/>
  <c r="E140" i="12"/>
  <c r="K77" i="2"/>
  <c r="E78" i="12"/>
  <c r="E142" i="12"/>
  <c r="E25" i="19"/>
  <c r="E106" i="12"/>
  <c r="E134" i="12"/>
  <c r="E249" i="12"/>
  <c r="E263" i="12"/>
  <c r="E283" i="12"/>
  <c r="E281" i="12"/>
  <c r="E295" i="12"/>
  <c r="E172" i="12"/>
  <c r="E170" i="12"/>
  <c r="E319" i="12"/>
  <c r="E317" i="12"/>
  <c r="E218" i="12"/>
  <c r="E357" i="12"/>
  <c r="E389" i="12"/>
  <c r="E395" i="12"/>
  <c r="E474" i="12"/>
  <c r="E472" i="12"/>
  <c r="E486" i="12"/>
  <c r="E504" i="12"/>
  <c r="E512" i="12"/>
  <c r="E544" i="12"/>
  <c r="E553" i="12"/>
  <c r="E573" i="12"/>
  <c r="E571" i="12"/>
  <c r="E579" i="12"/>
  <c r="E585" i="12"/>
  <c r="E605" i="12"/>
  <c r="E603" i="12"/>
  <c r="E611" i="12"/>
  <c r="E617" i="12"/>
  <c r="E637" i="12"/>
  <c r="E635" i="12"/>
  <c r="E17" i="19"/>
  <c r="E297" i="12"/>
  <c r="E315" i="12"/>
  <c r="E367" i="12"/>
  <c r="E365" i="12"/>
  <c r="E470" i="12"/>
  <c r="E557" i="12"/>
  <c r="E555" i="12"/>
  <c r="E87" i="19"/>
  <c r="E89" i="19"/>
  <c r="E113" i="19"/>
  <c r="E92" i="1"/>
  <c r="E94" i="12"/>
  <c r="E35" i="19"/>
  <c r="E47" i="19"/>
  <c r="G34" i="26"/>
  <c r="G33" i="26"/>
  <c r="E85" i="19"/>
  <c r="E83" i="19"/>
  <c r="E88" i="12"/>
  <c r="E335" i="12"/>
  <c r="E333" i="12"/>
  <c r="E347" i="12"/>
  <c r="E502" i="12"/>
  <c r="E569" i="12"/>
  <c r="E633" i="12"/>
  <c r="E41" i="19"/>
  <c r="E125" i="19"/>
  <c r="E69" i="19"/>
  <c r="G25" i="26"/>
  <c r="G27" i="26"/>
  <c r="G24" i="26"/>
  <c r="B46" i="26" s="1"/>
  <c r="C46" i="26"/>
  <c r="G26" i="26"/>
  <c r="E101" i="19"/>
  <c r="E99" i="19"/>
  <c r="E3" i="22"/>
  <c r="C55" i="26"/>
  <c r="E641" i="12"/>
  <c r="E57" i="19"/>
  <c r="G31" i="26"/>
  <c r="E34" i="22"/>
  <c r="E50" i="22"/>
  <c r="E51" i="19"/>
  <c r="E7" i="19"/>
  <c r="G32" i="26"/>
  <c r="E103" i="19"/>
  <c r="E105" i="19"/>
  <c r="E129" i="19"/>
  <c r="E117" i="19"/>
  <c r="E115" i="19"/>
  <c r="E119" i="19"/>
  <c r="E121" i="19"/>
  <c r="E149" i="19"/>
  <c r="E133" i="19"/>
  <c r="E131" i="19"/>
  <c r="E97" i="19"/>
  <c r="E109" i="19"/>
  <c r="E135" i="19"/>
  <c r="E137" i="19"/>
  <c r="C23" i="4"/>
  <c r="C31" i="4"/>
  <c r="D37" i="4"/>
  <c r="F37" i="4"/>
  <c r="D35" i="4"/>
  <c r="D27" i="4"/>
  <c r="F18" i="4"/>
  <c r="C44" i="4" s="1"/>
  <c r="E4" i="20"/>
  <c r="E17" i="20"/>
  <c r="C38" i="4"/>
  <c r="E36" i="4"/>
  <c r="D33" i="4"/>
  <c r="C30" i="4"/>
  <c r="E28" i="4"/>
  <c r="E23" i="4"/>
  <c r="C33" i="4"/>
  <c r="F33" i="4" s="1"/>
  <c r="E31" i="4"/>
  <c r="D28" i="4"/>
  <c r="D23" i="4"/>
  <c r="E25" i="4"/>
  <c r="C36" i="4"/>
  <c r="G36" i="4" s="1"/>
  <c r="E34" i="4"/>
  <c r="E46" i="12"/>
  <c r="E341" i="12"/>
  <c r="E343" i="12"/>
  <c r="E13" i="9"/>
  <c r="E11" i="9"/>
  <c r="K44" i="2"/>
  <c r="E34" i="6"/>
  <c r="E36" i="6"/>
  <c r="E381" i="12"/>
  <c r="E44" i="1"/>
  <c r="E58" i="1"/>
  <c r="E176" i="1"/>
  <c r="E162" i="1"/>
  <c r="E222" i="12"/>
  <c r="E224" i="12"/>
  <c r="E28" i="6"/>
  <c r="E63" i="19"/>
  <c r="E65" i="19"/>
  <c r="E36" i="5"/>
  <c r="E80" i="1"/>
  <c r="E180" i="1"/>
  <c r="E15" i="6"/>
  <c r="E331" i="12"/>
  <c r="D31" i="4"/>
  <c r="D29" i="4"/>
  <c r="F29" i="4"/>
  <c r="D25" i="4"/>
  <c r="F25" i="4" s="1"/>
  <c r="D38" i="4"/>
  <c r="D34" i="4"/>
  <c r="D26" i="4"/>
  <c r="D30" i="4"/>
  <c r="G30" i="4" s="1"/>
  <c r="F30" i="4"/>
  <c r="D36" i="4"/>
  <c r="D24" i="4"/>
  <c r="F24" i="4"/>
  <c r="D32" i="4"/>
  <c r="F32" i="4" s="1"/>
  <c r="E114" i="1"/>
  <c r="C42" i="4"/>
  <c r="C43" i="4"/>
  <c r="E210" i="12"/>
  <c r="E120" i="1"/>
  <c r="G37" i="4"/>
  <c r="E110" i="1"/>
  <c r="P8" i="2"/>
  <c r="E90" i="12"/>
  <c r="E92" i="12"/>
  <c r="E118" i="12"/>
  <c r="E120" i="12"/>
  <c r="E154" i="12"/>
  <c r="E156" i="12"/>
  <c r="E267" i="12"/>
  <c r="E265" i="12"/>
  <c r="E86" i="1"/>
  <c r="E182" i="1"/>
  <c r="E9" i="12"/>
  <c r="E24" i="1"/>
  <c r="E46" i="1"/>
  <c r="E24" i="6"/>
  <c r="E28" i="9"/>
  <c r="E26" i="9"/>
  <c r="E3" i="9"/>
  <c r="E33" i="12"/>
  <c r="E597" i="12"/>
  <c r="G24" i="4"/>
  <c r="E307" i="12"/>
  <c r="E498" i="12"/>
  <c r="E510" i="12"/>
  <c r="E9" i="19"/>
  <c r="G29" i="4"/>
  <c r="F22" i="28"/>
  <c r="E176" i="12"/>
  <c r="E216" i="12"/>
  <c r="E14" i="20"/>
  <c r="E11" i="20"/>
  <c r="E136" i="12"/>
  <c r="E301" i="12"/>
  <c r="E323" i="12"/>
  <c r="E204" i="12"/>
  <c r="E337" i="12"/>
  <c r="E355" i="12"/>
  <c r="E577" i="12"/>
  <c r="E629" i="12"/>
  <c r="E21" i="19"/>
  <c r="E5" i="22"/>
  <c r="E52" i="22"/>
  <c r="D42" i="4"/>
  <c r="G32" i="4"/>
  <c r="E10" i="20"/>
  <c r="E80" i="12"/>
  <c r="E138" i="12"/>
  <c r="E460" i="12"/>
  <c r="E482" i="12"/>
  <c r="E514" i="12"/>
  <c r="E528" i="12"/>
  <c r="E593" i="12"/>
  <c r="E66" i="12"/>
  <c r="E313" i="12"/>
  <c r="E198" i="12"/>
  <c r="E15" i="22"/>
  <c r="E35" i="28"/>
  <c r="F30" i="28"/>
  <c r="E82" i="12"/>
  <c r="E128" i="12"/>
  <c r="E164" i="12"/>
  <c r="E255" i="12"/>
  <c r="E359" i="12"/>
  <c r="E464" i="12"/>
  <c r="E567" i="12"/>
  <c r="E11" i="22"/>
  <c r="E13" i="20"/>
  <c r="E95" i="19"/>
  <c r="E7" i="20"/>
  <c r="E20" i="20"/>
  <c r="B26" i="4"/>
  <c r="G25" i="4"/>
  <c r="F85" i="28"/>
  <c r="F68" i="28"/>
  <c r="G68" i="28" s="1"/>
  <c r="F29" i="28"/>
  <c r="F26" i="28"/>
  <c r="B48" i="28" s="1"/>
  <c r="G26" i="28"/>
  <c r="C48" i="28" s="1"/>
  <c r="F19" i="28"/>
  <c r="B45" i="28" s="1"/>
  <c r="F13" i="28"/>
  <c r="F10" i="28"/>
  <c r="F33" i="28"/>
  <c r="F20" i="28"/>
  <c r="G20" i="28" s="1"/>
  <c r="F5" i="28"/>
  <c r="B38" i="28" s="1"/>
  <c r="F34" i="28"/>
  <c r="G34" i="28"/>
  <c r="F23" i="28"/>
  <c r="G23" i="28" s="1"/>
  <c r="F7" i="28"/>
  <c r="F27" i="28"/>
  <c r="F24" i="28"/>
  <c r="F8" i="28"/>
  <c r="F16" i="28"/>
  <c r="G10" i="28" s="1"/>
  <c r="G16" i="28"/>
  <c r="F17" i="28"/>
  <c r="B44" i="28" s="1"/>
  <c r="F11" i="28"/>
  <c r="G11" i="28" s="1"/>
  <c r="C41" i="28" s="1"/>
  <c r="F31" i="28"/>
  <c r="F28" i="28"/>
  <c r="F21" i="28"/>
  <c r="F18" i="28"/>
  <c r="F12" i="28"/>
  <c r="G12" i="28" s="1"/>
  <c r="F32" i="28"/>
  <c r="B51" i="28" s="1"/>
  <c r="G32" i="28"/>
  <c r="C51" i="28" s="1"/>
  <c r="F9" i="28"/>
  <c r="B40" i="28" s="1"/>
  <c r="F3" i="28"/>
  <c r="F4" i="28"/>
  <c r="F25" i="28"/>
  <c r="F15" i="28"/>
  <c r="G7" i="28" s="1"/>
  <c r="C39" i="28" s="1"/>
  <c r="F6" i="28"/>
  <c r="G6" i="28" s="1"/>
  <c r="C38" i="28" s="1"/>
  <c r="G26" i="4"/>
  <c r="F26" i="4"/>
  <c r="F14" i="28"/>
  <c r="B42" i="28" s="1"/>
  <c r="G14" i="28"/>
  <c r="B37" i="28"/>
  <c r="G3" i="28"/>
  <c r="G17" i="28"/>
  <c r="C44" i="28" s="1"/>
  <c r="B52" i="28"/>
  <c r="G31" i="28"/>
  <c r="G18" i="28"/>
  <c r="G5" i="28"/>
  <c r="G8" i="28"/>
  <c r="B43" i="28"/>
  <c r="B46" i="28"/>
  <c r="B49" i="28"/>
  <c r="G27" i="28"/>
  <c r="C49" i="28" s="1"/>
  <c r="G9" i="28"/>
  <c r="C40" i="28" s="1"/>
  <c r="G25" i="28"/>
  <c r="G28" i="28"/>
  <c r="B39" i="28"/>
  <c r="F243" i="28" l="1"/>
  <c r="F245" i="28"/>
  <c r="G245" i="28" s="1"/>
  <c r="F220" i="28"/>
  <c r="F228" i="28"/>
  <c r="F227" i="28"/>
  <c r="G227" i="28" s="1"/>
  <c r="F231" i="28"/>
  <c r="G231" i="28" s="1"/>
  <c r="F217" i="28"/>
  <c r="G217" i="28" s="1"/>
  <c r="F241" i="28"/>
  <c r="G241" i="28" s="1"/>
  <c r="F216" i="28"/>
  <c r="F221" i="28"/>
  <c r="G221" i="28" s="1"/>
  <c r="F239" i="28"/>
  <c r="G239" i="28" s="1"/>
  <c r="F236" i="28"/>
  <c r="F240" i="28"/>
  <c r="F229" i="28"/>
  <c r="G229" i="28" s="1"/>
  <c r="F244" i="28"/>
  <c r="F232" i="28"/>
  <c r="F222" i="28"/>
  <c r="F223" i="28"/>
  <c r="G223" i="28" s="1"/>
  <c r="F237" i="28"/>
  <c r="G237" i="28" s="1"/>
  <c r="F234" i="28"/>
  <c r="F230" i="28"/>
  <c r="F233" i="28"/>
  <c r="G233" i="28" s="1"/>
  <c r="F238" i="28"/>
  <c r="F247" i="28"/>
  <c r="G247" i="28" s="1"/>
  <c r="F224" i="28"/>
  <c r="F246" i="28"/>
  <c r="F219" i="28"/>
  <c r="G219" i="28" s="1"/>
  <c r="F235" i="28"/>
  <c r="G235" i="28" s="1"/>
  <c r="F225" i="28"/>
  <c r="G225" i="28" s="1"/>
  <c r="C47" i="28"/>
  <c r="G62" i="28"/>
  <c r="B93" i="28"/>
  <c r="F279" i="28"/>
  <c r="E74" i="1"/>
  <c r="E88" i="1"/>
  <c r="F188" i="28"/>
  <c r="F270" i="28"/>
  <c r="F285" i="28"/>
  <c r="F269" i="28"/>
  <c r="F282" i="28"/>
  <c r="F278" i="28"/>
  <c r="F292" i="28"/>
  <c r="F277" i="28"/>
  <c r="F280" i="28"/>
  <c r="F297" i="28"/>
  <c r="F289" i="28"/>
  <c r="F298" i="28"/>
  <c r="G298" i="28" s="1"/>
  <c r="F299" i="28"/>
  <c r="F274" i="28"/>
  <c r="F273" i="28"/>
  <c r="F284" i="28"/>
  <c r="F291" i="28"/>
  <c r="F281" i="28"/>
  <c r="F283" i="28"/>
  <c r="F300" i="28"/>
  <c r="G300" i="28" s="1"/>
  <c r="F272" i="28"/>
  <c r="F290" i="28"/>
  <c r="F288" i="28"/>
  <c r="F293" i="28"/>
  <c r="F275" i="28"/>
  <c r="F294" i="28"/>
  <c r="F276" i="28"/>
  <c r="F296" i="28"/>
  <c r="G296" i="28" s="1"/>
  <c r="F286" i="28"/>
  <c r="G82" i="28"/>
  <c r="F242" i="28"/>
  <c r="F287" i="28"/>
  <c r="C61" i="26"/>
  <c r="G66" i="28"/>
  <c r="F172" i="28"/>
  <c r="F295" i="28"/>
  <c r="C96" i="28"/>
  <c r="E141" i="28"/>
  <c r="F34" i="4"/>
  <c r="G34" i="4"/>
  <c r="G41" i="26"/>
  <c r="B61" i="26" s="1"/>
  <c r="G38" i="26"/>
  <c r="B47" i="28"/>
  <c r="F218" i="28"/>
  <c r="E36" i="9"/>
  <c r="E13" i="19"/>
  <c r="E11" i="19"/>
  <c r="G29" i="28"/>
  <c r="F271" i="28"/>
  <c r="F84" i="28"/>
  <c r="F60" i="28"/>
  <c r="F67" i="28"/>
  <c r="G67" i="28" s="1"/>
  <c r="E623" i="12"/>
  <c r="B49" i="26"/>
  <c r="K36" i="2"/>
  <c r="E13" i="12"/>
  <c r="G38" i="4"/>
  <c r="F38" i="4"/>
  <c r="C47" i="26"/>
  <c r="E59" i="19"/>
  <c r="E28" i="1"/>
  <c r="E118" i="1"/>
  <c r="E104" i="1"/>
  <c r="E148" i="1"/>
  <c r="E134" i="1"/>
  <c r="E361" i="12"/>
  <c r="E363" i="12"/>
  <c r="F74" i="28"/>
  <c r="F75" i="28"/>
  <c r="G75" i="28" s="1"/>
  <c r="E30" i="6"/>
  <c r="F36" i="4"/>
  <c r="E108" i="1"/>
  <c r="F23" i="4"/>
  <c r="G23" i="4"/>
  <c r="G39" i="26"/>
  <c r="E138" i="1"/>
  <c r="E70" i="1"/>
  <c r="K69" i="2"/>
  <c r="E285" i="12"/>
  <c r="F79" i="28"/>
  <c r="E25" i="22"/>
  <c r="G19" i="28"/>
  <c r="C45" i="28" s="1"/>
  <c r="G15" i="28"/>
  <c r="C43" i="28" s="1"/>
  <c r="B96" i="28"/>
  <c r="G33" i="28"/>
  <c r="C52" i="28" s="1"/>
  <c r="F72" i="28"/>
  <c r="F58" i="28"/>
  <c r="E160" i="12"/>
  <c r="E158" i="12"/>
  <c r="E184" i="12"/>
  <c r="E182" i="12"/>
  <c r="E194" i="12"/>
  <c r="E196" i="12"/>
  <c r="E194" i="28"/>
  <c r="F226" i="28"/>
  <c r="E184" i="1"/>
  <c r="F87" i="28"/>
  <c r="E172" i="1"/>
  <c r="E145" i="19"/>
  <c r="F76" i="28"/>
  <c r="F71" i="28"/>
  <c r="G24" i="28"/>
  <c r="B50" i="28"/>
  <c r="G4" i="28"/>
  <c r="C37" i="28" s="1"/>
  <c r="F57" i="28"/>
  <c r="G22" i="28"/>
  <c r="G30" i="28"/>
  <c r="G13" i="28"/>
  <c r="C42" i="28" s="1"/>
  <c r="B41" i="28"/>
  <c r="F78" i="28"/>
  <c r="F70" i="28"/>
  <c r="F63" i="28"/>
  <c r="B54" i="26"/>
  <c r="C60" i="26"/>
  <c r="P7" i="2"/>
  <c r="E151" i="19"/>
  <c r="E178" i="1"/>
  <c r="E40" i="1"/>
  <c r="E102" i="1"/>
  <c r="E132" i="1"/>
  <c r="E150" i="1"/>
  <c r="E174" i="1"/>
  <c r="E275" i="12"/>
  <c r="F77" i="28"/>
  <c r="G77" i="28" s="1"/>
  <c r="F80" i="28"/>
  <c r="F73" i="28"/>
  <c r="F86" i="28"/>
  <c r="F81" i="28"/>
  <c r="F83" i="28"/>
  <c r="E24" i="9"/>
  <c r="F59" i="28"/>
  <c r="G59" i="28" s="1"/>
  <c r="F64" i="28"/>
  <c r="G21" i="28"/>
  <c r="F61" i="28"/>
  <c r="E48" i="1"/>
  <c r="E98" i="1"/>
  <c r="F65" i="28"/>
  <c r="F69" i="28"/>
  <c r="G69" i="28" s="1"/>
  <c r="F56" i="28"/>
  <c r="E82" i="1"/>
  <c r="G33" i="4"/>
  <c r="E36" i="1"/>
  <c r="E128" i="1"/>
  <c r="E142" i="1"/>
  <c r="E32" i="9"/>
  <c r="E30" i="9"/>
  <c r="E124" i="12"/>
  <c r="E122" i="12"/>
  <c r="E53" i="6"/>
  <c r="E25" i="12"/>
  <c r="E126" i="12"/>
  <c r="E524" i="12"/>
  <c r="E563" i="12"/>
  <c r="E587" i="12"/>
  <c r="E607" i="12"/>
  <c r="E627" i="12"/>
  <c r="E601" i="12"/>
  <c r="E458" i="12"/>
  <c r="E52" i="1"/>
  <c r="E76" i="1"/>
  <c r="E96" i="12"/>
  <c r="E269" i="12"/>
  <c r="C48" i="26"/>
  <c r="B48" i="26"/>
  <c r="E9" i="22"/>
  <c r="E379" i="12"/>
  <c r="E31" i="12"/>
  <c r="E56" i="12"/>
  <c r="E192" i="12"/>
  <c r="E190" i="12"/>
  <c r="E351" i="12"/>
  <c r="E349" i="12"/>
  <c r="E391" i="12"/>
  <c r="E518" i="12"/>
  <c r="E86" i="12"/>
  <c r="E277" i="12"/>
  <c r="E212" i="12"/>
  <c r="E462" i="12"/>
  <c r="E494" i="12"/>
  <c r="E530" i="12"/>
  <c r="E631" i="12"/>
  <c r="G10" i="26"/>
  <c r="E3" i="6"/>
  <c r="E132" i="12"/>
  <c r="E581" i="12"/>
  <c r="E70" i="12"/>
  <c r="E43" i="6"/>
  <c r="E17" i="12"/>
  <c r="E39" i="12"/>
  <c r="E110" i="12"/>
  <c r="E166" i="12"/>
  <c r="E293" i="12"/>
  <c r="E206" i="12"/>
  <c r="E345" i="12"/>
  <c r="E559" i="12"/>
  <c r="E583" i="12"/>
  <c r="E30" i="22"/>
  <c r="E36" i="22"/>
  <c r="E46" i="22"/>
  <c r="G11" i="26"/>
  <c r="E22" i="6"/>
  <c r="E45" i="6"/>
  <c r="E19" i="12"/>
  <c r="E29" i="12"/>
  <c r="E62" i="12"/>
  <c r="E102" i="12"/>
  <c r="E146" i="12"/>
  <c r="E466" i="12"/>
  <c r="E476" i="12"/>
  <c r="E500" i="12"/>
  <c r="E595" i="12"/>
  <c r="E19" i="19"/>
  <c r="G40" i="26"/>
  <c r="B60" i="26" s="1"/>
  <c r="E79" i="19"/>
  <c r="E91" i="19"/>
  <c r="B28" i="4"/>
  <c r="C28" i="4"/>
  <c r="B35" i="4"/>
  <c r="B31" i="4"/>
  <c r="C27" i="4"/>
  <c r="E12" i="20"/>
  <c r="E8" i="20"/>
  <c r="F27" i="4" l="1"/>
  <c r="G27" i="4"/>
  <c r="B94" i="28"/>
  <c r="G64" i="28"/>
  <c r="F114" i="28"/>
  <c r="F132" i="28"/>
  <c r="F131" i="28"/>
  <c r="F118" i="28"/>
  <c r="G118" i="28" s="1"/>
  <c r="F123" i="28"/>
  <c r="F128" i="28"/>
  <c r="F109" i="28"/>
  <c r="F126" i="28"/>
  <c r="F130" i="28"/>
  <c r="G130" i="28" s="1"/>
  <c r="F125" i="28"/>
  <c r="F138" i="28"/>
  <c r="G138" i="28" s="1"/>
  <c r="F139" i="28"/>
  <c r="F140" i="28"/>
  <c r="F113" i="28"/>
  <c r="F134" i="28"/>
  <c r="F115" i="28"/>
  <c r="F112" i="28"/>
  <c r="F133" i="28"/>
  <c r="F117" i="28"/>
  <c r="F137" i="28"/>
  <c r="F129" i="28"/>
  <c r="F116" i="28"/>
  <c r="G116" i="28" s="1"/>
  <c r="F110" i="28"/>
  <c r="F136" i="28"/>
  <c r="F122" i="28"/>
  <c r="G122" i="28" s="1"/>
  <c r="F121" i="28"/>
  <c r="F120" i="28"/>
  <c r="G120" i="28" s="1"/>
  <c r="F124" i="28"/>
  <c r="G124" i="28" s="1"/>
  <c r="B258" i="28"/>
  <c r="G232" i="28"/>
  <c r="C258" i="28" s="1"/>
  <c r="B310" i="28"/>
  <c r="G283" i="28"/>
  <c r="G244" i="28"/>
  <c r="C264" i="28" s="1"/>
  <c r="B264" i="28"/>
  <c r="G57" i="28"/>
  <c r="B303" i="28"/>
  <c r="G269" i="28"/>
  <c r="F31" i="4"/>
  <c r="G31" i="4"/>
  <c r="G56" i="28"/>
  <c r="B90" i="28"/>
  <c r="G60" i="28"/>
  <c r="B92" i="28"/>
  <c r="B309" i="28"/>
  <c r="G281" i="28"/>
  <c r="G87" i="28"/>
  <c r="B104" i="28"/>
  <c r="G84" i="28"/>
  <c r="B100" i="28"/>
  <c r="G76" i="28"/>
  <c r="C100" i="28" s="1"/>
  <c r="B251" i="28"/>
  <c r="G218" i="28"/>
  <c r="C251" i="28" s="1"/>
  <c r="B313" i="28"/>
  <c r="G289" i="28"/>
  <c r="G294" i="28"/>
  <c r="G270" i="28"/>
  <c r="G83" i="28"/>
  <c r="B201" i="28"/>
  <c r="G172" i="28"/>
  <c r="B314" i="28"/>
  <c r="G291" i="28"/>
  <c r="F28" i="4"/>
  <c r="G28" i="4"/>
  <c r="C53" i="26"/>
  <c r="B53" i="26"/>
  <c r="G81" i="28"/>
  <c r="F135" i="28"/>
  <c r="G284" i="28"/>
  <c r="G277" i="28"/>
  <c r="B307" i="28"/>
  <c r="B259" i="28"/>
  <c r="G234" i="28"/>
  <c r="C259" i="28" s="1"/>
  <c r="G86" i="28"/>
  <c r="B105" i="28"/>
  <c r="G226" i="28"/>
  <c r="C255" i="28" s="1"/>
  <c r="B255" i="28"/>
  <c r="C50" i="28"/>
  <c r="B95" i="28"/>
  <c r="B103" i="28"/>
  <c r="G288" i="28"/>
  <c r="G273" i="28"/>
  <c r="B305" i="28"/>
  <c r="G292" i="28"/>
  <c r="B252" i="28"/>
  <c r="G220" i="28"/>
  <c r="C252" i="28" s="1"/>
  <c r="B99" i="28"/>
  <c r="G74" i="28"/>
  <c r="C99" i="28" s="1"/>
  <c r="G276" i="28"/>
  <c r="B261" i="28"/>
  <c r="G238" i="28"/>
  <c r="C261" i="28" s="1"/>
  <c r="C59" i="26"/>
  <c r="B59" i="26"/>
  <c r="B316" i="28"/>
  <c r="G295" i="28"/>
  <c r="C316" i="28" s="1"/>
  <c r="B317" i="28"/>
  <c r="G297" i="28"/>
  <c r="C317" i="28" s="1"/>
  <c r="F127" i="28"/>
  <c r="G280" i="28"/>
  <c r="G240" i="28"/>
  <c r="C262" i="28" s="1"/>
  <c r="B262" i="28"/>
  <c r="B304" i="28"/>
  <c r="G271" i="28"/>
  <c r="G293" i="28"/>
  <c r="C315" i="28" s="1"/>
  <c r="B315" i="28"/>
  <c r="B256" i="28"/>
  <c r="G228" i="28"/>
  <c r="C256" i="28" s="1"/>
  <c r="B52" i="26"/>
  <c r="C52" i="26"/>
  <c r="G61" i="28"/>
  <c r="G73" i="28"/>
  <c r="G78" i="28"/>
  <c r="B101" i="28"/>
  <c r="F171" i="28"/>
  <c r="F167" i="28"/>
  <c r="F175" i="28"/>
  <c r="G175" i="28" s="1"/>
  <c r="F173" i="28"/>
  <c r="F184" i="28"/>
  <c r="F165" i="28"/>
  <c r="F178" i="28"/>
  <c r="F162" i="28"/>
  <c r="F169" i="28"/>
  <c r="F182" i="28"/>
  <c r="G188" i="28" s="1"/>
  <c r="C209" i="28" s="1"/>
  <c r="F189" i="28"/>
  <c r="G189" i="28" s="1"/>
  <c r="F168" i="28"/>
  <c r="F193" i="28"/>
  <c r="F166" i="28"/>
  <c r="F176" i="28"/>
  <c r="F186" i="28"/>
  <c r="F170" i="28"/>
  <c r="F185" i="28"/>
  <c r="F187" i="28"/>
  <c r="G187" i="28" s="1"/>
  <c r="F192" i="28"/>
  <c r="F191" i="28"/>
  <c r="F177" i="28"/>
  <c r="F180" i="28"/>
  <c r="F179" i="28"/>
  <c r="F190" i="28"/>
  <c r="F183" i="28"/>
  <c r="G183" i="28" s="1"/>
  <c r="F174" i="28"/>
  <c r="F181" i="28"/>
  <c r="F163" i="28"/>
  <c r="G58" i="28"/>
  <c r="C91" i="28" s="1"/>
  <c r="B91" i="28"/>
  <c r="C95" i="28"/>
  <c r="G290" i="28"/>
  <c r="G274" i="28"/>
  <c r="G278" i="28"/>
  <c r="B308" i="28"/>
  <c r="G279" i="28"/>
  <c r="B265" i="28"/>
  <c r="G246" i="28"/>
  <c r="C265" i="28" s="1"/>
  <c r="B312" i="28"/>
  <c r="G287" i="28"/>
  <c r="C312" i="28" s="1"/>
  <c r="B311" i="28"/>
  <c r="G285" i="28"/>
  <c r="C311" i="28" s="1"/>
  <c r="F35" i="4"/>
  <c r="G35" i="4"/>
  <c r="B263" i="28"/>
  <c r="G242" i="28"/>
  <c r="G65" i="28"/>
  <c r="C58" i="26"/>
  <c r="B58" i="26"/>
  <c r="G275" i="28"/>
  <c r="C306" i="28" s="1"/>
  <c r="B306" i="28"/>
  <c r="G230" i="28"/>
  <c r="C257" i="28" s="1"/>
  <c r="B257" i="28"/>
  <c r="G63" i="28"/>
  <c r="C93" i="28" s="1"/>
  <c r="C103" i="28"/>
  <c r="G236" i="28"/>
  <c r="C260" i="28" s="1"/>
  <c r="B260" i="28"/>
  <c r="G70" i="28"/>
  <c r="B97" i="28"/>
  <c r="G79" i="28"/>
  <c r="C46" i="28"/>
  <c r="B102" i="28"/>
  <c r="G80" i="28"/>
  <c r="C102" i="28" s="1"/>
  <c r="G71" i="28"/>
  <c r="F164" i="28"/>
  <c r="B98" i="28"/>
  <c r="G72" i="28"/>
  <c r="C98" i="28" s="1"/>
  <c r="F111" i="28"/>
  <c r="G85" i="28"/>
  <c r="G286" i="28"/>
  <c r="G272" i="28"/>
  <c r="G299" i="28"/>
  <c r="C318" i="28" s="1"/>
  <c r="B318" i="28"/>
  <c r="G282" i="28"/>
  <c r="F119" i="28"/>
  <c r="G224" i="28"/>
  <c r="C254" i="28" s="1"/>
  <c r="B254" i="28"/>
  <c r="G222" i="28"/>
  <c r="C253" i="28" s="1"/>
  <c r="B253" i="28"/>
  <c r="G216" i="28"/>
  <c r="C250" i="28" s="1"/>
  <c r="B250" i="28"/>
  <c r="G243" i="28"/>
  <c r="G131" i="28" l="1"/>
  <c r="B154" i="28"/>
  <c r="G190" i="28"/>
  <c r="B210" i="28"/>
  <c r="B200" i="28"/>
  <c r="G170" i="28"/>
  <c r="G169" i="28"/>
  <c r="G171" i="28"/>
  <c r="G127" i="28"/>
  <c r="B152" i="28"/>
  <c r="C305" i="28"/>
  <c r="C105" i="28"/>
  <c r="C92" i="28"/>
  <c r="G121" i="28"/>
  <c r="C149" i="28" s="1"/>
  <c r="B149" i="28"/>
  <c r="B155" i="28"/>
  <c r="G133" i="28"/>
  <c r="B151" i="28"/>
  <c r="G125" i="28"/>
  <c r="G132" i="28"/>
  <c r="B202" i="28"/>
  <c r="G174" i="28"/>
  <c r="C202" i="28" s="1"/>
  <c r="B156" i="28"/>
  <c r="G135" i="28"/>
  <c r="G185" i="28"/>
  <c r="G112" i="28"/>
  <c r="G114" i="28"/>
  <c r="B158" i="28"/>
  <c r="G139" i="28"/>
  <c r="C158" i="28" s="1"/>
  <c r="G179" i="28"/>
  <c r="G186" i="28"/>
  <c r="C208" i="28" s="1"/>
  <c r="B208" i="28"/>
  <c r="B196" i="28"/>
  <c r="G162" i="28"/>
  <c r="C196" i="28" s="1"/>
  <c r="G111" i="28"/>
  <c r="C144" i="28" s="1"/>
  <c r="B144" i="28"/>
  <c r="C263" i="28"/>
  <c r="G180" i="28"/>
  <c r="B205" i="28"/>
  <c r="G176" i="28"/>
  <c r="C203" i="28" s="1"/>
  <c r="B203" i="28"/>
  <c r="B204" i="28"/>
  <c r="G178" i="28"/>
  <c r="C101" i="28"/>
  <c r="C104" i="28"/>
  <c r="C90" i="28"/>
  <c r="C310" i="28"/>
  <c r="G136" i="28"/>
  <c r="G115" i="28"/>
  <c r="C146" i="28" s="1"/>
  <c r="B146" i="28"/>
  <c r="G126" i="28"/>
  <c r="C94" i="28"/>
  <c r="B148" i="28"/>
  <c r="G119" i="28"/>
  <c r="C148" i="28" s="1"/>
  <c r="G177" i="28"/>
  <c r="G166" i="28"/>
  <c r="C198" i="28" s="1"/>
  <c r="B198" i="28"/>
  <c r="G165" i="28"/>
  <c r="C304" i="28"/>
  <c r="G110" i="28"/>
  <c r="G134" i="28"/>
  <c r="B143" i="28"/>
  <c r="G109" i="28"/>
  <c r="C143" i="28" s="1"/>
  <c r="G167" i="28"/>
  <c r="G163" i="28"/>
  <c r="G193" i="28"/>
  <c r="C314" i="28"/>
  <c r="G128" i="28"/>
  <c r="B157" i="28"/>
  <c r="G137" i="28"/>
  <c r="C157" i="28" s="1"/>
  <c r="B206" i="28"/>
  <c r="G182" i="28"/>
  <c r="C206" i="28" s="1"/>
  <c r="B147" i="28"/>
  <c r="G117" i="28"/>
  <c r="C147" i="28" s="1"/>
  <c r="C97" i="28"/>
  <c r="B209" i="28"/>
  <c r="C308" i="28"/>
  <c r="G191" i="28"/>
  <c r="G184" i="28"/>
  <c r="C207" i="28" s="1"/>
  <c r="B207" i="28"/>
  <c r="C307" i="28"/>
  <c r="C313" i="28"/>
  <c r="G113" i="28"/>
  <c r="C145" i="28" s="1"/>
  <c r="B145" i="28"/>
  <c r="G164" i="28"/>
  <c r="C197" i="28" s="1"/>
  <c r="B197" i="28"/>
  <c r="G181" i="28"/>
  <c r="G192" i="28"/>
  <c r="B211" i="28"/>
  <c r="B199" i="28"/>
  <c r="G168" i="28"/>
  <c r="G173" i="28"/>
  <c r="C201" i="28" s="1"/>
  <c r="C309" i="28"/>
  <c r="C303" i="28"/>
  <c r="G129" i="28"/>
  <c r="C153" i="28" s="1"/>
  <c r="B153" i="28"/>
  <c r="G140" i="28"/>
  <c r="G123" i="28"/>
  <c r="C150" i="28" s="1"/>
  <c r="B150" i="28"/>
  <c r="C156" i="28" l="1"/>
  <c r="C205" i="28"/>
  <c r="C200" i="28"/>
  <c r="C151" i="28"/>
  <c r="C210" i="28"/>
  <c r="C199" i="28"/>
  <c r="C204" i="28"/>
  <c r="C211" i="28"/>
  <c r="C155" i="28"/>
  <c r="C152" i="28"/>
  <c r="C154" i="28"/>
</calcChain>
</file>

<file path=xl/sharedStrings.xml><?xml version="1.0" encoding="utf-8"?>
<sst xmlns="http://schemas.openxmlformats.org/spreadsheetml/2006/main" count="2645" uniqueCount="1163">
  <si>
    <t>SMARCAL1</t>
  </si>
  <si>
    <t>Mean Ct</t>
  </si>
  <si>
    <t>Adaptors-concentration-duplicate</t>
  </si>
  <si>
    <t>Concentration from std curve</t>
  </si>
  <si>
    <t>Frequency</t>
  </si>
  <si>
    <t>Equation standard curve:</t>
  </si>
  <si>
    <t>slope</t>
  </si>
  <si>
    <t>TA adaptor-100-dup1</t>
  </si>
  <si>
    <t>b</t>
  </si>
  <si>
    <t>TA adaptor-99-dup1</t>
  </si>
  <si>
    <t>TA adaptor-90-dup1</t>
  </si>
  <si>
    <t>TA adaptor-75-dup1</t>
  </si>
  <si>
    <t>TA adaptor-50-dup1</t>
  </si>
  <si>
    <t>TA adaptor-25-dup1</t>
  </si>
  <si>
    <t>TA adaptor-10-dup1</t>
  </si>
  <si>
    <t>TG adaptor-100-dup1</t>
  </si>
  <si>
    <t>TG adaptor-99-dup1</t>
  </si>
  <si>
    <t>TG adaptor-90-dup1</t>
  </si>
  <si>
    <t>TG adaptor-75-dup1</t>
  </si>
  <si>
    <t>TG adaptor-50-dup1</t>
  </si>
  <si>
    <t>TG adaptor-25-dup1</t>
  </si>
  <si>
    <t>TG adaptor-10-dup1</t>
  </si>
  <si>
    <t>TA adaptor-100-dup2</t>
  </si>
  <si>
    <t>TA adaptor-99-dup2</t>
  </si>
  <si>
    <t>TA adaptor-90-dup2</t>
  </si>
  <si>
    <t>TA adaptor-75-dup2</t>
  </si>
  <si>
    <t>TA adaptor-50-dup2</t>
  </si>
  <si>
    <t>TA adaptor-25-dup2</t>
  </si>
  <si>
    <t>TA adaptor-10-dup2</t>
  </si>
  <si>
    <t>TG adaptor-100-dup2</t>
  </si>
  <si>
    <t>TG adaptor-99-dup2</t>
  </si>
  <si>
    <t>TG adaptor-90-dup2</t>
  </si>
  <si>
    <t>TG adaptor-75-dup2</t>
  </si>
  <si>
    <t>TG adaptor-50-dup2</t>
  </si>
  <si>
    <t>TG adaptor-25-dup2</t>
  </si>
  <si>
    <t>TG adaptor-10-dup2</t>
  </si>
  <si>
    <t>SPRTN</t>
  </si>
  <si>
    <t>AG adaptor-100-dup1</t>
  </si>
  <si>
    <t>AG adaptor-99-dup1</t>
  </si>
  <si>
    <t>AG adaptor-90-dup1</t>
  </si>
  <si>
    <t>AG adaptor-75-dup1</t>
  </si>
  <si>
    <t>AG adaptor-50-dup1</t>
  </si>
  <si>
    <t>AG adaptor-25-dup1</t>
  </si>
  <si>
    <t>AG adaptor-10-dup1</t>
  </si>
  <si>
    <t>GG adaptor-100-dup1</t>
  </si>
  <si>
    <t>GG adaptor-99-dup1</t>
  </si>
  <si>
    <t>GG adaptor-90-dup1</t>
  </si>
  <si>
    <t>GG adaptor-75-dup1</t>
  </si>
  <si>
    <t>GG adaptor-50-dup1</t>
  </si>
  <si>
    <t>GG adaptor-25-dup1</t>
  </si>
  <si>
    <t>GG adaptor-10-dup1</t>
  </si>
  <si>
    <t>AG adaptor-100-dup2</t>
  </si>
  <si>
    <t>AG adaptor-99-dup2</t>
  </si>
  <si>
    <t>AG adaptor-90-dup2</t>
  </si>
  <si>
    <t>AG adaptor-75-dup2</t>
  </si>
  <si>
    <t>AG adaptor-50-dup2</t>
  </si>
  <si>
    <t>AG adaptor-25-dup2</t>
  </si>
  <si>
    <t>AG adaptor-10-dup2</t>
  </si>
  <si>
    <t>GG adaptor-100-dup2</t>
  </si>
  <si>
    <t>GG adaptor-99-dup2</t>
  </si>
  <si>
    <t>GG adaptor-90-dup2</t>
  </si>
  <si>
    <t>GG adaptor-75-dup2</t>
  </si>
  <si>
    <t>GG adaptor-50-dup2</t>
  </si>
  <si>
    <t>GG adaptor-25-dup2</t>
  </si>
  <si>
    <t>GG adaptor-10-dup2</t>
  </si>
  <si>
    <t>PIK3R1</t>
  </si>
  <si>
    <t>CA adaptor-100-dup1</t>
  </si>
  <si>
    <t>CA adaptor-99-dup1</t>
  </si>
  <si>
    <t>CA adaptor-90-dup1</t>
  </si>
  <si>
    <t>CA adaptor-75-dup1</t>
  </si>
  <si>
    <t>CA adaptor-50-dup1</t>
  </si>
  <si>
    <t>CA adaptor-25-dup1</t>
  </si>
  <si>
    <t>CA adaptor-10-dup1</t>
  </si>
  <si>
    <t>CG adaptor-100-dup1</t>
  </si>
  <si>
    <t>CG adaptor-99-dup1</t>
  </si>
  <si>
    <t>CG adaptor-90-dup1</t>
  </si>
  <si>
    <t>CG adaptor-75-dup1</t>
  </si>
  <si>
    <t>CG adaptor-50-dup1</t>
  </si>
  <si>
    <t>CG adaptor-25-dup1</t>
  </si>
  <si>
    <t>CG adaptor-10-dup1</t>
  </si>
  <si>
    <t>CA adaptor-100-dup2</t>
  </si>
  <si>
    <t>CA adaptor-99-dup2</t>
  </si>
  <si>
    <t>CA adaptor-90-dup2</t>
  </si>
  <si>
    <t>CA adaptor-75-dup2</t>
  </si>
  <si>
    <t>CA adaptor-50-dup2</t>
  </si>
  <si>
    <t>CA adaptor-25-dup2</t>
  </si>
  <si>
    <t>CA adaptor-10-dup2</t>
  </si>
  <si>
    <t>CG adaptor-100-dup2</t>
  </si>
  <si>
    <t>CG adaptor-99-dup2</t>
  </si>
  <si>
    <t>CG adaptor-90-dup2</t>
  </si>
  <si>
    <t>CG adaptor-75-dup2</t>
  </si>
  <si>
    <t>CG adaptor-50-dup2</t>
  </si>
  <si>
    <t>CG adaptor-25-dup2</t>
  </si>
  <si>
    <t>CG adaptor-10-dup2</t>
  </si>
  <si>
    <t>STOP</t>
  </si>
  <si>
    <t>Duplicate 1</t>
  </si>
  <si>
    <t>Duplicate 2</t>
  </si>
  <si>
    <t xml:space="preserve">Mean </t>
  </si>
  <si>
    <t>Expected STOP</t>
  </si>
  <si>
    <t>Pearson coefficient</t>
  </si>
  <si>
    <t>WT</t>
  </si>
  <si>
    <t>Expected WT</t>
  </si>
  <si>
    <t>Mean (3 targets)</t>
  </si>
  <si>
    <t>WT 75-dup 2</t>
  </si>
  <si>
    <t>Concentration</t>
  </si>
  <si>
    <t>Duplicate A</t>
  </si>
  <si>
    <t>dinucleotide</t>
  </si>
  <si>
    <t>AA</t>
  </si>
  <si>
    <t>AC</t>
  </si>
  <si>
    <t>AG</t>
  </si>
  <si>
    <t>AT</t>
  </si>
  <si>
    <t>CA</t>
  </si>
  <si>
    <t>CC</t>
  </si>
  <si>
    <t>CG</t>
  </si>
  <si>
    <t>CT</t>
  </si>
  <si>
    <t>GA</t>
  </si>
  <si>
    <t>GC</t>
  </si>
  <si>
    <t>GG</t>
  </si>
  <si>
    <t>GT</t>
  </si>
  <si>
    <t>TA</t>
  </si>
  <si>
    <t>TC</t>
  </si>
  <si>
    <t>TG</t>
  </si>
  <si>
    <t>TT</t>
  </si>
  <si>
    <t>Duplicate B</t>
  </si>
  <si>
    <t>Duplicate C</t>
  </si>
  <si>
    <t>Duplicate D</t>
  </si>
  <si>
    <t>Mean Concentration</t>
  </si>
  <si>
    <t>Mean Fold increase concentration</t>
  </si>
  <si>
    <t>2 A/T</t>
  </si>
  <si>
    <t>2 C/G</t>
  </si>
  <si>
    <t>FANCD2-CTL-CA adaptor</t>
  </si>
  <si>
    <t>FANCD2-CTL-TA adaptor</t>
  </si>
  <si>
    <t>FANCD2-sgRNA-CA adaptor</t>
  </si>
  <si>
    <t>FANCD2-sgRNA-TA adaptor</t>
  </si>
  <si>
    <t>FANCD2-CTL-CA adaptor-duplicate 2</t>
  </si>
  <si>
    <t>FANCD2-CTL-TA adaptor-duplicate 2</t>
  </si>
  <si>
    <t>FANCD2-sgRNA-CA adaptor-duplicate 2</t>
  </si>
  <si>
    <t>FANCD2-sgRNA-TA adaptor-duplicate 2</t>
  </si>
  <si>
    <t>FANCD2-CTL-CA adaptor-duplicate 1</t>
  </si>
  <si>
    <t>FANCD2-CTL-TA adaptor-duplicate 1</t>
  </si>
  <si>
    <t>FANCD2-sgRNA-CA adaptor-duplicate 1</t>
  </si>
  <si>
    <t>FANCD2-sgRNA-TA adaptor-duplicate 1</t>
  </si>
  <si>
    <t>FANCM-CTL-AC adaptor</t>
  </si>
  <si>
    <t>FANCM-CTL-AT adaptor</t>
  </si>
  <si>
    <t>FANCM-sgRNA-AC adaptor</t>
  </si>
  <si>
    <t>FANCM-sgRNA-AT adaptor</t>
  </si>
  <si>
    <t>TIMELESS-CTL-CG adaptor</t>
  </si>
  <si>
    <t>TIMELESS-CTL-CA adaptor</t>
  </si>
  <si>
    <t>TIMELESS-sgRNA-CG adaptor</t>
  </si>
  <si>
    <t>TIMELESS-sgRNA-CA adaptor</t>
  </si>
  <si>
    <t>SLX4-CTL-CA adaptor</t>
  </si>
  <si>
    <t>SLX4-CTL-TA adaptor</t>
  </si>
  <si>
    <t>SLX4-sgRNA-CA adaptor</t>
  </si>
  <si>
    <t>SLX4-sgRNA-TA adaptor</t>
  </si>
  <si>
    <t>FANCM-CTL-AC adaptor-duplicate 1</t>
  </si>
  <si>
    <t>FANCM-CTL-AT adaptor-duplicate 1</t>
  </si>
  <si>
    <t>FANCM-sgRNA-AC adaptor-duplicate 1</t>
  </si>
  <si>
    <t>FANCM-sgRNA-AT adaptor-duplicate 1</t>
  </si>
  <si>
    <t>TIMELESS-CTL-CG adaptor-duplicate 1</t>
  </si>
  <si>
    <t>TIMELESS-CTL-CA adaptor-duplicate 1</t>
  </si>
  <si>
    <t>TIMELESS-sgRNA-CG adaptor-duplicate 1</t>
  </si>
  <si>
    <t>TIMELESS-sgRNA-CA adaptor-duplicate 1</t>
  </si>
  <si>
    <t>SLX4-CTL-CA adaptor-duplicate 1</t>
  </si>
  <si>
    <t>SLX4-CTL-TA adaptor-duplicate 1</t>
  </si>
  <si>
    <t>SLX4-sgRNA-CA adaptor-duplicate 1</t>
  </si>
  <si>
    <t>SLX4-sgRNA-TA adaptor-duplicate 1</t>
  </si>
  <si>
    <t>FANCM-CTL-AC adaptor-duplicate 2</t>
  </si>
  <si>
    <t>FANCM-CTL-AT adaptor-duplicate 2</t>
  </si>
  <si>
    <t>FANCM-sgRNA-AC adaptor-duplicate 2</t>
  </si>
  <si>
    <t>FANCM-sgRNA-AT adaptor-duplicate 2</t>
  </si>
  <si>
    <t>TIMELESS-CTL-CG adaptor-duplicate 2</t>
  </si>
  <si>
    <t>TIMELESS-CTL-CA adaptor-duplicate 2</t>
  </si>
  <si>
    <t>TIMELESS-sgRNA-CG adaptor-duplicate 2</t>
  </si>
  <si>
    <t>TIMELESS-sgRNA-CA adaptor-duplicate 2</t>
  </si>
  <si>
    <t>SLX4-CTL-CA adaptor-duplicate 2</t>
  </si>
  <si>
    <t>SLX4-CTL-TA adaptor-duplicate 2</t>
  </si>
  <si>
    <t>SLX4-sgRNA-CA adaptor-duplicate 2</t>
  </si>
  <si>
    <t>SLX4-sgRNA-TA adaptor-duplicate 2</t>
  </si>
  <si>
    <t>Mean</t>
  </si>
  <si>
    <t>BRCA1-CTL-TG adaptor</t>
  </si>
  <si>
    <t>BRCA1-CTL-TA adaptor</t>
  </si>
  <si>
    <t>BRCA2-CTL-AG adaptor</t>
  </si>
  <si>
    <t>BRCA2-CTL-AA adaptor</t>
  </si>
  <si>
    <t>BRCA1-sgRNA-TG adaptor</t>
  </si>
  <si>
    <t>BRCA1-sgRNA-TA adaptor</t>
  </si>
  <si>
    <t>BRCA2-sgRNA-AG adaptor</t>
  </si>
  <si>
    <t>BRCA2-sgRNA-AA adaptor</t>
  </si>
  <si>
    <t>BRCA1-CTL-TG adaptor-duplicate 2</t>
  </si>
  <si>
    <t>BRCA1-CTL-TA adaptor-duplicate 2</t>
  </si>
  <si>
    <t>BRCA2-CTL-AG adaptor-duplicate 2</t>
  </si>
  <si>
    <t>BRCA2-CTL-AA adaptor-duplicate 2</t>
  </si>
  <si>
    <t>BRCA1-sgRNA-TG adaptor-duplicate 2</t>
  </si>
  <si>
    <t>BRCA1-sgRNA-TA adaptor-duplicate 2</t>
  </si>
  <si>
    <t>BRCA2-sgRNA-AG adaptor-duplicate 2</t>
  </si>
  <si>
    <t>BRCA2-sgRNA-AA adaptor-duplicate 2</t>
  </si>
  <si>
    <t>BRCA1-CTL-TG adaptor-duplicate 1</t>
  </si>
  <si>
    <t>BRCA1-CTL-TA adaptor-duplicate 1</t>
  </si>
  <si>
    <t>BRCA2-CTL-AG adaptor-duplicate 1</t>
  </si>
  <si>
    <t>BRCA2-CTL-AA adaptor-duplicate 1</t>
  </si>
  <si>
    <t>BRCA1-sgRNA-TG adaptor-duplicate 1</t>
  </si>
  <si>
    <t>BRCA1-sgRNA-TA adaptor-duplicate 1</t>
  </si>
  <si>
    <t>BRCA2-sgRNA-AG adaptor-duplicate 1</t>
  </si>
  <si>
    <t>BRCA2-sgRNA-AA adaptor-duplicate 1</t>
  </si>
  <si>
    <t>Percentage</t>
  </si>
  <si>
    <t>L10-TG adaptor-duplicate 1</t>
  </si>
  <si>
    <t>L10-TA adaptor-duplicate 1</t>
  </si>
  <si>
    <t>L11-TG adaptor-duplicate 1</t>
  </si>
  <si>
    <t>L11-TA adaptor-duplicate 1</t>
  </si>
  <si>
    <t>L10-TG adaptor-duplicate 2</t>
  </si>
  <si>
    <t>L10-TA adaptor-duplicate 2</t>
  </si>
  <si>
    <t>L11-TG adaptor-duplicate 2</t>
  </si>
  <si>
    <t>L11-TA adaptor-duplicate 2</t>
  </si>
  <si>
    <t>O1-APC-TG adaptor-duplicate 1</t>
  </si>
  <si>
    <t>O1-APC-TA adaptor-duplicate 1</t>
  </si>
  <si>
    <t>O2-APC-TG adaptor-duplicate 1</t>
  </si>
  <si>
    <t>O2-APC-TA adaptor-duplicate 1</t>
  </si>
  <si>
    <t>O3-APC-TG adaptor-duplicate 1</t>
  </si>
  <si>
    <t>O3-APC-TA adaptor-duplicate 1</t>
  </si>
  <si>
    <t>O2-PIK3CA-TG adaptor-duplicate 1</t>
  </si>
  <si>
    <t>O2-PIK3CA-TA adaptor-duplicate 1</t>
  </si>
  <si>
    <t>O3-PIK3CA-TG adaptor-duplicate 1</t>
  </si>
  <si>
    <t>O3-PIK3CA-TA adaptor-duplicate 1</t>
  </si>
  <si>
    <t>O1-APC-TG adaptor-duplicate 2</t>
  </si>
  <si>
    <t>O1-APC-TA adaptor-duplicate 2</t>
  </si>
  <si>
    <t>O2-APC-TG adaptor-duplicate 2</t>
  </si>
  <si>
    <t>O2-APC-TA adaptor-duplicate 2</t>
  </si>
  <si>
    <t>O3-APC-TG adaptor-duplicate 2</t>
  </si>
  <si>
    <t>O3-APC-TA adaptor-duplicate 2</t>
  </si>
  <si>
    <t>O2-PIK3CA-TG adaptor-duplicate 2</t>
  </si>
  <si>
    <t>O2-PIK3CA-TA adaptor-duplicate 2</t>
  </si>
  <si>
    <t>O3-PIK3CA-TG adaptor-duplicate 2</t>
  </si>
  <si>
    <t>O3-PIK3CA-TA adaptor-duplicate 2</t>
  </si>
  <si>
    <t>APC1405-4-TG adaptor-duplicate 1</t>
  </si>
  <si>
    <t>APC1405-4-TA adaptor-duplicate 1</t>
  </si>
  <si>
    <t>APC1405-5-TG adaptor-duplicate 1</t>
  </si>
  <si>
    <t>APC1405-5-TA adaptor-duplicate 1</t>
  </si>
  <si>
    <t>APC1405-6-TG adaptor-duplicate 1</t>
  </si>
  <si>
    <t>APC1405-6-TA adaptor-duplicate 1</t>
  </si>
  <si>
    <t>APC1405-7-TG adaptor-duplicate 1</t>
  </si>
  <si>
    <t>APC1405-7-TA adaptor-duplicate 1</t>
  </si>
  <si>
    <t>APC1405-8-TG adaptor-duplicate 1</t>
  </si>
  <si>
    <t>APC1405-8-TA adaptor-duplicate 1</t>
  </si>
  <si>
    <t>APC1405-9-TG adaptor-duplicate 1</t>
  </si>
  <si>
    <t>APC1405-9-TA adaptor-duplicate 1</t>
  </si>
  <si>
    <t>APC1405-4-TG adaptor-duplicate 2</t>
  </si>
  <si>
    <t>APC1405-4-TA adaptor-duplicate 2</t>
  </si>
  <si>
    <t>APC1405-5-TG adaptor-duplicate 2</t>
  </si>
  <si>
    <t>APC1405-5-TA adaptor-duplicate 2</t>
  </si>
  <si>
    <t>APC1405-6-TG adaptor-duplicate 2</t>
  </si>
  <si>
    <t>APC1405-6-TA adaptor-duplicate 2</t>
  </si>
  <si>
    <t>APC1405-7-TG adaptor-duplicate 2</t>
  </si>
  <si>
    <t>APC1405-7-TA adaptor-duplicate 2</t>
  </si>
  <si>
    <t>APC1405-8-TG adaptor-duplicate 2</t>
  </si>
  <si>
    <t>APC1405-8-TA adaptor-duplicate 2</t>
  </si>
  <si>
    <t>APC1405-9-TG adaptor-duplicate 2</t>
  </si>
  <si>
    <t>APC1405-9-TA adaptor-duplicate 2</t>
  </si>
  <si>
    <t>APC1529-10-TG adaptor-duplicate 1</t>
  </si>
  <si>
    <t>APC1529-10-TA adaptor-duplicate 1</t>
  </si>
  <si>
    <t>APC1529-11-TG adaptor-duplicate 1</t>
  </si>
  <si>
    <t>APC1529-11-TA adaptor-duplicate 1</t>
  </si>
  <si>
    <t>APC1529-12-TG adaptor-duplicate 1</t>
  </si>
  <si>
    <t>APC1529-12-TA adaptor-duplicate 1</t>
  </si>
  <si>
    <t>APC1529-13-TG adaptor-duplicate 1</t>
  </si>
  <si>
    <t>APC1529-13-TA adaptor-duplicate 1</t>
  </si>
  <si>
    <t>APC1529-14-TG adaptor-duplicate 1</t>
  </si>
  <si>
    <t>APC1529-14-TA adaptor-duplicate 1</t>
  </si>
  <si>
    <t>APC1529-15-TG adaptor-duplicate 1</t>
  </si>
  <si>
    <t>APC1529-15-TA adaptor-duplicate 1</t>
  </si>
  <si>
    <t>APC1529-10-TG adaptor-duplicate 2</t>
  </si>
  <si>
    <t>APC1529-10-TA adaptor-duplicate 2</t>
  </si>
  <si>
    <t>APC1529-11-TG adaptor-duplicate 2</t>
  </si>
  <si>
    <t>APC1529-11-TA adaptor-duplicate 2</t>
  </si>
  <si>
    <t>APC1529-12-TG adaptor-duplicate 2</t>
  </si>
  <si>
    <t>APC1529-12-TA adaptor-duplicate 2</t>
  </si>
  <si>
    <t>APC1529-13-TG adaptor-duplicate 2</t>
  </si>
  <si>
    <t>APC1529-13-TA adaptor-duplicate 2</t>
  </si>
  <si>
    <t>APC1529-14-TG adaptor-duplicate 2</t>
  </si>
  <si>
    <t>APC1529-14-TA adaptor-duplicate 2</t>
  </si>
  <si>
    <t>APC1529-15-TG adaptor-duplicate 2</t>
  </si>
  <si>
    <t>APC1529-15-TA adaptor-duplicate 2</t>
  </si>
  <si>
    <t>APC492-22-TG adaptor-duplicate 1</t>
  </si>
  <si>
    <t>APC492-22-TA adaptor-duplicate 1</t>
  </si>
  <si>
    <t>APC492-23-TG adaptor-duplicate 1</t>
  </si>
  <si>
    <t>APC492-23-TA adaptor-duplicate 1</t>
  </si>
  <si>
    <t>APC492-25-TG adaptor-duplicate 1</t>
  </si>
  <si>
    <t>APC492-25-TA adaptor-duplicate 1</t>
  </si>
  <si>
    <t>APC492-26-TG adaptor-duplicate 1</t>
  </si>
  <si>
    <t>APC492-26-TA adaptor-duplicate 1</t>
  </si>
  <si>
    <t>APC492-27-TG adaptor-duplicate 1</t>
  </si>
  <si>
    <t>APC492-27-TA adaptor-duplicate 1</t>
  </si>
  <si>
    <t>APC492-22-TG adaptor-duplicate 2</t>
  </si>
  <si>
    <t>APC492-22-TA adaptor-duplicate 2</t>
  </si>
  <si>
    <t>APC492-23-TG adaptor-duplicate 2</t>
  </si>
  <si>
    <t>APC492-23-TA adaptor-duplicate 2</t>
  </si>
  <si>
    <t>APC492-25-TG adaptor-duplicate 2</t>
  </si>
  <si>
    <t>APC492-25-TA adaptor-duplicate 2</t>
  </si>
  <si>
    <t>APC492-26-TG adaptor-duplicate 2</t>
  </si>
  <si>
    <t>APC492-26-TA adaptor-duplicate 2</t>
  </si>
  <si>
    <t>APC492-27-TG adaptor-duplicate 2</t>
  </si>
  <si>
    <t>APC492-27-TA adaptor-duplicate 2</t>
  </si>
  <si>
    <t>FANCF-D1-CT adaptor-duplicate 1</t>
  </si>
  <si>
    <t>FANCF-D1-TT adaptor-duplicate 1</t>
  </si>
  <si>
    <t>FANCF-D2-CT adaptor-duplicate 1</t>
  </si>
  <si>
    <t>FANCF-D2-TT adaptor-duplicate 1</t>
  </si>
  <si>
    <t>FANCF-D3-CT adaptor-duplicate 1</t>
  </si>
  <si>
    <t>FANCF-D3-TT adaptor-duplicate 1</t>
  </si>
  <si>
    <t>FANCF-D4-CT adaptor-duplicate 1</t>
  </si>
  <si>
    <t>FANCF-D4-TT adaptor-duplicate 1</t>
  </si>
  <si>
    <t>FANCF-D9-CT adaptor-duplicate 1</t>
  </si>
  <si>
    <t>FANCF-D9-TT adaptor-duplicate 1</t>
  </si>
  <si>
    <t>FANCF-D10-CT adaptor-duplicate 1</t>
  </si>
  <si>
    <t>FANCF-D10-TT adaptor-duplicate 1</t>
  </si>
  <si>
    <t>FANCF-D12-CT adaptor-duplicate 1</t>
  </si>
  <si>
    <t>FANCF-D12-TT adaptor-duplicate 1</t>
  </si>
  <si>
    <t>FANCF-D17-CT adaptor-duplicate 1</t>
  </si>
  <si>
    <t>FANCF-D17-TT adaptor-duplicate 1</t>
  </si>
  <si>
    <t>FANCF-D18-CT adaptor-duplicate 1</t>
  </si>
  <si>
    <t>FANCF-D18-TT adaptor-duplicate 1</t>
  </si>
  <si>
    <t>FANCF-D19-CT adaptor-duplicate 1</t>
  </si>
  <si>
    <t>FANCF-D19-TT adaptor-duplicate 1</t>
  </si>
  <si>
    <t>FANCF-D20-CT adaptor-duplicate 1</t>
  </si>
  <si>
    <t>FANCF-D20-TT adaptor-duplicate 1</t>
  </si>
  <si>
    <t>FANCF-D1-CT adaptor-duplicate 2</t>
  </si>
  <si>
    <t>FANCF-D1-TT adaptor-duplicate 2</t>
  </si>
  <si>
    <t>FANCF-D2-CT adaptor-duplicate 2</t>
  </si>
  <si>
    <t>FANCF-D2-TT adaptor-duplicate 2</t>
  </si>
  <si>
    <t>FANCF-D3-CT adaptor-duplicate 2</t>
  </si>
  <si>
    <t>FANCF-D3-TT adaptor-duplicate 2</t>
  </si>
  <si>
    <t>FANCF-D4-CT adaptor-duplicate 2</t>
  </si>
  <si>
    <t>FANCF-D4-TT adaptor-duplicate 2</t>
  </si>
  <si>
    <t>FANCF-D9-CT adaptor-duplicate 2</t>
  </si>
  <si>
    <t>FANCF-D9-TT adaptor-duplicate 2</t>
  </si>
  <si>
    <t>FANCF-D10-CT adaptor-duplicate 2</t>
  </si>
  <si>
    <t>FANCF-D10-TT adaptor-duplicate 2</t>
  </si>
  <si>
    <t>FANCF-D12-CT adaptor-duplicate 2</t>
  </si>
  <si>
    <t>FANCF-D12-TT adaptor-duplicate 2</t>
  </si>
  <si>
    <t>FANCF-D17-CT adaptor-duplicate 2</t>
  </si>
  <si>
    <t>FANCF-D17-TT adaptor-duplicate 2</t>
  </si>
  <si>
    <t>FANCF-D18-CT adaptor-duplicate 2</t>
  </si>
  <si>
    <t>FANCF-D18-TT adaptor-duplicate 2</t>
  </si>
  <si>
    <t>FANCF-D19-CT adaptor-duplicate 2</t>
  </si>
  <si>
    <t>FANCF-D19-TT adaptor-duplicate 2</t>
  </si>
  <si>
    <t>FANCF-D20-CT adaptor-duplicate 2</t>
  </si>
  <si>
    <t>FANCF-D20-TT adaptor-duplicate 2</t>
  </si>
  <si>
    <t>PIK3CA-T16-TG adaptor-duplicate 1</t>
  </si>
  <si>
    <t>PIK3CA-T16-TA adaptor-duplicate 1</t>
  </si>
  <si>
    <t>PIK3CA-T17-TG adaptor-duplicate 1</t>
  </si>
  <si>
    <t>PIK3CA-T17-TA adaptor-duplicate 1</t>
  </si>
  <si>
    <t>PIK3CA-T18-TG adaptor-duplicate 1</t>
  </si>
  <si>
    <t>PIK3CA-T18-TA adaptor-duplicate 1</t>
  </si>
  <si>
    <t>PIK3CA-T19-TG adaptor-duplicate 1</t>
  </si>
  <si>
    <t>PIK3CA-T19-TA adaptor-duplicate 1</t>
  </si>
  <si>
    <t>PIK3CA-T20-TG adaptor-duplicate 1</t>
  </si>
  <si>
    <t>PIK3CA-T20-TA adaptor-duplicate 1</t>
  </si>
  <si>
    <t>PIK3CA-T21-TG adaptor-duplicate 1</t>
  </si>
  <si>
    <t>PIK3CA-T21-TA adaptor-duplicate 1</t>
  </si>
  <si>
    <t>PIK3CA-T16-TG adaptor-duplicate 2</t>
  </si>
  <si>
    <t>PIK3CA-T16-TA adaptor-duplicate 2</t>
  </si>
  <si>
    <t>PIK3CA-T17-TG adaptor-duplicate 2</t>
  </si>
  <si>
    <t>PIK3CA-T17-TA adaptor-duplicate 2</t>
  </si>
  <si>
    <t>PIK3CA-T18-TG adaptor-duplicate 2</t>
  </si>
  <si>
    <t>PIK3CA-T18-TA adaptor-duplicate 2</t>
  </si>
  <si>
    <t>PIK3CA-T19-TG adaptor-duplicate 2</t>
  </si>
  <si>
    <t>PIK3CA-T19-TA adaptor-duplicate 2</t>
  </si>
  <si>
    <t>PIK3CA-T20-TG adaptor-duplicate 2</t>
  </si>
  <si>
    <t>PIK3CA-T20-TA adaptor-duplicate 2</t>
  </si>
  <si>
    <t>PIK3CA-T21-TG adaptor-duplicate 2</t>
  </si>
  <si>
    <t>PIK3CA-T21-TA adaptor-duplicate 2</t>
  </si>
  <si>
    <t>FANCF-D2-CT adaptor-A</t>
  </si>
  <si>
    <t>FANCF-D2-TT adaptor-A</t>
  </si>
  <si>
    <t>FANCF-D2-CT adaptor-B</t>
  </si>
  <si>
    <t>FANCF-D2-TT adaptor-B</t>
  </si>
  <si>
    <t>FANCF-D2-CT adaptor-C</t>
  </si>
  <si>
    <t>FANCF-D2-TT adaptor-C</t>
  </si>
  <si>
    <t>FANCF-D3-CT adaptor-A</t>
  </si>
  <si>
    <t>FANCF-D3-TT adaptor-A</t>
  </si>
  <si>
    <t>FANCF-D3-CT adaptor-B</t>
  </si>
  <si>
    <t>FANCF-D3-TT adaptor-B</t>
  </si>
  <si>
    <t>FANCF-D3-CT adaptor-C</t>
  </si>
  <si>
    <t>FANCF-D3-TT adaptor-C</t>
  </si>
  <si>
    <t>FANCF-D10-CT adaptor-A</t>
  </si>
  <si>
    <t>FANCF-D10-TT adaptor-A</t>
  </si>
  <si>
    <t>FANCF-D10-CT adaptor-B</t>
  </si>
  <si>
    <t>FANCF-D10-TT adaptor-B</t>
  </si>
  <si>
    <t>FANCF-D10-CT adaptor-C</t>
  </si>
  <si>
    <t>FANCF-D10-TT adaptor-C</t>
  </si>
  <si>
    <t>FANCF-D12-CT adaptor-A</t>
  </si>
  <si>
    <t>FANCF-D12-TT adaptor-A</t>
  </si>
  <si>
    <t>FANCF-D12-CT adaptor-B</t>
  </si>
  <si>
    <t>FANCF-D12-TT adaptor-B</t>
  </si>
  <si>
    <t>FANCF-D12-CT adaptor-C</t>
  </si>
  <si>
    <t>FANCF-D12-TT adaptor-C</t>
  </si>
  <si>
    <t>FANCF-D20-CT adaptor-A</t>
  </si>
  <si>
    <t>FANCF-D20-TT adaptor-A</t>
  </si>
  <si>
    <t>FANCF-D20-CT adaptor-B</t>
  </si>
  <si>
    <t>FANCF-D20-TT adaptor-B</t>
  </si>
  <si>
    <t>FANCF-D20-CT adaptor-C</t>
  </si>
  <si>
    <t>FANCF-D20-TT adaptor-C</t>
  </si>
  <si>
    <t>FANCF_sample D1_duplicate A_CT adaptor</t>
  </si>
  <si>
    <t>FANCF_sample D1_duplicate A_TT adaptor</t>
  </si>
  <si>
    <t>FANCF_sample D1_duplicate C_CT adaptor</t>
  </si>
  <si>
    <t>FANCF_sample D1_duplicate C_TT adaptor</t>
  </si>
  <si>
    <t>FANCF_sample D4_duplicate A_CT adaptor</t>
  </si>
  <si>
    <t>FANCF_sample D4_duplicate A_TT adaptor</t>
  </si>
  <si>
    <t>FANCF_sample D4_duplicate B_CT adaptor</t>
  </si>
  <si>
    <t>FANCF_sample D4_duplicate B_TT adaptor</t>
  </si>
  <si>
    <t>FANCF_sample D4_duplicate C_CT adaptor</t>
  </si>
  <si>
    <t>FANCF_sample D4_duplicate C_TT adaptor</t>
  </si>
  <si>
    <t>FANCF_sample D17_duplicate A_CT adaptor</t>
  </si>
  <si>
    <t>FANCF_sample D17_duplicate A_TT adaptor</t>
  </si>
  <si>
    <t>FANCF_sample D17_duplicate B_CT adaptor</t>
  </si>
  <si>
    <t>FANCF_sample D17_duplicate B_TT adaptor</t>
  </si>
  <si>
    <t>FANCF_sample D17_duplicate C_CT adaptor</t>
  </si>
  <si>
    <t>FANCF_sample D17_duplicate C_TT adaptor</t>
  </si>
  <si>
    <t>FANCF_sample D18_duplicate A_CT adaptor</t>
  </si>
  <si>
    <t>FANCF_sample D18_duplicate A_TT adaptor</t>
  </si>
  <si>
    <t>FANCF_sample D18_duplicate B_CT adaptor</t>
  </si>
  <si>
    <t>FANCF_sample D18_duplicate B_TT adaptor</t>
  </si>
  <si>
    <t>FANCF_sample D18_duplicate C_CT adaptor</t>
  </si>
  <si>
    <t>FANCF_sample D18_duplicate C_TT adaptor</t>
  </si>
  <si>
    <t>FANCF_sample D19_duplicate A_CT adaptor</t>
  </si>
  <si>
    <t>FANCF_sample D19_duplicate A_TT adaptor</t>
  </si>
  <si>
    <t>FANCF_sample D19_duplicate B_CT adaptor</t>
  </si>
  <si>
    <t>FANCF_sample D19_duplicate B_TT adaptor</t>
  </si>
  <si>
    <t>FANCF_sample D19_duplicate C_CT adaptor</t>
  </si>
  <si>
    <t>FANCF_sample D19_duplicate C_TT adaptor</t>
  </si>
  <si>
    <t>APC 1529_sample T12_duplicate A_TG adaptor</t>
  </si>
  <si>
    <t>APC 1529_sample T12_duplicate A_TA adaptor</t>
  </si>
  <si>
    <t>APC 1529_sample T12_duplicate B_TG adaptor</t>
  </si>
  <si>
    <t>APC 1529_sample T12_duplicate B_TA adaptor</t>
  </si>
  <si>
    <t>APC 492_sample T22_duplicate A_TA adaptor</t>
  </si>
  <si>
    <t>APC 492_sample T22_duplicate B_TG adaptor</t>
  </si>
  <si>
    <t>APC 492_sample T22_duplicate B_TA adaptor</t>
  </si>
  <si>
    <t>Mean DTECT</t>
  </si>
  <si>
    <t>NGS</t>
  </si>
  <si>
    <t>Organoids</t>
  </si>
  <si>
    <t>Sample</t>
  </si>
  <si>
    <t>Human cells</t>
  </si>
  <si>
    <t>Human cells (DLD1)</t>
  </si>
  <si>
    <t>B412-BRCA1 Cys64Tyr-duplicate 1-TG adaptor</t>
  </si>
  <si>
    <t>B412-BRCA1 Cys64Tyr-duplicate 1-TA adaptor</t>
  </si>
  <si>
    <t>B413-BRCA1 Glu638Lys-duplicate 1-TG adaptor</t>
  </si>
  <si>
    <t>B413-BRCA1 Glu638Lys-duplicate 1-TA adaptor</t>
  </si>
  <si>
    <t>B414-BRCA1 Glu1033Lys-duplicate 1-AG adaptor</t>
  </si>
  <si>
    <t>B414-BRCA1 Glu1033Lys-duplicate 1-AA adaptor</t>
  </si>
  <si>
    <t>B415-BRCA1 Glu575Lys -duplicate 1-CG adaptor</t>
  </si>
  <si>
    <t>B415-BRCA1 Glu575Lys -duplicate 1-CA adaptor</t>
  </si>
  <si>
    <t>B418-BRCA1 Val990Ile-duplicate 1-TG adaptor</t>
  </si>
  <si>
    <t>B418-BRCA1 Val990Ile-duplicate 1-TA adaptor</t>
  </si>
  <si>
    <t>B420-BRCA1 Thr922Ile-duplicate 1-TG adaptor</t>
  </si>
  <si>
    <t>B420-BRCA1 Thr922Ile-duplicate 1-TA adaptor</t>
  </si>
  <si>
    <t>B421-BRCA1 Asp67Asn-duplicate 1-TG adaptor</t>
  </si>
  <si>
    <t>B421-BRCA1 Asp67Asn-duplicate 1-TA adaptor</t>
  </si>
  <si>
    <t>B422-BRCA1 Glu1754Lys-duplicate 1-AG adaptor</t>
  </si>
  <si>
    <t>B422-BRCA1 Glu1754Lys-duplicate 1-AA adaptor</t>
  </si>
  <si>
    <t>B425-BRCA1 Ser1363Leu-duplicate 1-TG adaptor</t>
  </si>
  <si>
    <t>B425-BRCA1 Ser1363Leu-duplicate 1-TA adaptor</t>
  </si>
  <si>
    <t>B426-BRCA1 Gln1779Ter-duplicate 1-TG adaptor</t>
  </si>
  <si>
    <t>B426-BRCA1 Gln1779Ter-duplicate 1-TA adaptor</t>
  </si>
  <si>
    <t>B428-BRCA2 Arg2842Cys-duplicate 1-CG adaptor</t>
  </si>
  <si>
    <t>B428-BRCA2 Arg2842Cys-duplicate 1-CA adaptor</t>
  </si>
  <si>
    <t>B429-BRCA2 Arg2973His-duplicate 1-CG adaptor</t>
  </si>
  <si>
    <t>B429-BRCA2 Arg2973His-duplicate 1-CA adaptor</t>
  </si>
  <si>
    <t>B430-BRCA2 Ser2998Phe-duplicate 1-AG adaptor</t>
  </si>
  <si>
    <t>B430-BRCA2 Ser2998Phe-duplicate 1-AA adaptor</t>
  </si>
  <si>
    <t>B431-BRCA2 Ser3070Phe-duplicate 1-AG adaptor</t>
  </si>
  <si>
    <t>B431-BRCA2 Ser3070Phe-duplicate 1-AA adaptor</t>
  </si>
  <si>
    <t>B432-BRCA2 Glu2772Lys-duplicate 1-AG adaptor</t>
  </si>
  <si>
    <t>B432-BRCA2 Glu2772Lys-duplicate 1-AA adaptor</t>
  </si>
  <si>
    <t>B433-BRCA2 Thr1707Ile-duplicate 1-AG adaptor</t>
  </si>
  <si>
    <t>B433-BRCA2 Thr1707Ile-duplicate 1-AA adaptor</t>
  </si>
  <si>
    <t>B434-BRCA2 Val3079Ile-duplicate 1-AC adaptor</t>
  </si>
  <si>
    <t>B434-BRCA2 Val3079Ile-duplicate 1-AT adaptor</t>
  </si>
  <si>
    <t>B435-BRCA2 Gln2960Ter-duplicate 1-TG adaptor</t>
  </si>
  <si>
    <t>B435-BRCA2 Gln2960Ter-duplicate 1-TA adaptor</t>
  </si>
  <si>
    <t>B437-BRCA2 Thr544Ile-duplicate 1-AG adaptor</t>
  </si>
  <si>
    <t>B437-BRCA2 Thr544Ile-duplicate 1-AA adaptor</t>
  </si>
  <si>
    <t>B438-BRCA2 Val2102Ile-duplicate 1-TG adaptor</t>
  </si>
  <si>
    <t>B438-BRCA2 Val2102Ile-duplicate 1-TA adaptor</t>
  </si>
  <si>
    <t>B439-BRCA2 Arg2896Cys-duplicate 1-CG adaptor</t>
  </si>
  <si>
    <t>B439-BRCA2 Arg2896Cys-duplicate 1-CA adaptor</t>
  </si>
  <si>
    <t>B440-BRCA2 Val572Ile-duplicate 1-AC adaptor</t>
  </si>
  <si>
    <t>B440-BRCA2 Val572Ile-duplicate 1-AT adaptor</t>
  </si>
  <si>
    <t>B441-BRCA2 Val778Ile-duplicate 1-TG adaptor</t>
  </si>
  <si>
    <t>B441-BRCA2 Val778Ile-duplicate 1-TA adaptor</t>
  </si>
  <si>
    <t>B412-BRCA1 Cys64Tyr-duplicate 2-TG adaptor</t>
  </si>
  <si>
    <t>B412-BRCA1 Cys64Tyr-duplicate 2-TA adaptor</t>
  </si>
  <si>
    <t>B413-BRCA1 Glu638Lys-duplicate 2-TG adaptor</t>
  </si>
  <si>
    <t>B413-BRCA1 Glu638Lys-duplicate 2-TA adaptor</t>
  </si>
  <si>
    <t>B414-BRCA1 Glu1033Lys-duplicate 2-AG adaptor</t>
  </si>
  <si>
    <t>B414-BRCA1 Glu1033Lys-duplicate 2-AA adaptor</t>
  </si>
  <si>
    <t>B415-BRCA1 Glu575Lys -duplicate 2-CG adaptor</t>
  </si>
  <si>
    <t>B415-BRCA1 Glu575Lys -duplicate 2-CA adaptor</t>
  </si>
  <si>
    <t>B418-BRCA1 Val990Ile-duplicate 2-TG adaptor</t>
  </si>
  <si>
    <t>B418-BRCA1 Val990Ile-duplicate 2-TA adaptor</t>
  </si>
  <si>
    <t>B420-BRCA1 Thr922Ile-duplicate 2-TG adaptor</t>
  </si>
  <si>
    <t>B420-BRCA1 Thr922Ile-duplicate 2-TA adaptor</t>
  </si>
  <si>
    <t>B421-BRCA1 Asp67Asn-duplicate 2-TG adaptor</t>
  </si>
  <si>
    <t>B421-BRCA1 Asp67Asn-duplicate 2-TA adaptor</t>
  </si>
  <si>
    <t>B422-BRCA1 Glu1754Lys-duplicate 2-AG adaptor</t>
  </si>
  <si>
    <t>B422-BRCA1 Glu1754Lys-duplicate 2-AA adaptor</t>
  </si>
  <si>
    <t>B425-BRCA1 Ser1363Leu-duplicate 2-TG adaptor</t>
  </si>
  <si>
    <t>B425-BRCA1 Ser1363Leu-duplicate 2-TA adaptor</t>
  </si>
  <si>
    <t>B426-BRCA1 Gln1779Ter-duplicate 2-TG adaptor</t>
  </si>
  <si>
    <t>B426-BRCA1 Gln1779Ter-duplicate 2-TA adaptor</t>
  </si>
  <si>
    <t>B428-BRCA2 Arg2842Cys-duplicate 2-CG adaptor</t>
  </si>
  <si>
    <t>B428-BRCA2 Arg2842Cys-duplicate 2-CA adaptor</t>
  </si>
  <si>
    <t>B429-BRCA2 Arg2973His-duplicate 2-CG adaptor</t>
  </si>
  <si>
    <t>B429-BRCA2 Arg2973His-duplicate 2-CA adaptor</t>
  </si>
  <si>
    <t>B430-BRCA2 Ser2998Phe-duplicate 2-AG adaptor</t>
  </si>
  <si>
    <t>B430-BRCA2 Ser2998Phe-duplicate 2-AA adaptor</t>
  </si>
  <si>
    <t>B431-BRCA2 Ser3070Phe-duplicate 2-AG adaptor</t>
  </si>
  <si>
    <t>B431-BRCA2 Ser3070Phe-duplicate 2-AA adaptor</t>
  </si>
  <si>
    <t>B432-BRCA2 Glu2772Lys-duplicate 2-AG adaptor</t>
  </si>
  <si>
    <t>B432-BRCA2 Glu2772Lys-duplicate 2-AA adaptor</t>
  </si>
  <si>
    <t>B433-BRCA2 Thr1707Ile-duplicate 2-AG adaptor</t>
  </si>
  <si>
    <t>B433-BRCA2 Thr1707Ile-duplicate 2-AA adaptor</t>
  </si>
  <si>
    <t>B434-BRCA2 Val3079Ile-duplicate 2-AC adaptor</t>
  </si>
  <si>
    <t>B434-BRCA2 Val3079Ile-duplicate 2-AT adaptor</t>
  </si>
  <si>
    <t>B435-BRCA2 Gln2960Ter-duplicate 2-TG adaptor</t>
  </si>
  <si>
    <t>B435-BRCA2 Gln2960Ter-duplicate 2-TA adaptor</t>
  </si>
  <si>
    <t>B437-BRCA2 Thr544Ile-duplicate 2-AG adaptor</t>
  </si>
  <si>
    <t>B437-BRCA2 Thr544Ile-duplicate 2-AA adaptor</t>
  </si>
  <si>
    <t>B438-BRCA2 Val2102Ile-duplicate 2-TG adaptor</t>
  </si>
  <si>
    <t>B438-BRCA2 Val2102Ile-duplicate 2-TA adaptor</t>
  </si>
  <si>
    <t>B439-BRCA2 Arg2896Cys-duplicate 2-CG adaptor</t>
  </si>
  <si>
    <t>B439-BRCA2 Arg2896Cys-duplicate 2-CA adaptor</t>
  </si>
  <si>
    <t>B440-BRCA2 Val572Ile-duplicate 2-AC adaptor</t>
  </si>
  <si>
    <t>B440-BRCA2 Val572Ile-duplicate 2-AT adaptor</t>
  </si>
  <si>
    <t>B441-BRCA2 Val778Ile-duplicate 2-TG adaptor</t>
  </si>
  <si>
    <t>B441-BRCA2 Val778Ile-duplicate 2-TA adaptor</t>
  </si>
  <si>
    <t>Human cells (HEK293T)</t>
  </si>
  <si>
    <t>Sample (duplicate 1)</t>
  </si>
  <si>
    <t>Sample (duplicate 2)</t>
  </si>
  <si>
    <t>Mouse cells</t>
  </si>
  <si>
    <t>Duplicate 4</t>
  </si>
  <si>
    <t>R238W-AcuI#2-Sample R5-GG adaptor</t>
  </si>
  <si>
    <t>R238W-AcuI#2-Sample R5-AG adaptor</t>
  </si>
  <si>
    <t>R238W-AcuI#2-Sample R6206-GG adaptor</t>
  </si>
  <si>
    <t>R238W-AcuI#2-Sample R6206-AG adaptor</t>
  </si>
  <si>
    <t>R238W-AcuI#2-Sample R8148-GG adaptor</t>
  </si>
  <si>
    <t>R238W-AcuI#2-Sample CTL-GG adaptor</t>
  </si>
  <si>
    <t>R238W-AcuI#2-Sample CTL-AG adaptor</t>
  </si>
  <si>
    <t>K359Q-AcuI#1-Sample R17-TT adaptor</t>
  </si>
  <si>
    <t>K359Q-AcuI#1-Sample R17-TG adaptor</t>
  </si>
  <si>
    <t>K359Q-AcuI#1-Sample R29-TT adaptor</t>
  </si>
  <si>
    <t>K359Q-AcuI#1-Sample R29-TG adaptor</t>
  </si>
  <si>
    <t>K359Q-AcuI#1-Sample R6206-TT adaptor</t>
  </si>
  <si>
    <t>K359Q-AcuI#1-Sample R6206-TG adaptor</t>
  </si>
  <si>
    <t>K359Q-AcuI#1-Sample R8148-TT adaptor</t>
  </si>
  <si>
    <t>K359Q-AcuI#1-Sample R8148-TG adaptor</t>
  </si>
  <si>
    <t>K359Q-AcuI#1-Sample CTL-TT adaptor</t>
  </si>
  <si>
    <t>K359Q-AcuI#1-Sample CTL-TG adaptor</t>
  </si>
  <si>
    <t>R367Q-AcuI#4-Sample R5-GA adaptor</t>
  </si>
  <si>
    <t>R367Q-AcuI#4-Sample R5-AA adaptor</t>
  </si>
  <si>
    <t>R367Q-AcuI#4-Sample R29-GA adaptor</t>
  </si>
  <si>
    <t>R367Q-AcuI#4-Sample R29-AA adaptor</t>
  </si>
  <si>
    <t>R367Q-AcuI#4-Sample R6206-GA adaptor</t>
  </si>
  <si>
    <t>R367Q-AcuI#4-Sample R6206-AA adaptor</t>
  </si>
  <si>
    <t>R367Q-AcuI#4-Sample R8148-GA adaptor</t>
  </si>
  <si>
    <t>R367Q-AcuI#4-Sample R8148-AA adaptor</t>
  </si>
  <si>
    <t>R367Q-AcuI#4-Sample CTL-GA adaptor</t>
  </si>
  <si>
    <t>R367Q-AcuI#4-Sample CTL-AA adaptor</t>
  </si>
  <si>
    <t>R238W-AcuI#2-Sample R17-GG adaptor</t>
  </si>
  <si>
    <t>R238W-AcuI#2-Sample R17-AG adaptor</t>
  </si>
  <si>
    <t>R238W-AcuI#2-Sample R29-GG adaptor</t>
  </si>
  <si>
    <t>R238W-AcuI#2-Sample R29-AG adaptor</t>
  </si>
  <si>
    <t>K359Q-AcuI#1-Sample R5-TT adaptor</t>
  </si>
  <si>
    <t>K359Q-AcuI#1-Sample R5-TG adaptor</t>
  </si>
  <si>
    <t>R367Q-AcuI#4-Sample R17-TT adaptor</t>
  </si>
  <si>
    <t>R367Q-AcuI#4-Sample R17-TG adaptor</t>
  </si>
  <si>
    <t>D_COG17_GA adaptor duplicate 1</t>
  </si>
  <si>
    <t>D_COG17_AA adaptor duplicate 1</t>
  </si>
  <si>
    <t>D_COG17_GA adaptor duplicate 2</t>
  </si>
  <si>
    <t>D_COG17_AA adaptor duplicate 2</t>
  </si>
  <si>
    <t>R_COG17_GA adaptor duplicate 1</t>
  </si>
  <si>
    <t>R_COG17_AA adaptor duplicate 1</t>
  </si>
  <si>
    <t>R_COG17_GA adaptor duplicate 2</t>
  </si>
  <si>
    <t>R_COG17_AA adaptor duplicate 2</t>
  </si>
  <si>
    <t>D_6206_GA adaptor duplicate 1</t>
  </si>
  <si>
    <t>Frequency R367Q (%)</t>
  </si>
  <si>
    <t>D_6206_AA adaptor duplicate 1</t>
  </si>
  <si>
    <t>Disease state</t>
  </si>
  <si>
    <t>Disease</t>
  </si>
  <si>
    <t>D_6206_GA adaptor duplicate 2</t>
  </si>
  <si>
    <t>Relapse</t>
  </si>
  <si>
    <t>D_6206_AA adaptor duplicate 2</t>
  </si>
  <si>
    <t>R_6206_GA adaptor duplicate 1</t>
  </si>
  <si>
    <t>R_6206_AA adaptor duplicate 1</t>
  </si>
  <si>
    <t>R_6206_GA adaptor duplicate 2</t>
  </si>
  <si>
    <t>R_6206_AA adaptor duplicate 2</t>
  </si>
  <si>
    <t>D_8148_GA adaptor duplicate 1</t>
  </si>
  <si>
    <t>D_8148_AA adaptor duplicate 1</t>
  </si>
  <si>
    <t>D_8148_GA adaptor duplicate 2</t>
  </si>
  <si>
    <t>D_8148_AA adaptor duplicate 2</t>
  </si>
  <si>
    <t>R_8148_GA adaptor duplicate 1</t>
  </si>
  <si>
    <t>R_8148_AA adaptor duplicate 1</t>
  </si>
  <si>
    <t>R_8148_GA adaptor duplicate 2</t>
  </si>
  <si>
    <t>R_8148_AA adaptor duplicate 2</t>
  </si>
  <si>
    <t>Enzyme</t>
  </si>
  <si>
    <t>Number of nucleotides</t>
  </si>
  <si>
    <t>AcuI</t>
  </si>
  <si>
    <t>AlwI</t>
  </si>
  <si>
    <t>BaeI</t>
  </si>
  <si>
    <t>BbvI</t>
  </si>
  <si>
    <t>BccI</t>
  </si>
  <si>
    <t>BceAI</t>
  </si>
  <si>
    <t>BcgI</t>
  </si>
  <si>
    <t>BciVI</t>
  </si>
  <si>
    <t>BcoDI</t>
  </si>
  <si>
    <t>BfuAI</t>
  </si>
  <si>
    <t>BmrI</t>
  </si>
  <si>
    <t>BpmI</t>
  </si>
  <si>
    <t>BpuEI</t>
  </si>
  <si>
    <t>BsaXI</t>
  </si>
  <si>
    <t>BseRI</t>
  </si>
  <si>
    <t>BsgI</t>
  </si>
  <si>
    <t>BsmAI</t>
  </si>
  <si>
    <t>BsmFI</t>
  </si>
  <si>
    <t>BsmI</t>
  </si>
  <si>
    <t>BspCNI</t>
  </si>
  <si>
    <t>BspMI</t>
  </si>
  <si>
    <t>BsrDI</t>
  </si>
  <si>
    <t>BsrI</t>
  </si>
  <si>
    <t>BtsCI</t>
  </si>
  <si>
    <t>BtsI</t>
  </si>
  <si>
    <t>BtsIMutI</t>
  </si>
  <si>
    <t>CspCI</t>
  </si>
  <si>
    <t>EarI</t>
  </si>
  <si>
    <t>EciI</t>
  </si>
  <si>
    <t>FauI</t>
  </si>
  <si>
    <t>FokI</t>
  </si>
  <si>
    <t>HgaI</t>
  </si>
  <si>
    <t>HphI</t>
  </si>
  <si>
    <t>HpyAV</t>
  </si>
  <si>
    <t>MboII</t>
  </si>
  <si>
    <t>MlyI</t>
  </si>
  <si>
    <t>MmeI</t>
  </si>
  <si>
    <t>MnlI</t>
  </si>
  <si>
    <t>NmeAIII</t>
  </si>
  <si>
    <t>PleI</t>
  </si>
  <si>
    <t>SfaNI</t>
  </si>
  <si>
    <t>Distance between motif and cleavage site</t>
  </si>
  <si>
    <t>SPRTN-O/N-no T4 ligase-replicate 1</t>
  </si>
  <si>
    <t>PIK3R1-O/N-no T4 ligase-replicate 1</t>
  </si>
  <si>
    <t>SMARCAL1-O/N-no T4 ligase-replicate 1</t>
  </si>
  <si>
    <t>SPRTN-O/N-replicate 1</t>
  </si>
  <si>
    <t>PIK3R1-O/N-replicate 1</t>
  </si>
  <si>
    <t>SMARCAL1-O/N-replicate 1</t>
  </si>
  <si>
    <t>SPRTN-O/N-no T4 ligase-replicate 2</t>
  </si>
  <si>
    <t>PIK3R1-O/N-no T4 ligase-replicate 2</t>
  </si>
  <si>
    <t>SMARCAL1-O/N-no T4 ligase-replicate 2</t>
  </si>
  <si>
    <t>SPRTN-O/N-replicate 2</t>
  </si>
  <si>
    <t>PIK3R1-O/N-replicate 2</t>
  </si>
  <si>
    <t>SMARCAL1-O/N-replicate 2</t>
  </si>
  <si>
    <t>SPRTN-5min-replicate 1</t>
  </si>
  <si>
    <t>PIK3R1-5min-replicate 1</t>
  </si>
  <si>
    <t>SMARCAL1-5min-replicate 1</t>
  </si>
  <si>
    <t>SPRTN-5min-replicate 2</t>
  </si>
  <si>
    <t>PIK3R1-5min-replicate 2</t>
  </si>
  <si>
    <t>SMARCAL1-5min-replicate 2</t>
  </si>
  <si>
    <t>SPRTN-1h-replicate 1</t>
  </si>
  <si>
    <t>PIK3R1-1h-replicate 1</t>
  </si>
  <si>
    <t>SMARCAL1-1h-replicate 1</t>
  </si>
  <si>
    <t>SPRTN-1h-replicate 2</t>
  </si>
  <si>
    <t>PIK3R1-1h-replicate 2</t>
  </si>
  <si>
    <t>SMARCAL1-1h-replicate 2</t>
  </si>
  <si>
    <t>Ct</t>
  </si>
  <si>
    <t>Samples</t>
  </si>
  <si>
    <t>Std dev</t>
  </si>
  <si>
    <t>SMARCAL1-Replicate 1</t>
  </si>
  <si>
    <t>Capture</t>
  </si>
  <si>
    <t>Dilution</t>
  </si>
  <si>
    <t>Dinucleotide</t>
  </si>
  <si>
    <t>LOG10 (concentration)</t>
  </si>
  <si>
    <t>Calculated</t>
  </si>
  <si>
    <t>SMARCAL1 no T4 ligase</t>
  </si>
  <si>
    <t>SPRTN-Replicate 1</t>
  </si>
  <si>
    <t>SPRTN no T4 ligase</t>
  </si>
  <si>
    <t>PIK3R1-Replicate 1</t>
  </si>
  <si>
    <t>PIK3R1 no T4 ligase</t>
  </si>
  <si>
    <t>SMARCAL1-Replicate 2</t>
  </si>
  <si>
    <t>SPRTN-Replicate 2</t>
  </si>
  <si>
    <t>PIK3R1-Replicate 2</t>
  </si>
  <si>
    <t>5min</t>
  </si>
  <si>
    <t>PIK3R1-duplicate 1</t>
  </si>
  <si>
    <t>AA-100</t>
  </si>
  <si>
    <t>AA-10</t>
  </si>
  <si>
    <t>AC-100</t>
  </si>
  <si>
    <t>AC-10</t>
  </si>
  <si>
    <t>AG-100</t>
  </si>
  <si>
    <t>AG-10</t>
  </si>
  <si>
    <t>AT-100</t>
  </si>
  <si>
    <t>AT-10</t>
  </si>
  <si>
    <t>CA-100</t>
  </si>
  <si>
    <t>CA-10</t>
  </si>
  <si>
    <t>CC-100</t>
  </si>
  <si>
    <t>CC-10</t>
  </si>
  <si>
    <t>CG-100</t>
  </si>
  <si>
    <t>CG-10</t>
  </si>
  <si>
    <t>CT-100</t>
  </si>
  <si>
    <t>CT-10</t>
  </si>
  <si>
    <t>GA-100</t>
  </si>
  <si>
    <t>GA-10</t>
  </si>
  <si>
    <t>GC-100</t>
  </si>
  <si>
    <t>GC-10</t>
  </si>
  <si>
    <t>GG-100</t>
  </si>
  <si>
    <t>GG-10</t>
  </si>
  <si>
    <t>GT-100</t>
  </si>
  <si>
    <t>GT-10</t>
  </si>
  <si>
    <t>TA-100</t>
  </si>
  <si>
    <t>TA-10</t>
  </si>
  <si>
    <t>TC-100</t>
  </si>
  <si>
    <t>TC-10</t>
  </si>
  <si>
    <t>TG-100</t>
  </si>
  <si>
    <t>TG-10</t>
  </si>
  <si>
    <t>TT-100</t>
  </si>
  <si>
    <t>TT-10</t>
  </si>
  <si>
    <t>PIK3R1-duplicate 2</t>
  </si>
  <si>
    <t>SPRTN-duplicate 1</t>
  </si>
  <si>
    <t>SPRTN-duplicate 2</t>
  </si>
  <si>
    <t>SMARCAL1-duplicate 1</t>
  </si>
  <si>
    <t>Concentration calculated</t>
  </si>
  <si>
    <t>Adaptor</t>
  </si>
  <si>
    <t>Mean vs. WT</t>
  </si>
  <si>
    <t>SMARCAL1-duplicate 2</t>
  </si>
  <si>
    <t>PIK3R1-1</t>
  </si>
  <si>
    <t>PIK3R1-2</t>
  </si>
  <si>
    <t>SPRTN-1</t>
  </si>
  <si>
    <t>SPRTN-2</t>
  </si>
  <si>
    <t>SMARCAL1-1</t>
  </si>
  <si>
    <t>SMARCAL1-2</t>
  </si>
  <si>
    <t>Proportion total concentration</t>
  </si>
  <si>
    <t xml:space="preserve">Proportion calculated vs. WT </t>
  </si>
  <si>
    <t xml:space="preserve">Proportion calculated relative to WT </t>
  </si>
  <si>
    <t>Slippage</t>
  </si>
  <si>
    <t>WT dinucleotide</t>
  </si>
  <si>
    <t>All data (excluding slippage)</t>
  </si>
  <si>
    <t>TP53-CT adaptor-no donor</t>
  </si>
  <si>
    <t>TP53-TT adaptor-no donor</t>
  </si>
  <si>
    <t>TP53-CT adaptor-with donor</t>
  </si>
  <si>
    <t>TP53-TT adaptor-with donor</t>
  </si>
  <si>
    <t>TP53-CT adaptor-i53</t>
  </si>
  <si>
    <t>TP53-TT adaptor-i53</t>
  </si>
  <si>
    <t>BRCA2-CG adaptor-no donor</t>
  </si>
  <si>
    <t>BRCA2-CT adaptor-no donor</t>
  </si>
  <si>
    <t>BRCA2-CG adaptor-with donor</t>
  </si>
  <si>
    <t>BRCA2-CT adaptor-with donor</t>
  </si>
  <si>
    <t>BRCA2-CG adaptor-i53</t>
  </si>
  <si>
    <t>BRCA2-CT adaptor-i53</t>
  </si>
  <si>
    <t xml:space="preserve">Duplicate 1 </t>
  </si>
  <si>
    <t>TP53 WT-no donor</t>
  </si>
  <si>
    <t>TP53 HDR-no donor</t>
  </si>
  <si>
    <t>TP53 WT + donor</t>
  </si>
  <si>
    <t>TP53 HDR + donor</t>
  </si>
  <si>
    <t>TP53 WT + i53</t>
  </si>
  <si>
    <t>TP53 HDR + i53</t>
  </si>
  <si>
    <t>BRCA2 HDR + donor</t>
  </si>
  <si>
    <t>STOP (expected)</t>
  </si>
  <si>
    <t>Mean (calculated)</t>
  </si>
  <si>
    <t>n= 3</t>
  </si>
  <si>
    <t>n =3</t>
  </si>
  <si>
    <t>Concentration calculated from std curve</t>
  </si>
  <si>
    <t>n = 8</t>
  </si>
  <si>
    <t>n = 4</t>
  </si>
  <si>
    <t xml:space="preserve">n =2 </t>
  </si>
  <si>
    <t>n = 1</t>
  </si>
  <si>
    <t>Frequency (%)</t>
  </si>
  <si>
    <t>FANCD2 Q223*</t>
  </si>
  <si>
    <t>Human Cells (DLD1)</t>
  </si>
  <si>
    <t>Human Cells (HEK293T)</t>
  </si>
  <si>
    <t>Mouse liver PIK3CA-E545K</t>
  </si>
  <si>
    <t>SLX4-W879*</t>
  </si>
  <si>
    <t>TIMELESS-R267*</t>
  </si>
  <si>
    <t>FANCM-Q572*</t>
  </si>
  <si>
    <t>STOP 1</t>
  </si>
  <si>
    <t>STOP 10</t>
  </si>
  <si>
    <t>STOP 25</t>
  </si>
  <si>
    <t>STOP 50</t>
  </si>
  <si>
    <t>STOP 75</t>
  </si>
  <si>
    <t>STOP 90</t>
  </si>
  <si>
    <t>STOP 0</t>
  </si>
  <si>
    <t>WT 100</t>
  </si>
  <si>
    <t>WT 99</t>
  </si>
  <si>
    <t>WT 90</t>
  </si>
  <si>
    <t>WT 75</t>
  </si>
  <si>
    <t>WT 50</t>
  </si>
  <si>
    <t>WT 25</t>
  </si>
  <si>
    <t>WT10</t>
  </si>
  <si>
    <t>FANCF-D1</t>
  </si>
  <si>
    <t>FANCF-D2</t>
  </si>
  <si>
    <t>FANCF-D3</t>
  </si>
  <si>
    <t>FANCF-D4</t>
  </si>
  <si>
    <t>FANCF-D10</t>
  </si>
  <si>
    <t>FANCF-D12</t>
  </si>
  <si>
    <t>FANCF-D17</t>
  </si>
  <si>
    <t>FANCF-D18</t>
  </si>
  <si>
    <t>FANCF-D19</t>
  </si>
  <si>
    <t>FANCF-D20</t>
  </si>
  <si>
    <t>n=2</t>
  </si>
  <si>
    <t>n = 2</t>
  </si>
  <si>
    <t>Mean concentration</t>
  </si>
  <si>
    <t>Fold change relative to Mean Concentration</t>
  </si>
  <si>
    <t xml:space="preserve">Duplicate 3 </t>
  </si>
  <si>
    <t>Duplicate 5</t>
  </si>
  <si>
    <t>APC 492_sample T22_duplicate A_TG adaptor</t>
  </si>
  <si>
    <t>TP53 HDR + donor + i53</t>
  </si>
  <si>
    <t>BRCA2 HDR + donor + i53</t>
  </si>
  <si>
    <t>Fold change relative to CTL</t>
  </si>
  <si>
    <t>Mean Fold increase relative to mean</t>
  </si>
  <si>
    <t>L10-TG adaptor (#1)</t>
  </si>
  <si>
    <t>L10-TA adaptor (#1)</t>
  </si>
  <si>
    <t>L11-TG adaptor (#2)</t>
  </si>
  <si>
    <t>L11-TA adaptor (#2)</t>
  </si>
  <si>
    <t>R238W-AcuI#2-Sample R5-AG adaptor (Patient #1)</t>
  </si>
  <si>
    <t>R238W-AcuI#2-Sample R17-AG adaptor (Patient #2)</t>
  </si>
  <si>
    <t>R238W-AcuI#2-Sample R29-AG adaptor (Patient #3)</t>
  </si>
  <si>
    <t>R238W-AcuI#2-Sample R6206-AG adaptor (Patient #4)</t>
  </si>
  <si>
    <t>R238W-AcuI#2-Sample R8148-GG adaptor (Patient #5)</t>
  </si>
  <si>
    <t>R238W-AcuI#2-Sample CTL-AG adaptor (CTL)</t>
  </si>
  <si>
    <t>K359Q-AcuI#1-Sample R5-TG adaptor (Patient #1)</t>
  </si>
  <si>
    <t>K359Q-AcuI#1-Sample R17-TG adaptor (Patient #2)</t>
  </si>
  <si>
    <t>K359Q-AcuI#1-Sample R29-TG adaptor (Patient #3)</t>
  </si>
  <si>
    <t>K359Q-AcuI#1-Sample R6206-TG adaptor (Patient #4)</t>
  </si>
  <si>
    <t>K359Q-AcuI#1-Sample R8148-TG adaptor (Patient #5)</t>
  </si>
  <si>
    <t>K359Q-AcuI#1-Sample CTL-TG adaptor (CTL)</t>
  </si>
  <si>
    <t>R367Q-AcuI#4-Sample R5-AA adaptor (Patient #1)</t>
  </si>
  <si>
    <t>R367Q-AcuI#4-Sample R17-TG adaptor (Patient #2)</t>
  </si>
  <si>
    <t>R367Q-AcuI#4-Sample R29-AA adaptor (Patient #3)</t>
  </si>
  <si>
    <t>R367Q-AcuI#4-Sample R6206-AA adaptor (Patient #4)</t>
  </si>
  <si>
    <t>R367Q-AcuI#4-Sample R8148-AA adaptor (Patient #5)</t>
  </si>
  <si>
    <t>R367Q-AcuI#4-Sample CTL-AA adaptor (CTL)</t>
  </si>
  <si>
    <t>COG17 (Patient #2)</t>
  </si>
  <si>
    <t>6206 (Patient #4)</t>
  </si>
  <si>
    <t>8148 (Patient #5)</t>
  </si>
  <si>
    <t>Source: https://www.neb.com/tools-and-resources/selection-charts/type-iis-restriction-enzymes</t>
  </si>
  <si>
    <t>SapI</t>
  </si>
  <si>
    <t>Esp3I</t>
  </si>
  <si>
    <t>BtgZI</t>
  </si>
  <si>
    <t>BspQI</t>
  </si>
  <si>
    <t>BsmBI</t>
  </si>
  <si>
    <t>BsaI-HF®v2</t>
  </si>
  <si>
    <t>BsaI</t>
  </si>
  <si>
    <t>BbsI-HF</t>
  </si>
  <si>
    <t>BbsI</t>
  </si>
  <si>
    <t>Left panels</t>
  </si>
  <si>
    <t>Right panel</t>
  </si>
  <si>
    <t>Standard deviation (s.d.)</t>
  </si>
  <si>
    <t>TP53 R209fs*6</t>
  </si>
  <si>
    <t>1 A/T 1 C/G</t>
  </si>
  <si>
    <t>Mouse Cells (NIH/3T3)</t>
  </si>
  <si>
    <t>BRCA1_C64Y</t>
  </si>
  <si>
    <t>BRCA1_Q1779*</t>
  </si>
  <si>
    <t>BRCA1_E575K</t>
  </si>
  <si>
    <t>BRCA1_E638K</t>
  </si>
  <si>
    <t>BRCA1_E1033K</t>
  </si>
  <si>
    <t>BRCA1_E1754K</t>
  </si>
  <si>
    <t>BRCA1_S1363L</t>
  </si>
  <si>
    <t>BRCA1_T922I</t>
  </si>
  <si>
    <t>BRCA1_V990I</t>
  </si>
  <si>
    <t>BRCA2_R2842C</t>
  </si>
  <si>
    <t>BRCA2_R2896C</t>
  </si>
  <si>
    <t>BRCA2_R2973H</t>
  </si>
  <si>
    <t>BRCA2_E2772K</t>
  </si>
  <si>
    <t>BRCA2_S2998F</t>
  </si>
  <si>
    <t>BRCA2_S3070F</t>
  </si>
  <si>
    <t>BRCA2_T544I</t>
  </si>
  <si>
    <t>BRCA2_T1707I</t>
  </si>
  <si>
    <t>BRCA2_V572I</t>
  </si>
  <si>
    <t>BRCA2_V778I</t>
  </si>
  <si>
    <t>BRCA2_V3079I</t>
  </si>
  <si>
    <t>O2-Pik3ca</t>
  </si>
  <si>
    <t>O3-Pik3ca</t>
  </si>
  <si>
    <t>O3-Apc</t>
  </si>
  <si>
    <t>O2-Apc</t>
  </si>
  <si>
    <t>O1-Apc</t>
  </si>
  <si>
    <t>Apc1529-15-FNLS</t>
  </si>
  <si>
    <t>Apc1529-14-FNLS</t>
  </si>
  <si>
    <t>Apc1405-4-BE3</t>
  </si>
  <si>
    <t>Apc1405-5-BE3</t>
  </si>
  <si>
    <t>Apc1405-6-BE3</t>
  </si>
  <si>
    <t>Apc1405-7-FNLS</t>
  </si>
  <si>
    <t>Apc1405-8-FNLS</t>
  </si>
  <si>
    <t>Apc1405-9-FNLS</t>
  </si>
  <si>
    <t>Apc1529-10-BE3</t>
  </si>
  <si>
    <t>Apc1529-11-BE3</t>
  </si>
  <si>
    <t>Apc1529-12-BE3</t>
  </si>
  <si>
    <t>Apc1529-13-FNLS</t>
  </si>
  <si>
    <t>Apc492-22-BE3</t>
  </si>
  <si>
    <t>Apc492-23-BE3</t>
  </si>
  <si>
    <t>Apc492-25-FNLS</t>
  </si>
  <si>
    <t>Apc492-26-FNLS</t>
  </si>
  <si>
    <t>Apc492-27FNLS</t>
  </si>
  <si>
    <t>Pik3ca-T16</t>
  </si>
  <si>
    <t>Pik3ca-T17</t>
  </si>
  <si>
    <t>Pik3ca-T18</t>
  </si>
  <si>
    <t>Pik3ca-T19</t>
  </si>
  <si>
    <t>Pik3ca-T20</t>
  </si>
  <si>
    <t>Pik3ca-T21</t>
  </si>
  <si>
    <t>Mouse cells (NIH/3T3)</t>
  </si>
  <si>
    <t>B412-BRCA1 C64Y-duplicate 1-TG adaptor</t>
  </si>
  <si>
    <t>B412-BRCA1 C64Y-duplicate 1-TA adaptor</t>
  </si>
  <si>
    <t>B413-BRCA1 E638K-duplicate 1-TG adaptor</t>
  </si>
  <si>
    <t>B413-BRCA1 E638K-duplicate 1-TA adaptor</t>
  </si>
  <si>
    <t>B414-BRCA1 E1033K-duplicate 1-AG adaptor</t>
  </si>
  <si>
    <t>B414-BRCA1 E1033K-duplicate 1-AA adaptor</t>
  </si>
  <si>
    <t>B415-BRCA1 E575K -duplicate 1-CG adaptor</t>
  </si>
  <si>
    <t>B415-BRCA1 E575K -duplicate 1-CA adaptor</t>
  </si>
  <si>
    <t>B418-BRCA1 V990I-duplicate 1-TG adaptor</t>
  </si>
  <si>
    <t>B418-BRCA1 V990I-duplicate 1-TA adaptor</t>
  </si>
  <si>
    <t>B420-BRCA1 T922I-duplicate 1-TG adaptor</t>
  </si>
  <si>
    <t>B420-BRCA1 T922I-duplicate 1-TA adaptor</t>
  </si>
  <si>
    <t>B421-BRCA1 D67N-duplicate 1-TG adaptor</t>
  </si>
  <si>
    <t>B421-BRCA1 D67N-duplicate 1-TA adaptor</t>
  </si>
  <si>
    <t>B422-BRCA1 E1754K-duplicate 1-AG adaptor</t>
  </si>
  <si>
    <t>B422-BRCA1 E1754K-duplicate 1-AA adaptor</t>
  </si>
  <si>
    <t>B425-BRCA1 S1363L-duplicate 1-TG adaptor</t>
  </si>
  <si>
    <t>B425-BRCA1 S1363L-duplicate 1-TA adaptor</t>
  </si>
  <si>
    <t>B426-BRCA1 Q1779*-duplicate 1-TG adaptor</t>
  </si>
  <si>
    <t>B426-BRCA1 Q1779*-duplicate 1-TA adaptor</t>
  </si>
  <si>
    <t>B428-BRCA2 R2842C-duplicate 1-CG adaptor</t>
  </si>
  <si>
    <t>B428-BRCA2 R2842C-duplicate 1-CA adaptor</t>
  </si>
  <si>
    <t>B429-BRCA2 R2973H-duplicate 1-CG adaptor</t>
  </si>
  <si>
    <t>B429-BRCA2 R2973H-duplicate 1-CA adaptor</t>
  </si>
  <si>
    <t>B430-BRCA2 S2998F-duplicate 1-AG adaptor</t>
  </si>
  <si>
    <t>B430-BRCA2 S2998F-duplicate 1-AA adaptor</t>
  </si>
  <si>
    <t>B431-BRCA2 S3070F-duplicate 1-AG adaptor</t>
  </si>
  <si>
    <t>B431-BRCA2 S3070F-duplicate 1-AA adaptor</t>
  </si>
  <si>
    <t>B432-BRCA2 E2772K-duplicate 1-AG adaptor</t>
  </si>
  <si>
    <t>B432-BRCA2 E2772K-duplicate 1-AA adaptor</t>
  </si>
  <si>
    <t>B433-BRCA2 T1707I-duplicate 1-AG adaptor</t>
  </si>
  <si>
    <t>B433-BRCA2 T1707I-duplicate 1-AA adaptor</t>
  </si>
  <si>
    <t>B434-BRCA2 V3079I-duplicate 1-AC adaptor</t>
  </si>
  <si>
    <t>B434-BRCA2 V3079I-duplicate 1-AT adaptor</t>
  </si>
  <si>
    <t>B435-BRCA2 Q2960*-duplicate 1-TG adaptor</t>
  </si>
  <si>
    <t>B435-BRCA2 Q2960*-duplicate 1-TA adaptor</t>
  </si>
  <si>
    <t>B437-BRCA2 T544I-duplicate 1-AG adaptor</t>
  </si>
  <si>
    <t>B437-BRCA2 T544I-duplicate 1-AA adaptor</t>
  </si>
  <si>
    <t>B438-BRCA2 V2102I-duplicate 1-TG adaptor</t>
  </si>
  <si>
    <t>B438-BRCA2 V2102I-duplicate 1-TA adaptor</t>
  </si>
  <si>
    <t>B439-BRCA2 R2896C-duplicate 1-CG adaptor</t>
  </si>
  <si>
    <t>B439-BRCA2 R2896C-duplicate 1-CA adaptor</t>
  </si>
  <si>
    <t>B440-BRCA2 V572I-duplicate 1-AC adaptor</t>
  </si>
  <si>
    <t>B440-BRCA2 V572I-duplicate 1-AT adaptor</t>
  </si>
  <si>
    <t>B441-BRCA2 V778I-duplicate 1-TG adaptor</t>
  </si>
  <si>
    <t>B441-BRCA2 V778I-duplicate 1-TA adaptor</t>
  </si>
  <si>
    <t>SMARCAL1 16 hrs</t>
  </si>
  <si>
    <t>SPRTN 16 hrs</t>
  </si>
  <si>
    <t>SPRTN 1 hr</t>
  </si>
  <si>
    <t>SPRTN 5 min</t>
  </si>
  <si>
    <t>SMARCAL1 1 hr</t>
  </si>
  <si>
    <t>SMARCAL1 5 min</t>
  </si>
  <si>
    <t>PIK3R1 5 min</t>
  </si>
  <si>
    <t>PIK3R1 1 hr</t>
  </si>
  <si>
    <t>PIK3R1 16 hrs</t>
  </si>
  <si>
    <t>1 hr</t>
  </si>
  <si>
    <t>16 hrs</t>
  </si>
  <si>
    <t>5 min</t>
  </si>
  <si>
    <t>% relative to 16 hrs</t>
  </si>
  <si>
    <t>Error bar (s.e.m.)</t>
  </si>
  <si>
    <t>16 hrs no T4 ligase</t>
  </si>
  <si>
    <t>Panel J</t>
  </si>
  <si>
    <t>Panel K</t>
  </si>
  <si>
    <t>Figure 6B</t>
  </si>
  <si>
    <t>Figure 6C</t>
  </si>
  <si>
    <t>TP53-AcuI#2-Control-duplicate 1-TG adaptor</t>
  </si>
  <si>
    <t>TP53-AcuI#2-Empty vector-duplicate 1-TG adaptor</t>
  </si>
  <si>
    <t>TP53-AcuI#2-i53-duplicate 1-TG adaptor</t>
  </si>
  <si>
    <t>TP53-AcuI#2-Control-duplicate 2-TG adaptor</t>
  </si>
  <si>
    <t>TP53-AcuI#2-Empty vector-duplicate 2-TG adaptor</t>
  </si>
  <si>
    <t>TP53-AcuI#2-i53-duplicate 2-TG adaptor</t>
  </si>
  <si>
    <t>TP53-AcuI#2-Control-duplicate 1-TT adaptor</t>
  </si>
  <si>
    <t>TP53-AcuI#2-Empty vector-duplicate 1-TT adaptor</t>
  </si>
  <si>
    <t>TP53-AcuI#2-i53-duplicate 1-TT adaptor</t>
  </si>
  <si>
    <t>TP53-AcuI#2-Control-duplicate 2-TT adaptor</t>
  </si>
  <si>
    <t>TP53-AcuI#2-Empty vector-duplicate 2-TT adaptor</t>
  </si>
  <si>
    <t>TP53-AcuI#2-i53-duplicate 2-TT adaptor</t>
  </si>
  <si>
    <t>TP53 (PAM mutation)</t>
  </si>
  <si>
    <t>Mean Edited</t>
  </si>
  <si>
    <t>Mean WT</t>
  </si>
  <si>
    <t>Control</t>
  </si>
  <si>
    <t>Empty vector</t>
  </si>
  <si>
    <t>i53</t>
  </si>
  <si>
    <t>AcuI (PAM)</t>
  </si>
  <si>
    <t>B413-Duplicate 1-CTL-TA adaptor</t>
  </si>
  <si>
    <t>B413-Duplicate 1-clone 1-TA adaptor</t>
  </si>
  <si>
    <t>B413-Duplicate 1-clone 2-TA adaptor</t>
  </si>
  <si>
    <t>B413-Duplicate 1-clone 3-TA adaptor</t>
  </si>
  <si>
    <t>B413-Duplicate 1-clone 4-TA adaptor</t>
  </si>
  <si>
    <t>B413-Duplicate 1-clone 5-TA adaptor</t>
  </si>
  <si>
    <t>B413-Duplicate 1-clone 6-TA adaptor</t>
  </si>
  <si>
    <t>B413-Duplicate 1-clone 7-TA adaptor</t>
  </si>
  <si>
    <t>B413-Duplicate 1-clone 8-TA adaptor</t>
  </si>
  <si>
    <t>B413-Duplicate 1-clone 9-TA adaptor</t>
  </si>
  <si>
    <t>B413-Duplicate 1-clone 10-TA adaptor</t>
  </si>
  <si>
    <t>B413-Duplicate 1-clone 11-TA adaptor</t>
  </si>
  <si>
    <t>B413-Duplicate 1-clone 12-TA adaptor</t>
  </si>
  <si>
    <t>B413-Duplicate 1-clone 13-TA adaptor</t>
  </si>
  <si>
    <t>B413-Duplicate 1-clone 14-TA adaptor</t>
  </si>
  <si>
    <t>B413-Duplicate 1-clone 15-TA adaptor</t>
  </si>
  <si>
    <t>B413-Duplicate 1-clone 16-TA adaptor</t>
  </si>
  <si>
    <t>B413-Duplicate 1-clone 17-TA adaptor</t>
  </si>
  <si>
    <t>B413-Duplicate 1-CTL-TC adaptor</t>
  </si>
  <si>
    <t>B413-Duplicate 1-clone 1-TC adaptor</t>
  </si>
  <si>
    <t>B413-Duplicate 1-clone 2-TC adaptor</t>
  </si>
  <si>
    <t>B413-Duplicate 1-clone 3-TC adaptor</t>
  </si>
  <si>
    <t>B413-Duplicate 1-clone 4-TC adaptor</t>
  </si>
  <si>
    <t>B413-Duplicate 1-clone 5-TC adaptor</t>
  </si>
  <si>
    <t>B413-Duplicate 1-clone 6-TC adaptor</t>
  </si>
  <si>
    <t>B413-Duplicate 1-clone 7-TC adaptor</t>
  </si>
  <si>
    <t>B413-Duplicate 1-clone 8-TC adaptor</t>
  </si>
  <si>
    <t>B413-Duplicate 1-clone 9-TC adaptor</t>
  </si>
  <si>
    <t>B413-Duplicate 1-clone 10-TC adaptor</t>
  </si>
  <si>
    <t>B413-Duplicate 1-clone 11-TC adaptor</t>
  </si>
  <si>
    <t>B413-Duplicate 1-clone 12-TC adaptor</t>
  </si>
  <si>
    <t>B413-Duplicate 1-clone 13-TC adaptor</t>
  </si>
  <si>
    <t>B413-Duplicate 1-clone 14-TC adaptor</t>
  </si>
  <si>
    <t>B413-Duplicate 1-clone 15-TC adaptor</t>
  </si>
  <si>
    <t>B413-Duplicate 1-clone 16-TC adaptor</t>
  </si>
  <si>
    <t>B413-Duplicate 1-clone 17-TC adaptor</t>
  </si>
  <si>
    <t>B413-Duplicate 1-CTL-TG adaptor</t>
  </si>
  <si>
    <t>B413-Duplicate 1-clone 1-TG adaptor</t>
  </si>
  <si>
    <t>B413-Duplicate 1-clone 2-TG adaptor</t>
  </si>
  <si>
    <t>B413-Duplicate 1-clone 3-TG adaptor</t>
  </si>
  <si>
    <t>B413-Duplicate 1-clone 4-TG adaptor</t>
  </si>
  <si>
    <t>B413-Duplicate 1-clone 5-TG adaptor</t>
  </si>
  <si>
    <t>B413-Duplicate 1-clone 6-TG adaptor</t>
  </si>
  <si>
    <t>B413-Duplicate 1-clone 7-TG adaptor</t>
  </si>
  <si>
    <t>B413-Duplicate 1-clone 8-TG adaptor</t>
  </si>
  <si>
    <t>B413-Duplicate 1-clone 9-TG adaptor</t>
  </si>
  <si>
    <t>B413-Duplicate 1-clone 10-TG adaptor</t>
  </si>
  <si>
    <t>B413-Duplicate 1-clone 11-TG adaptor</t>
  </si>
  <si>
    <t>B413-Duplicate 1-clone 12-TG adaptor</t>
  </si>
  <si>
    <t>B413-Duplicate 1-clone 13-TG adaptor</t>
  </si>
  <si>
    <t>B413-Duplicate 1-clone 14-TG adaptor</t>
  </si>
  <si>
    <t>B413-Duplicate 1-clone 15-TG adaptor</t>
  </si>
  <si>
    <t>B413-Duplicate 1-clone 16-TG adaptor</t>
  </si>
  <si>
    <t>B413-Duplicate 1-clone 17-TG adaptor</t>
  </si>
  <si>
    <t>B413-Duplicate 1-CTL-TT adaptor</t>
  </si>
  <si>
    <t>B413-Duplicate 1-clone 1-TT adaptor</t>
  </si>
  <si>
    <t>B413-Duplicate 1-clone 2-TT adaptor</t>
  </si>
  <si>
    <t>B413-Duplicate 1-clone 3-TT adaptor</t>
  </si>
  <si>
    <t>B413-Duplicate 1-clone 4-TT adaptor</t>
  </si>
  <si>
    <t>B413-Duplicate 1-clone 5-TT adaptor</t>
  </si>
  <si>
    <t>B413-Duplicate 1-clone 6-TT adaptor</t>
  </si>
  <si>
    <t>B413-Duplicate 1-clone 7-TT adaptor</t>
  </si>
  <si>
    <t>B413-Duplicate 1-clone 8-TT adaptor</t>
  </si>
  <si>
    <t>B413-Duplicate 1-clone 9-TT adaptor</t>
  </si>
  <si>
    <t>B413-Duplicate 1-clone 10-TT adaptor</t>
  </si>
  <si>
    <t>B413-Duplicate 1-clone 11-TT adaptor</t>
  </si>
  <si>
    <t>B413-Duplicate 1-clone 12-TT adaptor</t>
  </si>
  <si>
    <t>B413-Duplicate 1-clone 13-TT adaptor</t>
  </si>
  <si>
    <t>B413-Duplicate 1-clone 14-TT adaptor</t>
  </si>
  <si>
    <t>B413-Duplicate 1-clone 15-TT adaptor</t>
  </si>
  <si>
    <t>B413-Duplicate 1-clone 16-TT adaptor</t>
  </si>
  <si>
    <t>B413-Duplicate 1-clone 17-TT adaptor</t>
  </si>
  <si>
    <t>B413-Duplicate 2-CTL-TA adaptor</t>
  </si>
  <si>
    <t>B413-Duplicate 2-clone 1-TA adaptor</t>
  </si>
  <si>
    <t>B413-Duplicate 2-clone 2-TA adaptor</t>
  </si>
  <si>
    <t>B413-Duplicate 2-clone 3-TA adaptor</t>
  </si>
  <si>
    <t>B413-Duplicate 2-clone 4-TA adaptor</t>
  </si>
  <si>
    <t>B413-Duplicate 2-clone 5-TA adaptor</t>
  </si>
  <si>
    <t>B413-Duplicate 2-clone 6-TA adaptor</t>
  </si>
  <si>
    <t>B413-Duplicate 2-clone 7-TA adaptor</t>
  </si>
  <si>
    <t>B413-Duplicate 2-clone 8-TA adaptor</t>
  </si>
  <si>
    <t>B413-Duplicate 2-clone 9-TA adaptor</t>
  </si>
  <si>
    <t>B413-Duplicate 2-clone 10-TA adaptor</t>
  </si>
  <si>
    <t>B413-Duplicate 2-clone 11-TA adaptor</t>
  </si>
  <si>
    <t>B413-Duplicate 2-clone 12-TA adaptor</t>
  </si>
  <si>
    <t>B413-Duplicate 2-clone 13-TA adaptor</t>
  </si>
  <si>
    <t>B413-Duplicate 2-clone 14-TA adaptor</t>
  </si>
  <si>
    <t>B413-Duplicate 2-clone 15-TA adaptor</t>
  </si>
  <si>
    <t>B413-Duplicate 2-clone 16-TA adaptor</t>
  </si>
  <si>
    <t>B413-Duplicate 2-clone 17-TA adaptor</t>
  </si>
  <si>
    <t>B413-Duplicate 2-CTL-TC adaptor</t>
  </si>
  <si>
    <t>B413-Duplicate 2-clone 1-TC adaptor</t>
  </si>
  <si>
    <t>B413-Duplicate 2-clone 2-TC adaptor</t>
  </si>
  <si>
    <t>B413-Duplicate 2-clone 3-TC adaptor</t>
  </si>
  <si>
    <t>B413-Duplicate 2-clone 4-TC adaptor</t>
  </si>
  <si>
    <t>B413-Duplicate 2-clone 5-TC adaptor</t>
  </si>
  <si>
    <t>B413-Duplicate 2-clone 6-TC adaptor</t>
  </si>
  <si>
    <t>B413-Duplicate 2-clone 7-TC adaptor</t>
  </si>
  <si>
    <t>B413-Duplicate 2-clone 8-TC adaptor</t>
  </si>
  <si>
    <t>B413-Duplicate 2-clone 9-TC adaptor</t>
  </si>
  <si>
    <t>B413-Duplicate 2-clone 10-TC adaptor</t>
  </si>
  <si>
    <t>B413-Duplicate 2-clone 11-TC adaptor</t>
  </si>
  <si>
    <t>B413-Duplicate 2-clone 12-TC adaptor</t>
  </si>
  <si>
    <t>B413-Duplicate 2-clone 13-TC adaptor</t>
  </si>
  <si>
    <t>B413-Duplicate 2-clone 14-TC adaptor</t>
  </si>
  <si>
    <t>B413-Duplicate 2-clone 15-TC adaptor</t>
  </si>
  <si>
    <t>B413-Duplicate 2-clone 16-TC adaptor</t>
  </si>
  <si>
    <t>B413-Duplicate 2-clone 17-TC adaptor</t>
  </si>
  <si>
    <t>B413-Duplicate 2-CTL-TG adaptor</t>
  </si>
  <si>
    <t>B413-Duplicate 2-clone 1-TG adaptor</t>
  </si>
  <si>
    <t>B413-Duplicate 2-clone 2-TG adaptor</t>
  </si>
  <si>
    <t>B413-Duplicate 2-clone 3-TG adaptor</t>
  </si>
  <si>
    <t>B413-Duplicate 2-clone 4-TG adaptor</t>
  </si>
  <si>
    <t>B413-Duplicate 2-clone 5-TG adaptor</t>
  </si>
  <si>
    <t>B413-Duplicate 2-clone 6-TG adaptor</t>
  </si>
  <si>
    <t>B413-Duplicate 2-clone 7-TG adaptor</t>
  </si>
  <si>
    <t>B413-Duplicate 2-clone 8-TG adaptor</t>
  </si>
  <si>
    <t>B413-Duplicate 2-clone 9-TG adaptor</t>
  </si>
  <si>
    <t>B413-Duplicate 2-clone 10-TG adaptor</t>
  </si>
  <si>
    <t>B413-Duplicate 2-clone 11-TG adaptor</t>
  </si>
  <si>
    <t>B413-Duplicate 2-clone 12-TG adaptor</t>
  </si>
  <si>
    <t>B413-Duplicate 2-clone 13-TG adaptor</t>
  </si>
  <si>
    <t>B413-Duplicate 2-clone 14-TG adaptor</t>
  </si>
  <si>
    <t>B413-Duplicate 2-clone 15-TG adaptor</t>
  </si>
  <si>
    <t>B413-Duplicate 2-clone 16-TG adaptor</t>
  </si>
  <si>
    <t>B413-Duplicate 2-clone 17-TG adaptor</t>
  </si>
  <si>
    <t>B413-Duplicate 2-CTL-TT adaptor</t>
  </si>
  <si>
    <t>B413-Duplicate 2-clone 1-TT adaptor</t>
  </si>
  <si>
    <t>B413-Duplicate 2-clone 2-TT adaptor</t>
  </si>
  <si>
    <t>B413-Duplicate 2-clone 3-TT adaptor</t>
  </si>
  <si>
    <t>B413-Duplicate 2-clone 4-TT adaptor</t>
  </si>
  <si>
    <t>B413-Duplicate 2-clone 5-TT adaptor</t>
  </si>
  <si>
    <t>B413-Duplicate 2-clone 6-TT adaptor</t>
  </si>
  <si>
    <t>B413-Duplicate 2-clone 7-TT adaptor</t>
  </si>
  <si>
    <t>B413-Duplicate 2-clone 8-TT adaptor</t>
  </si>
  <si>
    <t>B413-Duplicate 2-clone 9-TT adaptor</t>
  </si>
  <si>
    <t>B413-Duplicate 2-clone 10-TT adaptor</t>
  </si>
  <si>
    <t>B413-Duplicate 2-clone 11-TT adaptor</t>
  </si>
  <si>
    <t>B413-Duplicate 2-clone 12-TT adaptor</t>
  </si>
  <si>
    <t>B413-Duplicate 2-clone 13-TT adaptor</t>
  </si>
  <si>
    <t>B413-Duplicate 2-clone 14-TT adaptor</t>
  </si>
  <si>
    <t>B413-Duplicate 2-clone 15-TT adaptor</t>
  </si>
  <si>
    <t>B413-Duplicate 2-clone 16-TT adaptor</t>
  </si>
  <si>
    <t>B413-Duplicate c-clone 17-TT adaptor</t>
  </si>
  <si>
    <t>BRCA1 clones</t>
  </si>
  <si>
    <t>TA adaptor</t>
  </si>
  <si>
    <t>TC adaptor</t>
  </si>
  <si>
    <t>TG adaptor</t>
  </si>
  <si>
    <t>TT adaptor</t>
  </si>
  <si>
    <t>Clone 1</t>
  </si>
  <si>
    <t>Clone 2</t>
  </si>
  <si>
    <t>Clone 3</t>
  </si>
  <si>
    <t>Clone 4</t>
  </si>
  <si>
    <t>Clone 5</t>
  </si>
  <si>
    <t>Clone 6</t>
  </si>
  <si>
    <t>Clone 7</t>
  </si>
  <si>
    <t>Clone 8</t>
  </si>
  <si>
    <t>Clone 9</t>
  </si>
  <si>
    <t>Clone 10</t>
  </si>
  <si>
    <t>Clone 11</t>
  </si>
  <si>
    <t>Clone 12</t>
  </si>
  <si>
    <t>Clone 13</t>
  </si>
  <si>
    <t>Clone 14</t>
  </si>
  <si>
    <t>Clone 15</t>
  </si>
  <si>
    <t>Clone 16</t>
  </si>
  <si>
    <t>Clone 17</t>
  </si>
  <si>
    <t>HEK3 ins_CTT</t>
  </si>
  <si>
    <t>HEK3-insCTT-AcuI#1-CTL-CG adaptor-duplicate 1</t>
  </si>
  <si>
    <t>HEK3-insCTT-AcuI#1-PE2-CG adaptor-duplicate 1</t>
  </si>
  <si>
    <t>HEK3-insCTT-AcuI#1-CTL-TT adaptor-duplicate 1</t>
  </si>
  <si>
    <t>HEK3-insCTT-AcuI#1-PE2-TT adaptor-duplicate 1</t>
  </si>
  <si>
    <t>HEK3-insCTT-AcuI#1-CTL-CG adaptor-duplicate 2</t>
  </si>
  <si>
    <t>HEK3-insCTT-AcuI#1-PE2-CG adaptor-duplicate 2</t>
  </si>
  <si>
    <t>HEK3-insCTT-AcuI#1-CTL-TT adaptor-duplicate 2</t>
  </si>
  <si>
    <t>HEK3-insCTT-AcuI#1-PE2-TT adaptor-duplicate 2</t>
  </si>
  <si>
    <t>HEK3_CTL WT adaptor</t>
  </si>
  <si>
    <t>HEK3_PE2 WT adaptor</t>
  </si>
  <si>
    <t>HEK3_CTL edited adaptor</t>
  </si>
  <si>
    <t>HEK3_PE2 edited adaptor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</si>
</sst>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1"/>
      <color rgb="FF0070C0"/>
      <name val="Helvetica"/>
      <family val="2"/>
    </font>
    <font>
      <sz val="11"/>
      <color rgb="FFFF0000"/>
      <name val="Helvetica"/>
      <family val="2"/>
    </font>
    <font>
      <sz val="11"/>
      <color rgb="FF3A3A3A"/>
      <name val="Helvetica"/>
      <family val="2"/>
    </font>
    <font>
      <sz val="8"/>
      <name val="Calibri"/>
      <family val="2"/>
      <scheme val="minor"/>
    </font>
    <font>
      <sz val="15"/>
      <color rgb="FF000000"/>
      <name val="Helvetica Neue"/>
      <family val="2"/>
    </font>
    <font>
      <sz val="12"/>
      <color rgb="FF000000"/>
      <name val="Inherit"/>
    </font>
    <font>
      <b/>
      <sz val="12"/>
      <color rgb="FFC00000"/>
      <name val="Helvetica"/>
      <family val="2"/>
    </font>
    <font>
      <b/>
      <sz val="11"/>
      <color rgb="FFC00000"/>
      <name val="Helvetic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7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5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/>
    <xf numFmtId="0" fontId="14" fillId="0" borderId="3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tabSelected="1" workbookViewId="0">
      <selection activeCell="J18" sqref="J18"/>
    </sheetView>
  </sheetViews>
  <sheetFormatPr baseColWidth="10" defaultRowHeight="15"/>
  <cols>
    <col min="1" max="1" width="11.33203125" style="6" bestFit="1" customWidth="1"/>
    <col min="2" max="2" width="12.1640625" style="6" bestFit="1" customWidth="1"/>
    <col min="3" max="3" width="33.1640625" style="6" customWidth="1"/>
    <col min="4" max="4" width="26.83203125" style="6" bestFit="1" customWidth="1"/>
    <col min="5" max="5" width="12.1640625" style="6" bestFit="1" customWidth="1"/>
    <col min="6" max="6" width="23.1640625" style="8" bestFit="1" customWidth="1"/>
    <col min="7" max="7" width="5.5" style="8" bestFit="1" customWidth="1"/>
    <col min="8" max="8" width="7.6640625" style="8" bestFit="1" customWidth="1"/>
    <col min="9" max="16384" width="10.83203125" style="8"/>
  </cols>
  <sheetData>
    <row r="1" spans="1:8" ht="16" thickBot="1">
      <c r="A1" s="91" t="s">
        <v>0</v>
      </c>
      <c r="F1" s="11" t="s">
        <v>5</v>
      </c>
      <c r="G1" s="12" t="s">
        <v>6</v>
      </c>
      <c r="H1" s="13">
        <v>-3.3245</v>
      </c>
    </row>
    <row r="2" spans="1:8" ht="16" thickBot="1">
      <c r="A2" s="98" t="s">
        <v>95</v>
      </c>
      <c r="B2" s="9"/>
      <c r="C2" s="9"/>
      <c r="D2" s="9"/>
      <c r="E2" s="97"/>
      <c r="F2" s="6"/>
      <c r="G2" s="12" t="s">
        <v>8</v>
      </c>
      <c r="H2" s="17">
        <v>7.5503999999999998</v>
      </c>
    </row>
    <row r="3" spans="1:8" ht="16" thickBot="1">
      <c r="A3" s="24" t="s">
        <v>667</v>
      </c>
      <c r="B3" s="25" t="s">
        <v>1</v>
      </c>
      <c r="C3" s="25" t="s">
        <v>2</v>
      </c>
      <c r="D3" s="26" t="s">
        <v>3</v>
      </c>
      <c r="E3" s="27" t="s">
        <v>4</v>
      </c>
      <c r="F3" s="20"/>
    </row>
    <row r="4" spans="1:8">
      <c r="A4" s="14">
        <v>26.351785659790039</v>
      </c>
      <c r="B4" s="15">
        <f>SUM(A4:A5)/2</f>
        <v>26.178144454956055</v>
      </c>
      <c r="C4" s="15" t="s">
        <v>7</v>
      </c>
      <c r="D4" s="15">
        <f>10^((B4-$H$2)/$H$1)</f>
        <v>2.4936084353516025E-6</v>
      </c>
      <c r="E4" s="16">
        <f>(D4/(D18+D4))*100</f>
        <v>7.8858944452266155E-2</v>
      </c>
      <c r="F4" s="20"/>
    </row>
    <row r="5" spans="1:8">
      <c r="A5" s="18">
        <v>26.00450325012207</v>
      </c>
      <c r="B5" s="7"/>
      <c r="C5" s="7"/>
      <c r="D5" s="7"/>
      <c r="E5" s="19"/>
    </row>
    <row r="6" spans="1:8">
      <c r="A6" s="18">
        <v>22.314615249633789</v>
      </c>
      <c r="B6" s="7">
        <f>SUM(A6:A7)/2</f>
        <v>22.339465141296387</v>
      </c>
      <c r="C6" s="7" t="s">
        <v>9</v>
      </c>
      <c r="D6" s="7">
        <f>10^((B6-$H$2)/$H$1)</f>
        <v>3.5603435876083732E-5</v>
      </c>
      <c r="E6" s="19">
        <f>(D6/(D20+D6))*100</f>
        <v>0.70577147634294013</v>
      </c>
    </row>
    <row r="7" spans="1:8">
      <c r="A7" s="18">
        <v>22.364315032958984</v>
      </c>
      <c r="B7" s="7"/>
      <c r="C7" s="7"/>
      <c r="D7" s="7"/>
      <c r="E7" s="19"/>
    </row>
    <row r="8" spans="1:8">
      <c r="A8" s="18">
        <v>18.389389038085938</v>
      </c>
      <c r="B8" s="7">
        <f>SUM(A8:A9)/2</f>
        <v>18.48624324798584</v>
      </c>
      <c r="C8" s="7" t="s">
        <v>10</v>
      </c>
      <c r="D8" s="7">
        <f>10^((B8-$H$2)/$H$1)</f>
        <v>5.1348756388716642E-4</v>
      </c>
      <c r="E8" s="19">
        <f>(D8/(D22+D8))*100</f>
        <v>12.439092099689338</v>
      </c>
    </row>
    <row r="9" spans="1:8">
      <c r="A9" s="18">
        <v>18.583097457885742</v>
      </c>
      <c r="B9" s="7"/>
      <c r="C9" s="7"/>
      <c r="D9" s="7"/>
      <c r="E9" s="19"/>
    </row>
    <row r="10" spans="1:8">
      <c r="A10" s="18">
        <v>17.408590316772461</v>
      </c>
      <c r="B10" s="7">
        <f>SUM(A10:A11)/2</f>
        <v>17.494401931762695</v>
      </c>
      <c r="C10" s="7" t="s">
        <v>11</v>
      </c>
      <c r="D10" s="7">
        <f>10^((B10-$H$2)/$H$1)</f>
        <v>1.0206408200460638E-3</v>
      </c>
      <c r="E10" s="19">
        <f>(D10/(D24+D10))*100</f>
        <v>26.524683418208156</v>
      </c>
    </row>
    <row r="11" spans="1:8">
      <c r="A11" s="18">
        <v>17.58021354675293</v>
      </c>
      <c r="B11" s="7"/>
      <c r="C11" s="7"/>
      <c r="D11" s="7"/>
      <c r="E11" s="19"/>
    </row>
    <row r="12" spans="1:8">
      <c r="A12" s="18">
        <v>16.270412445068359</v>
      </c>
      <c r="B12" s="7">
        <f>SUM(A12:A13)/2</f>
        <v>16.185954093933105</v>
      </c>
      <c r="C12" s="7" t="s">
        <v>12</v>
      </c>
      <c r="D12" s="7">
        <f>10^((B12-$H$2)/$H$1)</f>
        <v>2.526098407257715E-3</v>
      </c>
      <c r="E12" s="19">
        <f>(D12/(D26+D12))*100</f>
        <v>50.420199771564981</v>
      </c>
    </row>
    <row r="13" spans="1:8">
      <c r="A13" s="18">
        <v>16.101495742797852</v>
      </c>
      <c r="B13" s="7"/>
      <c r="C13" s="7"/>
      <c r="D13" s="7"/>
      <c r="E13" s="19"/>
    </row>
    <row r="14" spans="1:8">
      <c r="A14" s="18">
        <v>15.153163909912109</v>
      </c>
      <c r="B14" s="7">
        <f>SUM(A14:A15)/2</f>
        <v>15.341288089752197</v>
      </c>
      <c r="C14" s="7" t="s">
        <v>13</v>
      </c>
      <c r="D14" s="7">
        <f>10^((B14-$H$2)/$H$1)</f>
        <v>4.5344368710527796E-3</v>
      </c>
      <c r="E14" s="19">
        <f>(D14/(D28+D14))*100</f>
        <v>73.363195970897507</v>
      </c>
    </row>
    <row r="15" spans="1:8">
      <c r="A15" s="18">
        <v>15.529412269592285</v>
      </c>
      <c r="B15" s="7"/>
      <c r="C15" s="7"/>
      <c r="D15" s="7"/>
      <c r="E15" s="19"/>
    </row>
    <row r="16" spans="1:8">
      <c r="A16" s="18">
        <v>15.22780704498291</v>
      </c>
      <c r="B16" s="7">
        <f>SUM(A16:A17)/2</f>
        <v>15.155074119567871</v>
      </c>
      <c r="C16" s="7" t="s">
        <v>14</v>
      </c>
      <c r="D16" s="7">
        <f>10^((B16-$H$2)/$H$1)</f>
        <v>5.1586490649905897E-3</v>
      </c>
      <c r="E16" s="19">
        <f>(D16/(D30+D16))*100</f>
        <v>87.30589941175343</v>
      </c>
    </row>
    <row r="17" spans="1:5">
      <c r="A17" s="18">
        <v>15.082341194152832</v>
      </c>
      <c r="B17" s="7"/>
      <c r="C17" s="7"/>
      <c r="D17" s="7"/>
      <c r="E17" s="19"/>
    </row>
    <row r="18" spans="1:5">
      <c r="A18" s="18">
        <v>15.856500625610352</v>
      </c>
      <c r="B18" s="7">
        <f>SUM(A18:A19)/2</f>
        <v>15.86286449432373</v>
      </c>
      <c r="C18" s="7" t="s">
        <v>15</v>
      </c>
      <c r="D18" s="7">
        <f>10^((B18-$H$2)/$H$1)</f>
        <v>3.1596187589968553E-3</v>
      </c>
      <c r="E18" s="19">
        <f>(D18/(D4+D18))*100</f>
        <v>99.921141055547736</v>
      </c>
    </row>
    <row r="19" spans="1:5">
      <c r="A19" s="18">
        <v>15.869228363037109</v>
      </c>
      <c r="B19" s="7"/>
      <c r="C19" s="7"/>
      <c r="D19" s="7"/>
      <c r="E19" s="19"/>
    </row>
    <row r="20" spans="1:5">
      <c r="A20" s="18">
        <v>15.218654632568359</v>
      </c>
      <c r="B20" s="7">
        <f>SUM(A20:A21)/2</f>
        <v>15.197575092315674</v>
      </c>
      <c r="C20" s="7" t="s">
        <v>16</v>
      </c>
      <c r="D20" s="7">
        <f>10^((B20-$H$2)/$H$1)</f>
        <v>5.0090090299844282E-3</v>
      </c>
      <c r="E20" s="19">
        <f>(D20/(D6+D20))*100</f>
        <v>99.294228523657054</v>
      </c>
    </row>
    <row r="21" spans="1:5">
      <c r="A21" s="18">
        <v>15.176495552062988</v>
      </c>
      <c r="B21" s="7"/>
      <c r="C21" s="7"/>
      <c r="D21" s="7"/>
      <c r="E21" s="19"/>
    </row>
    <row r="22" spans="1:5">
      <c r="A22" s="18">
        <v>15.605391502380371</v>
      </c>
      <c r="B22" s="7">
        <f>SUM(A22:A23)/2</f>
        <v>15.668657779693604</v>
      </c>
      <c r="C22" s="7" t="s">
        <v>17</v>
      </c>
      <c r="D22" s="7">
        <f>10^((B22-$H$2)/$H$1)</f>
        <v>3.614527244363916E-3</v>
      </c>
      <c r="E22" s="19">
        <f>(D22/(D8+D22))*100</f>
        <v>87.560907900310653</v>
      </c>
    </row>
    <row r="23" spans="1:5">
      <c r="A23" s="18">
        <v>15.731924057006836</v>
      </c>
      <c r="B23" s="7"/>
      <c r="C23" s="7"/>
      <c r="D23" s="7"/>
      <c r="E23" s="19"/>
    </row>
    <row r="24" spans="1:5">
      <c r="A24" s="18">
        <v>15.980368614196777</v>
      </c>
      <c r="B24" s="7">
        <f>SUM(A24:A25)/2</f>
        <v>16.023339748382568</v>
      </c>
      <c r="C24" s="7" t="s">
        <v>18</v>
      </c>
      <c r="D24" s="7">
        <f>10^((B24-$H$2)/$H$1)</f>
        <v>2.8272498557967772E-3</v>
      </c>
      <c r="E24" s="19">
        <f>(D24/(D10+D24))*100</f>
        <v>73.475316581791844</v>
      </c>
    </row>
    <row r="25" spans="1:5">
      <c r="A25" s="18">
        <v>16.066310882568359</v>
      </c>
      <c r="B25" s="7"/>
      <c r="C25" s="7"/>
      <c r="D25" s="7"/>
      <c r="E25" s="19"/>
    </row>
    <row r="26" spans="1:5">
      <c r="A26" s="18">
        <v>16.168130874633789</v>
      </c>
      <c r="B26" s="7">
        <f>SUM(A26:A27)/2</f>
        <v>16.210222244262695</v>
      </c>
      <c r="C26" s="7" t="s">
        <v>19</v>
      </c>
      <c r="D26" s="7">
        <f>10^((B26-$H$2)/$H$1)</f>
        <v>2.4839936167773339E-3</v>
      </c>
      <c r="E26" s="19">
        <f>(D26/(D12+D26))*100</f>
        <v>49.579800228435019</v>
      </c>
    </row>
    <row r="27" spans="1:5">
      <c r="A27" s="18">
        <v>16.252313613891602</v>
      </c>
      <c r="B27" s="7"/>
      <c r="C27" s="7"/>
      <c r="D27" s="7"/>
      <c r="E27" s="19"/>
    </row>
    <row r="28" spans="1:5">
      <c r="A28" s="18">
        <v>16.983875274658203</v>
      </c>
      <c r="B28" s="7">
        <f>SUM(A28:A29)/2</f>
        <v>16.804055213928223</v>
      </c>
      <c r="C28" s="7" t="s">
        <v>20</v>
      </c>
      <c r="D28" s="7">
        <f>10^((B28-$H$2)/$H$1)</f>
        <v>1.6463692007704111E-3</v>
      </c>
      <c r="E28" s="19">
        <f>(D28/(D14+D28))*100</f>
        <v>26.636804029102496</v>
      </c>
    </row>
    <row r="29" spans="1:5">
      <c r="A29" s="18">
        <v>16.624235153198242</v>
      </c>
      <c r="B29" s="7"/>
      <c r="C29" s="7"/>
      <c r="D29" s="7"/>
      <c r="E29" s="19"/>
    </row>
    <row r="30" spans="1:5">
      <c r="A30" s="18">
        <v>17.896556854248047</v>
      </c>
      <c r="B30" s="7">
        <f>SUM(A30:A31)/2</f>
        <v>17.939148902893066</v>
      </c>
      <c r="C30" s="7" t="s">
        <v>21</v>
      </c>
      <c r="D30" s="7">
        <f>10^((B30-$H$2)/$H$1)</f>
        <v>7.5005710463637871E-4</v>
      </c>
      <c r="E30" s="19">
        <f>(D30/(D16+D30))*100</f>
        <v>12.694100588246576</v>
      </c>
    </row>
    <row r="31" spans="1:5" ht="16" thickBot="1">
      <c r="A31" s="21">
        <v>17.981740951538086</v>
      </c>
      <c r="B31" s="22"/>
      <c r="C31" s="22"/>
      <c r="D31" s="22"/>
      <c r="E31" s="23"/>
    </row>
    <row r="32" spans="1:5" ht="16" thickBot="1">
      <c r="A32" s="98" t="s">
        <v>96</v>
      </c>
      <c r="B32" s="9"/>
      <c r="C32" s="9"/>
      <c r="D32" s="9"/>
      <c r="E32" s="97"/>
    </row>
    <row r="33" spans="1:5" ht="16" thickBot="1">
      <c r="A33" s="24" t="s">
        <v>667</v>
      </c>
      <c r="B33" s="25" t="s">
        <v>1</v>
      </c>
      <c r="C33" s="25" t="s">
        <v>2</v>
      </c>
      <c r="D33" s="26" t="s">
        <v>3</v>
      </c>
      <c r="E33" s="27" t="s">
        <v>4</v>
      </c>
    </row>
    <row r="34" spans="1:5">
      <c r="A34" s="18">
        <v>25.274496078491211</v>
      </c>
      <c r="B34" s="7">
        <f>SUM(A34:A35)/2</f>
        <v>25.143584251403809</v>
      </c>
      <c r="C34" s="7" t="s">
        <v>22</v>
      </c>
      <c r="D34" s="7">
        <f>10^((B34-$H$2)/$H$1)</f>
        <v>5.1052966237400614E-6</v>
      </c>
      <c r="E34" s="19">
        <f>(D34/(D48+D34))*100</f>
        <v>7.7697834600043467E-2</v>
      </c>
    </row>
    <row r="35" spans="1:5">
      <c r="A35" s="18">
        <v>25.012672424316406</v>
      </c>
      <c r="B35" s="7"/>
      <c r="C35" s="7"/>
      <c r="D35" s="7"/>
      <c r="E35" s="19"/>
    </row>
    <row r="36" spans="1:5">
      <c r="A36" s="18">
        <v>21.798255920410156</v>
      </c>
      <c r="B36" s="7">
        <f>SUM(A36:A37)/2</f>
        <v>21.769892692565918</v>
      </c>
      <c r="C36" s="7" t="s">
        <v>23</v>
      </c>
      <c r="D36" s="7">
        <f>10^((B36-$H$2)/$H$1)</f>
        <v>5.2822342764349405E-5</v>
      </c>
      <c r="E36" s="19">
        <f>(D36/(D50+D36))*100</f>
        <v>0.82694445792039684</v>
      </c>
    </row>
    <row r="37" spans="1:5">
      <c r="A37" s="18">
        <v>21.74152946472168</v>
      </c>
      <c r="B37" s="7"/>
      <c r="C37" s="7"/>
      <c r="D37" s="7"/>
      <c r="E37" s="19"/>
    </row>
    <row r="38" spans="1:5">
      <c r="A38" s="18">
        <v>18.147809982299805</v>
      </c>
      <c r="B38" s="7">
        <f>SUM(A38:A39)/2</f>
        <v>18.179961204528809</v>
      </c>
      <c r="C38" s="7" t="s">
        <v>24</v>
      </c>
      <c r="D38" s="7">
        <f>10^((B38-$H$2)/$H$1)</f>
        <v>6.3483181585087848E-4</v>
      </c>
      <c r="E38" s="19">
        <f>(D38/(D52+D38))*100</f>
        <v>10.295358931008611</v>
      </c>
    </row>
    <row r="39" spans="1:5">
      <c r="A39" s="18">
        <v>18.212112426757812</v>
      </c>
      <c r="B39" s="7"/>
      <c r="C39" s="7"/>
      <c r="D39" s="7"/>
      <c r="E39" s="19"/>
    </row>
    <row r="40" spans="1:5">
      <c r="A40" s="18">
        <v>16.972185134887695</v>
      </c>
      <c r="B40" s="7">
        <f>SUM(A40:A41)/2</f>
        <v>16.984308242797852</v>
      </c>
      <c r="C40" s="7" t="s">
        <v>25</v>
      </c>
      <c r="D40" s="7">
        <f>10^((B40-$H$2)/$H$1)</f>
        <v>1.453140618425011E-3</v>
      </c>
      <c r="E40" s="19">
        <f>(D40/(D54+D40))*100</f>
        <v>28.112726024195307</v>
      </c>
    </row>
    <row r="41" spans="1:5">
      <c r="A41" s="18">
        <v>16.996431350708008</v>
      </c>
      <c r="B41" s="7"/>
      <c r="C41" s="7"/>
      <c r="D41" s="7"/>
      <c r="E41" s="19"/>
    </row>
    <row r="42" spans="1:5">
      <c r="A42" s="18">
        <v>15.964947700500488</v>
      </c>
      <c r="B42" s="7">
        <f>SUM(A42:A43)/2</f>
        <v>15.802123069763184</v>
      </c>
      <c r="C42" s="7" t="s">
        <v>26</v>
      </c>
      <c r="D42" s="7">
        <f>10^((B42-$H$2)/$H$1)</f>
        <v>3.2953802058229681E-3</v>
      </c>
      <c r="E42" s="19">
        <f>(D42/(D56+D42))*100</f>
        <v>47.65957153000133</v>
      </c>
    </row>
    <row r="43" spans="1:5">
      <c r="A43" s="18">
        <v>15.639298439025879</v>
      </c>
      <c r="B43" s="7"/>
      <c r="C43" s="7"/>
      <c r="D43" s="7"/>
      <c r="E43" s="19"/>
    </row>
    <row r="44" spans="1:5">
      <c r="A44" s="18">
        <v>15.156187057495117</v>
      </c>
      <c r="B44" s="7">
        <f>SUM(A44:A45)/2</f>
        <v>15.19239616394043</v>
      </c>
      <c r="C44" s="7" t="s">
        <v>27</v>
      </c>
      <c r="D44" s="7">
        <f>10^((B44-$H$2)/$H$1)</f>
        <v>5.0270085202760171E-3</v>
      </c>
      <c r="E44" s="19">
        <f>(D44/(D58+D44))*100</f>
        <v>75.383808164459552</v>
      </c>
    </row>
    <row r="45" spans="1:5">
      <c r="A45" s="18">
        <v>15.228605270385742</v>
      </c>
      <c r="B45" s="7"/>
      <c r="C45" s="7"/>
      <c r="D45" s="7"/>
      <c r="E45" s="19"/>
    </row>
    <row r="46" spans="1:5">
      <c r="A46" s="18">
        <v>14.826267242431641</v>
      </c>
      <c r="B46" s="7">
        <f>SUM(A46:A47)/2</f>
        <v>15.148733615875244</v>
      </c>
      <c r="C46" s="7" t="s">
        <v>28</v>
      </c>
      <c r="D46" s="7">
        <f>10^((B46-$H$2)/$H$1)</f>
        <v>5.1813530999738943E-3</v>
      </c>
      <c r="E46" s="19">
        <f>(D46/(D60+D46))*100</f>
        <v>86.160153521179765</v>
      </c>
    </row>
    <row r="47" spans="1:5">
      <c r="A47" s="18">
        <v>15.471199989318848</v>
      </c>
      <c r="B47" s="7"/>
      <c r="C47" s="7"/>
      <c r="D47" s="7"/>
      <c r="E47" s="19"/>
    </row>
    <row r="48" spans="1:5">
      <c r="A48" s="18">
        <v>14.875460624694824</v>
      </c>
      <c r="B48" s="7">
        <f>SUM(A48:A49)/2</f>
        <v>14.806870937347412</v>
      </c>
      <c r="C48" s="7" t="s">
        <v>29</v>
      </c>
      <c r="D48" s="7">
        <f>10^((B48-$H$2)/$H$1)</f>
        <v>6.5656011458659772E-3</v>
      </c>
      <c r="E48" s="19">
        <f>(D48/(D34+D48))*100</f>
        <v>99.922302165399955</v>
      </c>
    </row>
    <row r="49" spans="1:5">
      <c r="A49" s="18">
        <v>14.73828125</v>
      </c>
      <c r="B49" s="7"/>
      <c r="C49" s="7"/>
      <c r="D49" s="7"/>
      <c r="E49" s="19"/>
    </row>
    <row r="50" spans="1:5">
      <c r="A50" s="18">
        <v>14.941934585571289</v>
      </c>
      <c r="B50" s="7">
        <f>SUM(A50:A51)/2</f>
        <v>14.858531951904297</v>
      </c>
      <c r="C50" s="7" t="s">
        <v>30</v>
      </c>
      <c r="D50" s="7">
        <f>10^((B50-$H$2)/$H$1)</f>
        <v>6.3348306922638119E-3</v>
      </c>
      <c r="E50" s="19">
        <f>(D50/(D36+D50))*100</f>
        <v>99.173055542079595</v>
      </c>
    </row>
    <row r="51" spans="1:5">
      <c r="A51" s="18">
        <v>14.775129318237305</v>
      </c>
      <c r="B51" s="7"/>
      <c r="C51" s="7"/>
      <c r="D51" s="7"/>
      <c r="E51" s="19"/>
    </row>
    <row r="52" spans="1:5">
      <c r="A52" s="18">
        <v>14.887914657592773</v>
      </c>
      <c r="B52" s="7">
        <f>SUM(A52:A53)/2</f>
        <v>15.054354667663574</v>
      </c>
      <c r="C52" s="7" t="s">
        <v>31</v>
      </c>
      <c r="D52" s="7">
        <f>10^((B52-$H$2)/$H$1)</f>
        <v>5.5313622926306365E-3</v>
      </c>
      <c r="E52" s="19">
        <f>(D52/(D38+D52))*100</f>
        <v>89.704641068991393</v>
      </c>
    </row>
    <row r="53" spans="1:5">
      <c r="A53" s="18">
        <v>15.220794677734375</v>
      </c>
      <c r="B53" s="7"/>
      <c r="C53" s="7"/>
      <c r="D53" s="7"/>
      <c r="E53" s="19"/>
    </row>
    <row r="54" spans="1:5">
      <c r="A54" s="18">
        <v>15.774636268615723</v>
      </c>
      <c r="B54" s="7">
        <f>SUM(A54:A55)/2</f>
        <v>15.628746509552002</v>
      </c>
      <c r="C54" s="7" t="s">
        <v>32</v>
      </c>
      <c r="D54" s="7">
        <f>10^((B54-$H$2)/$H$1)</f>
        <v>3.7158373639106794E-3</v>
      </c>
      <c r="E54" s="19">
        <f>(D54/(D40+D54))*100</f>
        <v>71.887273975804703</v>
      </c>
    </row>
    <row r="55" spans="1:5">
      <c r="A55" s="18">
        <v>15.482856750488281</v>
      </c>
      <c r="B55" s="7"/>
      <c r="C55" s="7"/>
      <c r="D55" s="7"/>
      <c r="E55" s="19"/>
    </row>
    <row r="56" spans="1:5">
      <c r="A56" s="18">
        <v>15.62929630279541</v>
      </c>
      <c r="B56" s="7">
        <f>SUM(A56:A57)/2</f>
        <v>15.666858673095703</v>
      </c>
      <c r="C56" s="7" t="s">
        <v>33</v>
      </c>
      <c r="D56" s="7">
        <f>10^((B56-$H$2)/$H$1)</f>
        <v>3.6190340451497916E-3</v>
      </c>
      <c r="E56" s="19">
        <f>(D56/(D42+D56))*100</f>
        <v>52.34042846999867</v>
      </c>
    </row>
    <row r="57" spans="1:5">
      <c r="A57" s="18">
        <v>15.704421043395996</v>
      </c>
      <c r="B57" s="7"/>
      <c r="C57" s="7"/>
      <c r="D57" s="7"/>
      <c r="E57" s="19"/>
    </row>
    <row r="58" spans="1:5">
      <c r="A58" s="18">
        <v>16.694580078125</v>
      </c>
      <c r="B58" s="7">
        <f>SUM(A58:A59)/2</f>
        <v>16.808293342590332</v>
      </c>
      <c r="C58" s="7" t="s">
        <v>34</v>
      </c>
      <c r="D58" s="7">
        <f>10^((B58-$H$2)/$H$1)</f>
        <v>1.6415435768917807E-3</v>
      </c>
      <c r="E58" s="19">
        <f>(D58/(D44+D58))*100</f>
        <v>24.616191835540448</v>
      </c>
    </row>
    <row r="59" spans="1:5">
      <c r="A59" s="18">
        <v>16.922006607055664</v>
      </c>
      <c r="B59" s="7"/>
      <c r="C59" s="7"/>
      <c r="D59" s="7"/>
      <c r="E59" s="19"/>
    </row>
    <row r="60" spans="1:5">
      <c r="A60" s="18">
        <v>17.774980545043945</v>
      </c>
      <c r="B60" s="7">
        <f>SUM(A60:A61)/2</f>
        <v>17.788969039916992</v>
      </c>
      <c r="C60" s="7" t="s">
        <v>35</v>
      </c>
      <c r="D60" s="7">
        <f>10^((B60-$H$2)/$H$1)</f>
        <v>8.3227720153226763E-4</v>
      </c>
      <c r="E60" s="19">
        <f>(D60/(D46+D60))*100</f>
        <v>13.839846478820242</v>
      </c>
    </row>
    <row r="61" spans="1:5" ht="16" thickBot="1">
      <c r="A61" s="21">
        <v>17.802957534790039</v>
      </c>
      <c r="B61" s="22"/>
      <c r="C61" s="22"/>
      <c r="D61" s="22"/>
      <c r="E61" s="23"/>
    </row>
    <row r="62" spans="1:5" ht="16" thickBot="1"/>
    <row r="63" spans="1:5" ht="16" thickBot="1">
      <c r="A63" s="91" t="s">
        <v>36</v>
      </c>
    </row>
    <row r="64" spans="1:5" ht="16" thickBot="1">
      <c r="A64" s="98" t="s">
        <v>95</v>
      </c>
      <c r="B64" s="9"/>
      <c r="C64" s="9"/>
      <c r="D64" s="9"/>
      <c r="E64" s="97"/>
    </row>
    <row r="65" spans="1:5" ht="16" thickBot="1">
      <c r="A65" s="24" t="s">
        <v>667</v>
      </c>
      <c r="B65" s="25" t="s">
        <v>1</v>
      </c>
      <c r="C65" s="25" t="s">
        <v>2</v>
      </c>
      <c r="D65" s="26" t="s">
        <v>3</v>
      </c>
      <c r="E65" s="27" t="s">
        <v>4</v>
      </c>
    </row>
    <row r="66" spans="1:5">
      <c r="A66" s="14">
        <v>22.857244491577148</v>
      </c>
      <c r="B66" s="15">
        <f>SUM(A66:A67)/2</f>
        <v>22.721842765808105</v>
      </c>
      <c r="C66" s="15" t="s">
        <v>37</v>
      </c>
      <c r="D66" s="15">
        <f>10^((B66-$H$2)/$H$1)</f>
        <v>2.7319567890684483E-5</v>
      </c>
      <c r="E66" s="16">
        <f>(D66/(D80+D66))*100</f>
        <v>1.5644505948140794</v>
      </c>
    </row>
    <row r="67" spans="1:5">
      <c r="A67" s="18">
        <v>22.586441040039062</v>
      </c>
      <c r="B67" s="7"/>
      <c r="C67" s="7"/>
      <c r="D67" s="7"/>
      <c r="E67" s="19"/>
    </row>
    <row r="68" spans="1:5">
      <c r="A68" s="18">
        <v>21.796463012695312</v>
      </c>
      <c r="B68" s="7">
        <f>SUM(A68:A69)/2</f>
        <v>21.759136199951172</v>
      </c>
      <c r="C68" s="7" t="s">
        <v>38</v>
      </c>
      <c r="D68" s="7">
        <f>10^((B68-$H$2)/$H$1)</f>
        <v>5.3217342185454473E-5</v>
      </c>
      <c r="E68" s="19">
        <f>(D68/(D82+D68))*100</f>
        <v>2.4759178259837444</v>
      </c>
    </row>
    <row r="69" spans="1:5">
      <c r="A69" s="18">
        <v>21.721809387207031</v>
      </c>
      <c r="B69" s="7"/>
      <c r="C69" s="7"/>
      <c r="D69" s="7"/>
      <c r="E69" s="19"/>
    </row>
    <row r="70" spans="1:5">
      <c r="A70" s="18">
        <v>19.81928825378418</v>
      </c>
      <c r="B70" s="7">
        <f>SUM(A70:A71)/2</f>
        <v>19.909784317016602</v>
      </c>
      <c r="C70" s="7" t="s">
        <v>39</v>
      </c>
      <c r="D70" s="7">
        <f>10^((B70-$H$2)/$H$1)</f>
        <v>1.9157237661002777E-4</v>
      </c>
      <c r="E70" s="19">
        <f>(D70/(D84+D70))*100</f>
        <v>8.4735558688161898</v>
      </c>
    </row>
    <row r="71" spans="1:5">
      <c r="A71" s="18">
        <v>20.000280380249023</v>
      </c>
      <c r="B71" s="7"/>
      <c r="C71" s="7"/>
      <c r="D71" s="7"/>
      <c r="E71" s="19"/>
    </row>
    <row r="72" spans="1:5">
      <c r="A72" s="18">
        <v>18.964134216308594</v>
      </c>
      <c r="B72" s="7">
        <f>SUM(A72:A73)/2</f>
        <v>18.95754337310791</v>
      </c>
      <c r="C72" s="7" t="s">
        <v>40</v>
      </c>
      <c r="D72" s="7">
        <f>10^((B72-$H$2)/$H$1)</f>
        <v>3.7047952676162835E-4</v>
      </c>
      <c r="E72" s="19">
        <f>(D72/(D86+D72))*100</f>
        <v>20.934199505605346</v>
      </c>
    </row>
    <row r="73" spans="1:5">
      <c r="A73" s="18">
        <v>18.950952529907227</v>
      </c>
      <c r="B73" s="7"/>
      <c r="C73" s="7"/>
      <c r="D73" s="7"/>
      <c r="E73" s="19"/>
    </row>
    <row r="74" spans="1:5">
      <c r="A74" s="18">
        <v>17.991554260253906</v>
      </c>
      <c r="B74" s="7">
        <f>SUM(A74:A75)/2</f>
        <v>18.061321258544922</v>
      </c>
      <c r="C74" s="7" t="s">
        <v>41</v>
      </c>
      <c r="D74" s="7">
        <f>10^((B74-$H$2)/$H$1)</f>
        <v>6.8919995007389395E-4</v>
      </c>
      <c r="E74" s="19">
        <f>(D74/(D88+D74))*100</f>
        <v>44.33435866278765</v>
      </c>
    </row>
    <row r="75" spans="1:5">
      <c r="A75" s="18">
        <v>18.131088256835938</v>
      </c>
      <c r="B75" s="7"/>
      <c r="C75" s="7"/>
      <c r="D75" s="7"/>
      <c r="E75" s="19"/>
    </row>
    <row r="76" spans="1:5">
      <c r="A76" s="18">
        <v>16.803611755371094</v>
      </c>
      <c r="B76" s="7">
        <f>SUM(A76:A77)/2</f>
        <v>17.058042526245117</v>
      </c>
      <c r="C76" s="7" t="s">
        <v>42</v>
      </c>
      <c r="D76" s="7">
        <f>10^((B76-$H$2)/$H$1)</f>
        <v>1.3807930196238992E-3</v>
      </c>
      <c r="E76" s="19">
        <f>(D76/(D90+D76))*100</f>
        <v>64.923003254377036</v>
      </c>
    </row>
    <row r="77" spans="1:5">
      <c r="A77" s="18">
        <v>17.312473297119141</v>
      </c>
      <c r="B77" s="7"/>
      <c r="C77" s="7"/>
      <c r="D77" s="7"/>
      <c r="E77" s="19"/>
    </row>
    <row r="78" spans="1:5">
      <c r="A78" s="18">
        <v>17.243949890136719</v>
      </c>
      <c r="B78" s="7">
        <f>SUM(A78:A79)/2</f>
        <v>17.195079803466797</v>
      </c>
      <c r="C78" s="7" t="s">
        <v>43</v>
      </c>
      <c r="D78" s="7">
        <f>10^((B78-$H$2)/$H$1)</f>
        <v>1.2557643960446705E-3</v>
      </c>
      <c r="E78" s="19">
        <f>(D78/(D92+D78))*100</f>
        <v>80.782991733984446</v>
      </c>
    </row>
    <row r="79" spans="1:5">
      <c r="A79" s="18">
        <v>17.146209716796875</v>
      </c>
      <c r="B79" s="7"/>
      <c r="C79" s="7"/>
      <c r="D79" s="7"/>
      <c r="E79" s="19"/>
    </row>
    <row r="80" spans="1:5">
      <c r="A80" s="18">
        <v>16.81304931640625</v>
      </c>
      <c r="B80" s="7">
        <f>SUM(A80:A81)/2</f>
        <v>16.741765022277832</v>
      </c>
      <c r="C80" s="7" t="s">
        <v>44</v>
      </c>
      <c r="D80" s="7">
        <f>10^((B80-$H$2)/$H$1)</f>
        <v>1.7189527644696204E-3</v>
      </c>
      <c r="E80" s="19">
        <f>(D80/(D66+D80))*100</f>
        <v>98.435549405185924</v>
      </c>
    </row>
    <row r="81" spans="1:5">
      <c r="A81" s="18">
        <v>16.670480728149414</v>
      </c>
      <c r="B81" s="7"/>
      <c r="C81" s="7"/>
      <c r="D81" s="7"/>
      <c r="E81" s="19"/>
    </row>
    <row r="82" spans="1:5">
      <c r="A82" s="18">
        <v>16.421295166015625</v>
      </c>
      <c r="B82" s="7">
        <f>SUM(A82:A83)/2</f>
        <v>16.455309867858887</v>
      </c>
      <c r="C82" s="7" t="s">
        <v>45</v>
      </c>
      <c r="D82" s="7">
        <f>10^((B82-$H$2)/$H$1)</f>
        <v>2.0961812213274476E-3</v>
      </c>
      <c r="E82" s="19">
        <f>(D82/(D68+D82))*100</f>
        <v>97.524082174016257</v>
      </c>
    </row>
    <row r="83" spans="1:5">
      <c r="A83" s="18">
        <v>16.489324569702148</v>
      </c>
      <c r="B83" s="7"/>
      <c r="C83" s="7"/>
      <c r="D83" s="7"/>
      <c r="E83" s="19"/>
    </row>
    <row r="84" spans="1:5">
      <c r="A84" s="18">
        <v>16.433826446533203</v>
      </c>
      <c r="B84" s="7">
        <f>SUM(A84:A85)/2</f>
        <v>16.473977088928223</v>
      </c>
      <c r="C84" s="7" t="s">
        <v>46</v>
      </c>
      <c r="D84" s="7">
        <f>10^((B84-$H$2)/$H$1)</f>
        <v>2.0692538877808112E-3</v>
      </c>
      <c r="E84" s="19">
        <f>(D84/(D70+D84))*100</f>
        <v>91.526444131183808</v>
      </c>
    </row>
    <row r="85" spans="1:5">
      <c r="A85" s="18">
        <v>16.514127731323242</v>
      </c>
      <c r="B85" s="7"/>
      <c r="C85" s="7"/>
      <c r="D85" s="7"/>
      <c r="E85" s="19"/>
    </row>
    <row r="86" spans="1:5">
      <c r="A86" s="18">
        <v>17.088233947753906</v>
      </c>
      <c r="B86" s="7">
        <f>SUM(A86:A87)/2</f>
        <v>17.038866996765137</v>
      </c>
      <c r="C86" s="7" t="s">
        <v>47</v>
      </c>
      <c r="D86" s="7">
        <f>10^((B86-$H$2)/$H$1)</f>
        <v>1.399253902321383E-3</v>
      </c>
      <c r="E86" s="19">
        <f>(D86/(D72+D86))*100</f>
        <v>79.065800494394651</v>
      </c>
    </row>
    <row r="87" spans="1:5">
      <c r="A87" s="18">
        <v>16.989500045776367</v>
      </c>
      <c r="B87" s="7"/>
      <c r="C87" s="7"/>
      <c r="D87" s="7"/>
      <c r="E87" s="19"/>
    </row>
    <row r="88" spans="1:5">
      <c r="A88" s="18">
        <v>17.638347625732422</v>
      </c>
      <c r="B88" s="7">
        <f>SUM(A88:A89)/2</f>
        <v>17.732705116271973</v>
      </c>
      <c r="C88" s="7" t="s">
        <v>48</v>
      </c>
      <c r="D88" s="7">
        <f>10^((B88-$H$2)/$H$1)</f>
        <v>8.6535045025112238E-4</v>
      </c>
      <c r="E88" s="19">
        <f>(D88/(D74+D88))*100</f>
        <v>55.665641337212357</v>
      </c>
    </row>
    <row r="89" spans="1:5">
      <c r="A89" s="18">
        <v>17.827062606811523</v>
      </c>
      <c r="B89" s="7"/>
      <c r="C89" s="7"/>
      <c r="D89" s="7"/>
      <c r="E89" s="19"/>
    </row>
    <row r="90" spans="1:5">
      <c r="A90" s="18">
        <v>18.026987075805664</v>
      </c>
      <c r="B90" s="7">
        <f>SUM(A90:A91)/2</f>
        <v>17.946934700012207</v>
      </c>
      <c r="C90" s="7" t="s">
        <v>49</v>
      </c>
      <c r="D90" s="7">
        <f>10^((B90-$H$2)/$H$1)</f>
        <v>7.4602328647606179E-4</v>
      </c>
      <c r="E90" s="19">
        <f>(D90/(D76+D90))*100</f>
        <v>35.076996745622964</v>
      </c>
    </row>
    <row r="91" spans="1:5">
      <c r="A91" s="18">
        <v>17.86688232421875</v>
      </c>
      <c r="B91" s="7"/>
      <c r="C91" s="7"/>
      <c r="D91" s="7"/>
      <c r="E91" s="19"/>
    </row>
    <row r="92" spans="1:5">
      <c r="A92" s="18">
        <v>19.284919738769531</v>
      </c>
      <c r="B92" s="7">
        <f>SUM(A92:A93)/2</f>
        <v>19.268351554870605</v>
      </c>
      <c r="C92" s="7" t="s">
        <v>50</v>
      </c>
      <c r="D92" s="7">
        <f>10^((B92-$H$2)/$H$1)</f>
        <v>2.9872667823970179E-4</v>
      </c>
      <c r="E92" s="19">
        <f>(D92/(D78+D92))*100</f>
        <v>19.217008266015551</v>
      </c>
    </row>
    <row r="93" spans="1:5" ht="16" thickBot="1">
      <c r="A93" s="21">
        <v>19.25178337097168</v>
      </c>
      <c r="B93" s="22"/>
      <c r="C93" s="22"/>
      <c r="D93" s="22"/>
      <c r="E93" s="23"/>
    </row>
    <row r="94" spans="1:5" ht="16" thickBot="1">
      <c r="A94" s="98" t="s">
        <v>96</v>
      </c>
      <c r="B94" s="9"/>
      <c r="C94" s="9"/>
      <c r="D94" s="9"/>
      <c r="E94" s="97"/>
    </row>
    <row r="95" spans="1:5" ht="16" thickBot="1">
      <c r="A95" s="24" t="s">
        <v>667</v>
      </c>
      <c r="B95" s="25" t="s">
        <v>1</v>
      </c>
      <c r="C95" s="25" t="s">
        <v>2</v>
      </c>
      <c r="D95" s="26" t="s">
        <v>3</v>
      </c>
      <c r="E95" s="27" t="s">
        <v>4</v>
      </c>
    </row>
    <row r="96" spans="1:5">
      <c r="A96" s="18">
        <v>22.838493347167969</v>
      </c>
      <c r="B96" s="7">
        <f>SUM(A96:A97)/2</f>
        <v>22.663553237915039</v>
      </c>
      <c r="C96" s="7" t="s">
        <v>51</v>
      </c>
      <c r="D96" s="7">
        <f>10^((B96-$H$2)/$H$1)</f>
        <v>2.8445079216331797E-5</v>
      </c>
      <c r="E96" s="19">
        <f>(D96/(D110+D96))*100</f>
        <v>1.3243028316723058</v>
      </c>
    </row>
    <row r="97" spans="1:5">
      <c r="A97" s="18">
        <v>22.488613128662109</v>
      </c>
      <c r="B97" s="7"/>
      <c r="C97" s="7"/>
      <c r="D97" s="7"/>
      <c r="E97" s="19"/>
    </row>
    <row r="98" spans="1:5">
      <c r="A98" s="18">
        <v>22.184606552124023</v>
      </c>
      <c r="B98" s="7">
        <f>SUM(A98:A99)/2</f>
        <v>22.166013717651367</v>
      </c>
      <c r="C98" s="7" t="s">
        <v>52</v>
      </c>
      <c r="D98" s="7">
        <f>10^((B98-$H$2)/$H$1)</f>
        <v>4.0148155589687587E-5</v>
      </c>
      <c r="E98" s="19">
        <f>(D98/(D112+D98))*100</f>
        <v>2.080707389101498</v>
      </c>
    </row>
    <row r="99" spans="1:5">
      <c r="A99" s="18">
        <v>22.147420883178711</v>
      </c>
      <c r="B99" s="7"/>
      <c r="C99" s="7"/>
      <c r="D99" s="7"/>
      <c r="E99" s="19"/>
    </row>
    <row r="100" spans="1:5">
      <c r="A100" s="18">
        <v>19.979230880737305</v>
      </c>
      <c r="B100" s="7">
        <f>SUM(A100:A101)/2</f>
        <v>19.926205635070801</v>
      </c>
      <c r="C100" s="7" t="s">
        <v>53</v>
      </c>
      <c r="D100" s="7">
        <f>10^((B100-$H$2)/$H$1)</f>
        <v>1.894058558768624E-4</v>
      </c>
      <c r="E100" s="19">
        <f>(D100/(D114+D100))*100</f>
        <v>7.1814949858591008</v>
      </c>
    </row>
    <row r="101" spans="1:5">
      <c r="A101" s="18">
        <v>19.873180389404297</v>
      </c>
      <c r="B101" s="7"/>
      <c r="C101" s="7"/>
      <c r="D101" s="7"/>
      <c r="E101" s="19"/>
    </row>
    <row r="102" spans="1:5">
      <c r="A102" s="18">
        <v>18.127683639526367</v>
      </c>
      <c r="B102" s="7">
        <f>SUM(A102:A103)/2</f>
        <v>18.227434158325195</v>
      </c>
      <c r="C102" s="7" t="s">
        <v>54</v>
      </c>
      <c r="D102" s="7">
        <f>10^((B102-$H$2)/$H$1)</f>
        <v>6.1429779542429975E-4</v>
      </c>
      <c r="E102" s="19">
        <f>(D102/(D116+D102))*100</f>
        <v>23.243990578769491</v>
      </c>
    </row>
    <row r="103" spans="1:5">
      <c r="A103" s="18">
        <v>18.327184677124023</v>
      </c>
      <c r="B103" s="7"/>
      <c r="C103" s="7"/>
      <c r="D103" s="7"/>
      <c r="E103" s="19"/>
    </row>
    <row r="104" spans="1:5">
      <c r="A104" s="18">
        <v>17.592584609985352</v>
      </c>
      <c r="B104" s="7">
        <f>SUM(A104:A105)/2</f>
        <v>17.483661651611328</v>
      </c>
      <c r="C104" s="7" t="s">
        <v>55</v>
      </c>
      <c r="D104" s="7">
        <f>10^((B104-$H$2)/$H$1)</f>
        <v>1.0282615087022237E-3</v>
      </c>
      <c r="E104" s="19">
        <f>(D104/(D118+D104))*100</f>
        <v>40.196566088893341</v>
      </c>
    </row>
    <row r="105" spans="1:5">
      <c r="A105" s="18">
        <v>17.374738693237305</v>
      </c>
      <c r="B105" s="7"/>
      <c r="C105" s="7"/>
      <c r="D105" s="7"/>
      <c r="E105" s="19"/>
    </row>
    <row r="106" spans="1:5">
      <c r="A106" s="18">
        <v>16.766286849975586</v>
      </c>
      <c r="B106" s="7">
        <f>SUM(A106:A107)/2</f>
        <v>16.725791931152344</v>
      </c>
      <c r="C106" s="7" t="s">
        <v>56</v>
      </c>
      <c r="D106" s="7">
        <f>10^((B106-$H$2)/$H$1)</f>
        <v>1.738075358630069E-3</v>
      </c>
      <c r="E106" s="19">
        <f>(D106/(D120+D106))*100</f>
        <v>68.56696702534822</v>
      </c>
    </row>
    <row r="107" spans="1:5">
      <c r="A107" s="18">
        <v>16.685297012329102</v>
      </c>
      <c r="B107" s="7"/>
      <c r="C107" s="7"/>
      <c r="D107" s="7"/>
      <c r="E107" s="19"/>
    </row>
    <row r="108" spans="1:5">
      <c r="A108" s="18">
        <v>16.478429794311523</v>
      </c>
      <c r="B108" s="7">
        <f>SUM(A108:A109)/2</f>
        <v>16.739144325256348</v>
      </c>
      <c r="C108" s="7" t="s">
        <v>57</v>
      </c>
      <c r="D108" s="7">
        <f>10^((B108-$H$2)/$H$1)</f>
        <v>1.7220757093421087E-3</v>
      </c>
      <c r="E108" s="19">
        <f>(D108/(D122+D108))*100</f>
        <v>83.891774823611357</v>
      </c>
    </row>
    <row r="109" spans="1:5">
      <c r="A109" s="18">
        <v>16.999858856201172</v>
      </c>
      <c r="B109" s="7"/>
      <c r="C109" s="7"/>
      <c r="D109" s="7"/>
      <c r="E109" s="19"/>
    </row>
    <row r="110" spans="1:5">
      <c r="A110" s="18">
        <v>16.48576545715332</v>
      </c>
      <c r="B110" s="7">
        <f>SUM(A110:A111)/2</f>
        <v>16.439348220825195</v>
      </c>
      <c r="C110" s="7" t="s">
        <v>58</v>
      </c>
      <c r="D110" s="7">
        <f>10^((B110-$H$2)/$H$1)</f>
        <v>2.1194835165725835E-3</v>
      </c>
      <c r="E110" s="19">
        <f>(D110/(D96+D110))*100</f>
        <v>98.675697168327702</v>
      </c>
    </row>
    <row r="111" spans="1:5">
      <c r="A111" s="18">
        <v>16.39293098449707</v>
      </c>
      <c r="B111" s="7"/>
      <c r="C111" s="7"/>
      <c r="D111" s="7"/>
      <c r="E111" s="19"/>
    </row>
    <row r="112" spans="1:5">
      <c r="A112" s="18">
        <v>16.835227966308594</v>
      </c>
      <c r="B112" s="7">
        <f>SUM(A112:A113)/2</f>
        <v>16.605264663696289</v>
      </c>
      <c r="C112" s="7" t="s">
        <v>59</v>
      </c>
      <c r="D112" s="7">
        <f>10^((B112-$H$2)/$H$1)</f>
        <v>1.8893954121401591E-3</v>
      </c>
      <c r="E112" s="19">
        <f>(D112/(D98+D112))*100</f>
        <v>97.919292610898495</v>
      </c>
    </row>
    <row r="113" spans="1:5">
      <c r="A113" s="18">
        <v>16.375301361083984</v>
      </c>
      <c r="B113" s="7"/>
      <c r="C113" s="7"/>
      <c r="D113" s="7"/>
      <c r="E113" s="19"/>
    </row>
    <row r="114" spans="1:5">
      <c r="A114" s="18">
        <v>16.118520736694336</v>
      </c>
      <c r="B114" s="7">
        <f>SUM(A114:A115)/2</f>
        <v>16.231290817260742</v>
      </c>
      <c r="C114" s="7" t="s">
        <v>60</v>
      </c>
      <c r="D114" s="7">
        <f>10^((B114-$H$2)/$H$1)</f>
        <v>2.4480095604092543E-3</v>
      </c>
      <c r="E114" s="19">
        <f>(D114/(D100+D114))*100</f>
        <v>92.818505014140896</v>
      </c>
    </row>
    <row r="115" spans="1:5">
      <c r="A115" s="18">
        <v>16.344060897827148</v>
      </c>
      <c r="B115" s="7"/>
      <c r="C115" s="7"/>
      <c r="D115" s="7"/>
      <c r="E115" s="19"/>
    </row>
    <row r="116" spans="1:5">
      <c r="A116" s="18">
        <v>16.576021194458008</v>
      </c>
      <c r="B116" s="7">
        <f>SUM(A116:A117)/2</f>
        <v>16.502677917480469</v>
      </c>
      <c r="C116" s="7" t="s">
        <v>61</v>
      </c>
      <c r="D116" s="7">
        <f>10^((B116-$H$2)/$H$1)</f>
        <v>2.0285263502083555E-3</v>
      </c>
      <c r="E116" s="19">
        <f>(D116/(D102+D116))*100</f>
        <v>76.756009421230502</v>
      </c>
    </row>
    <row r="117" spans="1:5">
      <c r="A117" s="18">
        <v>16.42933464050293</v>
      </c>
      <c r="B117" s="7"/>
      <c r="C117" s="7"/>
      <c r="D117" s="7"/>
      <c r="E117" s="19"/>
    </row>
    <row r="118" spans="1:5">
      <c r="A118" s="18">
        <v>16.94781494140625</v>
      </c>
      <c r="B118" s="7">
        <f>SUM(A118:A119)/2</f>
        <v>16.910061836242676</v>
      </c>
      <c r="C118" s="7" t="s">
        <v>62</v>
      </c>
      <c r="D118" s="7">
        <f>10^((B118-$H$2)/$H$1)</f>
        <v>1.5298214539773702E-3</v>
      </c>
      <c r="E118" s="19">
        <f>(D118/(D104+D118))*100</f>
        <v>59.803433911106666</v>
      </c>
    </row>
    <row r="119" spans="1:5">
      <c r="A119" s="18">
        <v>16.872308731079102</v>
      </c>
      <c r="B119" s="7"/>
      <c r="C119" s="7"/>
      <c r="D119" s="7"/>
      <c r="E119" s="19"/>
    </row>
    <row r="120" spans="1:5">
      <c r="A120" s="18">
        <v>17.862064361572266</v>
      </c>
      <c r="B120" s="7">
        <f>SUM(A120:A121)/2</f>
        <v>17.851895332336426</v>
      </c>
      <c r="C120" s="7" t="s">
        <v>63</v>
      </c>
      <c r="D120" s="7">
        <f>10^((B120-$H$2)/$H$1)</f>
        <v>7.9678280125839069E-4</v>
      </c>
      <c r="E120" s="19">
        <f>(D120/(D106+D120))*100</f>
        <v>31.43303297465177</v>
      </c>
    </row>
    <row r="121" spans="1:5">
      <c r="A121" s="18">
        <v>17.841726303100586</v>
      </c>
      <c r="B121" s="7"/>
      <c r="C121" s="7"/>
      <c r="D121" s="7"/>
      <c r="E121" s="19"/>
    </row>
    <row r="122" spans="1:5">
      <c r="A122" s="18">
        <v>19.063776016235352</v>
      </c>
      <c r="B122" s="7">
        <f>SUM(A122:A123)/2</f>
        <v>19.121719360351562</v>
      </c>
      <c r="C122" s="7" t="s">
        <v>64</v>
      </c>
      <c r="D122" s="7">
        <f>10^((B122-$H$2)/$H$1)</f>
        <v>3.3065915407316646E-4</v>
      </c>
      <c r="E122" s="19">
        <f>(D122/(D108+D122))*100</f>
        <v>16.108225176388647</v>
      </c>
    </row>
    <row r="123" spans="1:5" ht="16" thickBot="1">
      <c r="A123" s="21">
        <v>19.179662704467773</v>
      </c>
      <c r="B123" s="22"/>
      <c r="C123" s="22"/>
      <c r="D123" s="22"/>
      <c r="E123" s="23"/>
    </row>
    <row r="124" spans="1:5" ht="16" thickBot="1"/>
    <row r="125" spans="1:5" ht="16" thickBot="1">
      <c r="A125" s="91" t="s">
        <v>65</v>
      </c>
    </row>
    <row r="126" spans="1:5" ht="16" thickBot="1">
      <c r="A126" s="98" t="s">
        <v>95</v>
      </c>
      <c r="B126" s="9"/>
      <c r="C126" s="9"/>
      <c r="D126" s="9"/>
      <c r="E126" s="97"/>
    </row>
    <row r="127" spans="1:5" ht="16" thickBot="1">
      <c r="A127" s="24" t="s">
        <v>667</v>
      </c>
      <c r="B127" s="25" t="s">
        <v>1</v>
      </c>
      <c r="C127" s="25" t="s">
        <v>2</v>
      </c>
      <c r="D127" s="26" t="s">
        <v>3</v>
      </c>
      <c r="E127" s="27" t="s">
        <v>4</v>
      </c>
    </row>
    <row r="128" spans="1:5">
      <c r="A128" s="14">
        <v>26.411355972290039</v>
      </c>
      <c r="B128" s="15">
        <f>SUM(A128:A129)/2</f>
        <v>26.307263374328613</v>
      </c>
      <c r="C128" s="15" t="s">
        <v>66</v>
      </c>
      <c r="D128" s="15">
        <f>10^((B128-$H$2)/$H$1)</f>
        <v>2.2802877821798801E-6</v>
      </c>
      <c r="E128" s="16">
        <f>(D128/(D142+D128))*100</f>
        <v>7.7349211903150319E-2</v>
      </c>
    </row>
    <row r="129" spans="1:5">
      <c r="A129" s="18">
        <v>26.203170776367188</v>
      </c>
      <c r="B129" s="7"/>
      <c r="C129" s="7"/>
      <c r="D129" s="7"/>
      <c r="E129" s="19"/>
    </row>
    <row r="130" spans="1:5">
      <c r="A130" s="18">
        <v>22.612207412719727</v>
      </c>
      <c r="B130" s="7">
        <f>SUM(A130:A131)/2</f>
        <v>22.790890693664551</v>
      </c>
      <c r="C130" s="7" t="s">
        <v>67</v>
      </c>
      <c r="D130" s="7">
        <f>10^((B130-$H$2)/$H$1)</f>
        <v>2.6043803418427298E-5</v>
      </c>
      <c r="E130" s="19">
        <f>(D130/(D144+D130))*100</f>
        <v>0.85126890718453629</v>
      </c>
    </row>
    <row r="131" spans="1:5">
      <c r="A131" s="18">
        <v>22.969573974609375</v>
      </c>
      <c r="B131" s="7"/>
      <c r="C131" s="7"/>
      <c r="D131" s="7"/>
      <c r="E131" s="19"/>
    </row>
    <row r="132" spans="1:5">
      <c r="A132" s="18">
        <v>19.040548324584961</v>
      </c>
      <c r="B132" s="7">
        <f>SUM(A132:A133)/2</f>
        <v>18.996792793273926</v>
      </c>
      <c r="C132" s="7" t="s">
        <v>68</v>
      </c>
      <c r="D132" s="7">
        <f>10^((B132-$H$2)/$H$1)</f>
        <v>3.6054385749777657E-4</v>
      </c>
      <c r="E132" s="19">
        <f>(D132/(D146+D132))*100</f>
        <v>11.264864071268491</v>
      </c>
    </row>
    <row r="133" spans="1:5">
      <c r="A133" s="18">
        <v>18.953037261962891</v>
      </c>
      <c r="B133" s="7"/>
      <c r="C133" s="7"/>
      <c r="D133" s="7"/>
      <c r="E133" s="19"/>
    </row>
    <row r="134" spans="1:5">
      <c r="A134" s="18">
        <v>17.654077529907227</v>
      </c>
      <c r="B134" s="7">
        <f>SUM(A134:A135)/2</f>
        <v>17.676292419433594</v>
      </c>
      <c r="C134" s="7" t="s">
        <v>69</v>
      </c>
      <c r="D134" s="7">
        <f>10^((B134-$H$2)/$H$1)</f>
        <v>8.9983068788703933E-4</v>
      </c>
      <c r="E134" s="19">
        <f>(D134/(D148+D134))*100</f>
        <v>26.21488282927842</v>
      </c>
    </row>
    <row r="135" spans="1:5">
      <c r="A135" s="18">
        <v>17.698507308959961</v>
      </c>
      <c r="B135" s="7"/>
      <c r="C135" s="7"/>
      <c r="D135" s="7"/>
      <c r="E135" s="19"/>
    </row>
    <row r="136" spans="1:5">
      <c r="A136" s="18">
        <v>16.888130187988281</v>
      </c>
      <c r="B136" s="7">
        <f>SUM(A136:A137)/2</f>
        <v>16.711472511291504</v>
      </c>
      <c r="C136" s="7" t="s">
        <v>70</v>
      </c>
      <c r="D136" s="7">
        <f>10^((B136-$H$2)/$H$1)</f>
        <v>1.7553989837504475E-3</v>
      </c>
      <c r="E136" s="19">
        <f>(D136/(D150+D136))*100</f>
        <v>50.987472457673533</v>
      </c>
    </row>
    <row r="137" spans="1:5">
      <c r="A137" s="18">
        <v>16.534814834594727</v>
      </c>
      <c r="B137" s="7"/>
      <c r="C137" s="7"/>
      <c r="D137" s="7"/>
      <c r="E137" s="19"/>
    </row>
    <row r="138" spans="1:5">
      <c r="A138" s="18">
        <v>15.777724266052246</v>
      </c>
      <c r="B138" s="7">
        <f>SUM(A138:A139)/2</f>
        <v>16.026483058929443</v>
      </c>
      <c r="C138" s="7" t="s">
        <v>71</v>
      </c>
      <c r="D138" s="7">
        <f>10^((B138-$H$2)/$H$1)</f>
        <v>2.8211013700847943E-3</v>
      </c>
      <c r="E138" s="19">
        <f>(D138/(D152+D138))*100</f>
        <v>74.737634845957672</v>
      </c>
    </row>
    <row r="139" spans="1:5">
      <c r="A139" s="18">
        <v>16.275241851806641</v>
      </c>
      <c r="B139" s="7"/>
      <c r="C139" s="7"/>
      <c r="D139" s="7"/>
      <c r="E139" s="19"/>
    </row>
    <row r="140" spans="1:5">
      <c r="A140" s="18">
        <v>15.491129875183105</v>
      </c>
      <c r="B140" s="7">
        <f>SUM(A140:A141)/2</f>
        <v>15.388338565826416</v>
      </c>
      <c r="C140" s="7" t="s">
        <v>72</v>
      </c>
      <c r="D140" s="7">
        <f>10^((B140-$H$2)/$H$1)</f>
        <v>4.3890518624686613E-3</v>
      </c>
      <c r="E140" s="19">
        <f>(D140/(D154+D140))*100</f>
        <v>89.085891201951426</v>
      </c>
    </row>
    <row r="141" spans="1:5">
      <c r="A141" s="18">
        <v>15.285547256469727</v>
      </c>
      <c r="B141" s="7"/>
      <c r="C141" s="7"/>
      <c r="D141" s="7"/>
      <c r="E141" s="19"/>
    </row>
    <row r="142" spans="1:5">
      <c r="A142" s="18">
        <v>15.994076728820801</v>
      </c>
      <c r="B142" s="7">
        <f>SUM(A142:A143)/2</f>
        <v>15.964052200317383</v>
      </c>
      <c r="C142" s="7" t="s">
        <v>73</v>
      </c>
      <c r="D142" s="7">
        <f>10^((B142-$H$2)/$H$1)</f>
        <v>2.9457623956197533E-3</v>
      </c>
      <c r="E142" s="19">
        <f>(D142/(D128+D142))*100</f>
        <v>99.922650788096846</v>
      </c>
    </row>
    <row r="143" spans="1:5">
      <c r="A143" s="18">
        <v>15.934027671813965</v>
      </c>
      <c r="B143" s="7"/>
      <c r="C143" s="7"/>
      <c r="D143" s="7"/>
      <c r="E143" s="19"/>
    </row>
    <row r="144" spans="1:5">
      <c r="A144" s="18">
        <v>15.962453842163086</v>
      </c>
      <c r="B144" s="7">
        <f>SUM(A144:A145)/2</f>
        <v>15.921741008758545</v>
      </c>
      <c r="C144" s="7" t="s">
        <v>74</v>
      </c>
      <c r="D144" s="7">
        <f>10^((B144-$H$2)/$H$1)</f>
        <v>3.0333658847098359E-3</v>
      </c>
      <c r="E144" s="19">
        <f>(D144/(D130+D144))*100</f>
        <v>99.148731092815467</v>
      </c>
    </row>
    <row r="145" spans="1:5">
      <c r="A145" s="18">
        <v>15.881028175354004</v>
      </c>
      <c r="B145" s="7"/>
      <c r="C145" s="7"/>
      <c r="D145" s="7"/>
      <c r="E145" s="19"/>
    </row>
    <row r="146" spans="1:5">
      <c r="A146" s="18">
        <v>15.998747825622559</v>
      </c>
      <c r="B146" s="7">
        <f>SUM(A146:A147)/2</f>
        <v>16.016811847686768</v>
      </c>
      <c r="C146" s="7" t="s">
        <v>75</v>
      </c>
      <c r="D146" s="7">
        <f>10^((B146-$H$2)/$H$1)</f>
        <v>2.8400616288778544E-3</v>
      </c>
      <c r="E146" s="19">
        <f>(D146/(D132+D146))*100</f>
        <v>88.735135928731509</v>
      </c>
    </row>
    <row r="147" spans="1:5">
      <c r="A147" s="18">
        <v>16.034875869750977</v>
      </c>
      <c r="B147" s="7"/>
      <c r="C147" s="7"/>
      <c r="D147" s="7"/>
      <c r="E147" s="19"/>
    </row>
    <row r="148" spans="1:5">
      <c r="A148" s="18">
        <v>16.120832443237305</v>
      </c>
      <c r="B148" s="7">
        <f>SUM(A148:A149)/2</f>
        <v>16.182192802429199</v>
      </c>
      <c r="C148" s="7" t="s">
        <v>76</v>
      </c>
      <c r="D148" s="7">
        <f>10^((B148-$H$2)/$H$1)</f>
        <v>2.5326877549650194E-3</v>
      </c>
      <c r="E148" s="19">
        <f>(D148/(D134+D148))*100</f>
        <v>73.785117170721577</v>
      </c>
    </row>
    <row r="149" spans="1:5">
      <c r="A149" s="18">
        <v>16.243553161621094</v>
      </c>
      <c r="B149" s="7"/>
      <c r="C149" s="7"/>
      <c r="D149" s="7"/>
      <c r="E149" s="19"/>
    </row>
    <row r="150" spans="1:5">
      <c r="A150" s="18">
        <v>16.638097763061523</v>
      </c>
      <c r="B150" s="7">
        <f>SUM(A150:A151)/2</f>
        <v>16.768508911132812</v>
      </c>
      <c r="C150" s="7" t="s">
        <v>77</v>
      </c>
      <c r="D150" s="7">
        <f>10^((B150-$H$2)/$H$1)</f>
        <v>1.6874054918149274E-3</v>
      </c>
      <c r="E150" s="19">
        <f>(D150/(D136+D150))*100</f>
        <v>49.012527542326453</v>
      </c>
    </row>
    <row r="151" spans="1:5">
      <c r="A151" s="18">
        <v>16.898920059204102</v>
      </c>
      <c r="B151" s="7"/>
      <c r="C151" s="7"/>
      <c r="D151" s="7"/>
      <c r="E151" s="19"/>
    </row>
    <row r="152" spans="1:5">
      <c r="A152" s="18">
        <v>17.756893157958984</v>
      </c>
      <c r="B152" s="7">
        <f>SUM(A152:A153)/2</f>
        <v>17.59253978729248</v>
      </c>
      <c r="C152" s="7" t="s">
        <v>78</v>
      </c>
      <c r="D152" s="7">
        <f>10^((B152-$H$2)/$H$1)</f>
        <v>9.5357169242165035E-4</v>
      </c>
      <c r="E152" s="19">
        <f>(D152/(D138+D152))*100</f>
        <v>25.262365154042328</v>
      </c>
    </row>
    <row r="153" spans="1:5">
      <c r="A153" s="18">
        <v>17.428186416625977</v>
      </c>
      <c r="B153" s="7"/>
      <c r="C153" s="7"/>
      <c r="D153" s="7"/>
      <c r="E153" s="19"/>
    </row>
    <row r="154" spans="1:5">
      <c r="A154" s="18">
        <v>18.435667037963867</v>
      </c>
      <c r="B154" s="7">
        <f>SUM(A154:A155)/2</f>
        <v>18.419686317443848</v>
      </c>
      <c r="C154" s="7" t="s">
        <v>79</v>
      </c>
      <c r="D154" s="7">
        <f>10^((B154-$H$2)/$H$1)</f>
        <v>5.3771241327842719E-4</v>
      </c>
      <c r="E154" s="19">
        <f>(D154/(D140+D154))*100</f>
        <v>10.914108798048575</v>
      </c>
    </row>
    <row r="155" spans="1:5" ht="16" thickBot="1">
      <c r="A155" s="21">
        <v>18.403705596923828</v>
      </c>
      <c r="B155" s="22"/>
      <c r="C155" s="22"/>
      <c r="D155" s="22"/>
      <c r="E155" s="23"/>
    </row>
    <row r="156" spans="1:5" ht="16" thickBot="1">
      <c r="A156" s="98" t="s">
        <v>96</v>
      </c>
      <c r="B156" s="9"/>
      <c r="C156" s="9"/>
      <c r="D156" s="9"/>
      <c r="E156" s="97"/>
    </row>
    <row r="157" spans="1:5" ht="16" thickBot="1">
      <c r="A157" s="24" t="s">
        <v>667</v>
      </c>
      <c r="B157" s="25" t="s">
        <v>1</v>
      </c>
      <c r="C157" s="25" t="s">
        <v>2</v>
      </c>
      <c r="D157" s="26" t="s">
        <v>3</v>
      </c>
      <c r="E157" s="27" t="s">
        <v>4</v>
      </c>
    </row>
    <row r="158" spans="1:5">
      <c r="A158" s="18">
        <v>26.782093048095703</v>
      </c>
      <c r="B158" s="7">
        <f>SUM(A158:A159)/2</f>
        <v>26.744549751281738</v>
      </c>
      <c r="C158" s="7" t="s">
        <v>80</v>
      </c>
      <c r="D158" s="7">
        <f>10^((B158-$H$2)/$H$1)</f>
        <v>1.6844385838787766E-6</v>
      </c>
      <c r="E158" s="19">
        <f>(D158/(D172+D158))*100</f>
        <v>7.4019101784270402E-2</v>
      </c>
    </row>
    <row r="159" spans="1:5">
      <c r="A159" s="18">
        <v>26.707006454467773</v>
      </c>
      <c r="B159" s="7"/>
      <c r="C159" s="7"/>
      <c r="D159" s="7"/>
      <c r="E159" s="19"/>
    </row>
    <row r="160" spans="1:5">
      <c r="A160" s="18">
        <v>22.642606735229492</v>
      </c>
      <c r="B160" s="7">
        <f>SUM(A160:A161)/2</f>
        <v>22.645895957946777</v>
      </c>
      <c r="C160" s="7" t="s">
        <v>81</v>
      </c>
      <c r="D160" s="7">
        <f>10^((B160-$H$2)/$H$1)</f>
        <v>2.8795087753860894E-5</v>
      </c>
      <c r="E160" s="19">
        <f>(D160/(D174+D160))*100</f>
        <v>1.0337172702677733</v>
      </c>
    </row>
    <row r="161" spans="1:5">
      <c r="A161" s="18">
        <v>22.649185180664062</v>
      </c>
      <c r="B161" s="7"/>
      <c r="C161" s="7"/>
      <c r="D161" s="7"/>
      <c r="E161" s="19"/>
    </row>
    <row r="162" spans="1:5">
      <c r="A162" s="18">
        <v>18.77940559387207</v>
      </c>
      <c r="B162" s="7">
        <f>SUM(A162:A163)/2</f>
        <v>18.72459888458252</v>
      </c>
      <c r="C162" s="7" t="s">
        <v>82</v>
      </c>
      <c r="D162" s="7">
        <f>10^((B162-$H$2)/$H$1)</f>
        <v>4.353446810594147E-4</v>
      </c>
      <c r="E162" s="19">
        <f>(D162/(D176+D162))*100</f>
        <v>8.9968724600691363</v>
      </c>
    </row>
    <row r="163" spans="1:5">
      <c r="A163" s="18">
        <v>18.669792175292969</v>
      </c>
      <c r="B163" s="7"/>
      <c r="C163" s="7"/>
      <c r="D163" s="7"/>
      <c r="E163" s="19"/>
    </row>
    <row r="164" spans="1:5">
      <c r="A164" s="18">
        <v>17.287014007568359</v>
      </c>
      <c r="B164" s="7">
        <f>SUM(A164:A165)/2</f>
        <v>17.343705177307129</v>
      </c>
      <c r="C164" s="7" t="s">
        <v>83</v>
      </c>
      <c r="D164" s="7">
        <f>10^((B164-$H$2)/$H$1)</f>
        <v>1.132927405041795E-3</v>
      </c>
      <c r="E164" s="19">
        <f>(D164/(D178+D164))*100</f>
        <v>28.718449600190745</v>
      </c>
    </row>
    <row r="165" spans="1:5">
      <c r="A165" s="18">
        <v>17.400396347045898</v>
      </c>
      <c r="B165" s="7"/>
      <c r="C165" s="7"/>
      <c r="D165" s="7"/>
      <c r="E165" s="19"/>
    </row>
    <row r="166" spans="1:5">
      <c r="A166" s="18">
        <v>17.362258911132812</v>
      </c>
      <c r="B166" s="7">
        <f>SUM(A166:A167)/2</f>
        <v>16.715599060058594</v>
      </c>
      <c r="C166" s="7" t="s">
        <v>84</v>
      </c>
      <c r="D166" s="7">
        <f>10^((B166-$H$2)/$H$1)</f>
        <v>1.7503890533013679E-3</v>
      </c>
      <c r="E166" s="19">
        <f>(D166/(D180+D166))*100</f>
        <v>50.461760088835284</v>
      </c>
    </row>
    <row r="167" spans="1:5">
      <c r="A167" s="18">
        <v>16.068939208984375</v>
      </c>
      <c r="B167" s="7"/>
      <c r="C167" s="7"/>
      <c r="D167" s="7"/>
      <c r="E167" s="19"/>
    </row>
    <row r="168" spans="1:5">
      <c r="A168" s="18">
        <v>15.598294258117676</v>
      </c>
      <c r="B168" s="7">
        <f>SUM(A168:A169)/2</f>
        <v>15.560604572296143</v>
      </c>
      <c r="C168" s="7" t="s">
        <v>85</v>
      </c>
      <c r="D168" s="7">
        <f>10^((B168-$H$2)/$H$1)</f>
        <v>3.8954137719286546E-3</v>
      </c>
      <c r="E168" s="19">
        <f>(D168/(D182+D168))*100</f>
        <v>78.344037143058713</v>
      </c>
    </row>
    <row r="169" spans="1:5">
      <c r="A169" s="18">
        <v>15.522914886474609</v>
      </c>
      <c r="B169" s="7"/>
      <c r="C169" s="7"/>
      <c r="D169" s="7"/>
      <c r="E169" s="19"/>
    </row>
    <row r="170" spans="1:5">
      <c r="A170" s="18">
        <v>15.177371978759766</v>
      </c>
      <c r="B170" s="7">
        <f>SUM(A170:A171)/2</f>
        <v>15.362249374389648</v>
      </c>
      <c r="C170" s="7" t="s">
        <v>86</v>
      </c>
      <c r="D170" s="7">
        <f>10^((B170-$H$2)/$H$1)</f>
        <v>4.4690814113342615E-3</v>
      </c>
      <c r="E170" s="19">
        <f>(D170/(D184+D170))*100</f>
        <v>89.00527293403006</v>
      </c>
    </row>
    <row r="171" spans="1:5">
      <c r="A171" s="18">
        <v>15.547126770019531</v>
      </c>
      <c r="B171" s="7"/>
      <c r="C171" s="7"/>
      <c r="D171" s="7"/>
      <c r="E171" s="19"/>
    </row>
    <row r="172" spans="1:5">
      <c r="A172" s="18">
        <v>16.451988220214844</v>
      </c>
      <c r="B172" s="7">
        <f>SUM(A172:A173)/2</f>
        <v>16.337752342224121</v>
      </c>
      <c r="C172" s="7" t="s">
        <v>87</v>
      </c>
      <c r="D172" s="7">
        <f>10^((B172-$H$2)/$H$1)</f>
        <v>2.2739964914388791E-3</v>
      </c>
      <c r="E172" s="19">
        <f>(D172/(D158+D172))*100</f>
        <v>99.925980898215727</v>
      </c>
    </row>
    <row r="173" spans="1:5">
      <c r="A173" s="18">
        <v>16.223516464233398</v>
      </c>
      <c r="B173" s="7"/>
      <c r="C173" s="7"/>
      <c r="D173" s="7"/>
      <c r="E173" s="19"/>
    </row>
    <row r="174" spans="1:5">
      <c r="A174" s="18">
        <v>16.105670928955078</v>
      </c>
      <c r="B174" s="7">
        <f>SUM(A174:A175)/2</f>
        <v>16.05977725982666</v>
      </c>
      <c r="C174" s="7" t="s">
        <v>88</v>
      </c>
      <c r="D174" s="7">
        <f>10^((B174-$H$2)/$H$1)</f>
        <v>2.7567913179373047E-3</v>
      </c>
      <c r="E174" s="19">
        <f>(D174/(D160+D174))*100</f>
        <v>98.966282729732228</v>
      </c>
    </row>
    <row r="175" spans="1:5">
      <c r="A175" s="18">
        <v>16.013883590698242</v>
      </c>
      <c r="B175" s="7"/>
      <c r="C175" s="7"/>
      <c r="D175" s="7"/>
      <c r="E175" s="19"/>
    </row>
    <row r="176" spans="1:5">
      <c r="A176" s="18">
        <v>15.2584228515625</v>
      </c>
      <c r="B176" s="7">
        <f>SUM(A176:A177)/2</f>
        <v>15.383593559265137</v>
      </c>
      <c r="C176" s="7" t="s">
        <v>89</v>
      </c>
      <c r="D176" s="7">
        <f>10^((B176-$H$2)/$H$1)</f>
        <v>4.4034999618051719E-3</v>
      </c>
      <c r="E176" s="19">
        <f>(D176/(D162+D176))*100</f>
        <v>91.003127539930873</v>
      </c>
    </row>
    <row r="177" spans="1:5">
      <c r="A177" s="18">
        <v>15.508764266967773</v>
      </c>
      <c r="B177" s="7"/>
      <c r="C177" s="7"/>
      <c r="D177" s="7"/>
      <c r="E177" s="19"/>
    </row>
    <row r="178" spans="1:5">
      <c r="A178" s="18">
        <v>16.076835632324219</v>
      </c>
      <c r="B178" s="7">
        <f>SUM(A178:A179)/2</f>
        <v>16.031138896942139</v>
      </c>
      <c r="C178" s="7" t="s">
        <v>90</v>
      </c>
      <c r="D178" s="7">
        <f>10^((B178-$H$2)/$H$1)</f>
        <v>2.8120188605611721E-3</v>
      </c>
      <c r="E178" s="19">
        <f>(D178/(D164+D178))*100</f>
        <v>71.281550399809262</v>
      </c>
    </row>
    <row r="179" spans="1:5">
      <c r="A179" s="18">
        <v>15.985442161560059</v>
      </c>
      <c r="B179" s="7"/>
      <c r="C179" s="7"/>
      <c r="D179" s="7"/>
      <c r="E179" s="19"/>
    </row>
    <row r="180" spans="1:5">
      <c r="A180" s="18">
        <v>16.731582641601562</v>
      </c>
      <c r="B180" s="7">
        <f>SUM(A180:A181)/2</f>
        <v>16.742267608642578</v>
      </c>
      <c r="C180" s="7" t="s">
        <v>91</v>
      </c>
      <c r="D180" s="7">
        <f>10^((B180-$H$2)/$H$1)</f>
        <v>1.7183545066139024E-3</v>
      </c>
      <c r="E180" s="19">
        <f>(D180/(D166+D180))*100</f>
        <v>49.538239911164723</v>
      </c>
    </row>
    <row r="181" spans="1:5">
      <c r="A181" s="18">
        <v>16.752952575683594</v>
      </c>
      <c r="B181" s="7"/>
      <c r="C181" s="7"/>
      <c r="D181" s="7"/>
      <c r="E181" s="19"/>
    </row>
    <row r="182" spans="1:5">
      <c r="A182" s="18">
        <v>17.36979866027832</v>
      </c>
      <c r="B182" s="7">
        <f>SUM(A182:A183)/2</f>
        <v>17.417099952697754</v>
      </c>
      <c r="C182" s="7" t="s">
        <v>92</v>
      </c>
      <c r="D182" s="7">
        <f>10^((B182-$H$2)/$H$1)</f>
        <v>1.0767754513756086E-3</v>
      </c>
      <c r="E182" s="19">
        <f>(D182/(D168+D182))*100</f>
        <v>21.655962856941287</v>
      </c>
    </row>
    <row r="183" spans="1:5">
      <c r="A183" s="18">
        <v>17.464401245117188</v>
      </c>
      <c r="B183" s="7"/>
      <c r="C183" s="7"/>
      <c r="D183" s="7"/>
      <c r="E183" s="19"/>
    </row>
    <row r="184" spans="1:5">
      <c r="A184" s="18">
        <v>18.366989135742188</v>
      </c>
      <c r="B184" s="7">
        <f>SUM(A184:A185)/2</f>
        <v>18.381664276123047</v>
      </c>
      <c r="C184" s="7" t="s">
        <v>93</v>
      </c>
      <c r="D184" s="7">
        <f>10^((B184-$H$2)/$H$1)</f>
        <v>5.5206089182648077E-4</v>
      </c>
      <c r="E184" s="19">
        <f>(D184/(D170+D184))*100</f>
        <v>10.994727065969945</v>
      </c>
    </row>
    <row r="185" spans="1:5" ht="16" thickBot="1">
      <c r="A185" s="21">
        <v>18.396339416503906</v>
      </c>
      <c r="B185" s="22"/>
      <c r="C185" s="22"/>
      <c r="D185" s="22"/>
      <c r="E185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workbookViewId="0">
      <selection activeCell="W59" sqref="W59"/>
    </sheetView>
  </sheetViews>
  <sheetFormatPr baseColWidth="10" defaultRowHeight="16"/>
  <cols>
    <col min="1" max="1" width="17.33203125" style="1" bestFit="1" customWidth="1"/>
    <col min="2" max="4" width="12.1640625" style="1" bestFit="1" customWidth="1"/>
    <col min="5" max="5" width="14.6640625" style="1" bestFit="1" customWidth="1"/>
    <col min="6" max="6" width="9.5" style="1" customWidth="1"/>
  </cols>
  <sheetData>
    <row r="1" spans="1:6" ht="17" thickBot="1">
      <c r="A1" s="24" t="s">
        <v>668</v>
      </c>
      <c r="B1" s="100" t="s">
        <v>95</v>
      </c>
      <c r="C1" s="101" t="s">
        <v>96</v>
      </c>
      <c r="D1" s="25" t="s">
        <v>433</v>
      </c>
      <c r="E1" s="25" t="s">
        <v>959</v>
      </c>
      <c r="F1" s="28" t="s">
        <v>434</v>
      </c>
    </row>
    <row r="2" spans="1:6">
      <c r="A2" s="29" t="s">
        <v>810</v>
      </c>
      <c r="B2" s="29">
        <v>98.426686915118765</v>
      </c>
      <c r="C2" s="19">
        <v>98.635697114389103</v>
      </c>
      <c r="D2" s="37">
        <f t="shared" ref="D2:D5" si="0">(B2+C2)/2</f>
        <v>98.531192014753941</v>
      </c>
      <c r="E2" s="16">
        <f t="shared" ref="E2:E5" si="1">STDEV(B2:C2)/SQRT(2)</f>
        <v>0.10450509963516907</v>
      </c>
      <c r="F2" s="19"/>
    </row>
    <row r="3" spans="1:6">
      <c r="A3" s="29" t="s">
        <v>811</v>
      </c>
      <c r="B3" s="29">
        <v>1.5733130848812356</v>
      </c>
      <c r="C3" s="19">
        <v>1.3643028856108874</v>
      </c>
      <c r="D3" s="29">
        <f t="shared" si="0"/>
        <v>1.4688079852460616</v>
      </c>
      <c r="E3" s="19">
        <f t="shared" si="1"/>
        <v>0.10450509963517407</v>
      </c>
      <c r="F3" s="68">
        <v>1.43</v>
      </c>
    </row>
    <row r="4" spans="1:6">
      <c r="A4" s="29" t="s">
        <v>812</v>
      </c>
      <c r="B4" s="29">
        <v>98.000767345191349</v>
      </c>
      <c r="C4" s="19">
        <v>97.873278720808543</v>
      </c>
      <c r="D4" s="29">
        <f t="shared" si="0"/>
        <v>97.937023032999946</v>
      </c>
      <c r="E4" s="19">
        <f t="shared" si="1"/>
        <v>6.3744312191403196E-2</v>
      </c>
      <c r="F4" s="19"/>
    </row>
    <row r="5" spans="1:6" ht="17" thickBot="1">
      <c r="A5" s="36" t="s">
        <v>813</v>
      </c>
      <c r="B5" s="36">
        <v>1.9992326548086592</v>
      </c>
      <c r="C5" s="23">
        <v>2.1267212791914525</v>
      </c>
      <c r="D5" s="36">
        <f t="shared" si="0"/>
        <v>2.062976967000056</v>
      </c>
      <c r="E5" s="23">
        <f t="shared" si="1"/>
        <v>6.3744312191396646E-2</v>
      </c>
      <c r="F5" s="69">
        <v>1.84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7"/>
  <sheetViews>
    <sheetView workbookViewId="0">
      <selection activeCell="C15" sqref="C15"/>
    </sheetView>
  </sheetViews>
  <sheetFormatPr baseColWidth="10" defaultRowHeight="15"/>
  <cols>
    <col min="1" max="1" width="10.83203125" style="8" bestFit="1" customWidth="1"/>
    <col min="2" max="2" width="12.1640625" style="8" bestFit="1" customWidth="1"/>
    <col min="3" max="3" width="33" style="8" bestFit="1" customWidth="1"/>
    <col min="4" max="4" width="13.5" style="8" bestFit="1" customWidth="1"/>
    <col min="5" max="5" width="12.1640625" style="8" bestFit="1" customWidth="1"/>
    <col min="6" max="11" width="10.83203125" style="8"/>
    <col min="12" max="12" width="23.1640625" style="8" bestFit="1" customWidth="1"/>
    <col min="13" max="13" width="5.5" style="8" bestFit="1" customWidth="1"/>
    <col min="14" max="14" width="7.6640625" style="8" bestFit="1" customWidth="1"/>
    <col min="15" max="16384" width="10.83203125" style="8"/>
  </cols>
  <sheetData>
    <row r="1" spans="1:14" ht="16" thickBot="1">
      <c r="A1" s="115" t="s">
        <v>95</v>
      </c>
      <c r="L1" s="11" t="s">
        <v>5</v>
      </c>
      <c r="M1" s="12" t="s">
        <v>6</v>
      </c>
      <c r="N1" s="13">
        <v>-3.3245</v>
      </c>
    </row>
    <row r="2" spans="1:14" ht="16" thickBot="1">
      <c r="A2" s="24" t="s">
        <v>667</v>
      </c>
      <c r="B2" s="25" t="s">
        <v>1</v>
      </c>
      <c r="C2" s="25" t="s">
        <v>668</v>
      </c>
      <c r="D2" s="25" t="s">
        <v>104</v>
      </c>
      <c r="E2" s="27" t="s">
        <v>203</v>
      </c>
      <c r="L2" s="6"/>
      <c r="M2" s="12" t="s">
        <v>8</v>
      </c>
      <c r="N2" s="17">
        <v>7.5503999999999998</v>
      </c>
    </row>
    <row r="3" spans="1:14">
      <c r="A3" s="39">
        <v>17.97943115234375</v>
      </c>
      <c r="B3" s="15">
        <f>SUM(A3:A4)/2</f>
        <v>17.911097526550293</v>
      </c>
      <c r="C3" s="15" t="s">
        <v>195</v>
      </c>
      <c r="D3" s="15">
        <f>10^((B3-$N$2)/$N$1)</f>
        <v>7.6477221665194935E-4</v>
      </c>
      <c r="E3" s="16">
        <f>(D3/(D5+D3))*100</f>
        <v>99.75866297864232</v>
      </c>
    </row>
    <row r="4" spans="1:14">
      <c r="A4" s="40">
        <v>17.842763900756836</v>
      </c>
      <c r="B4" s="20"/>
      <c r="C4" s="20"/>
      <c r="D4" s="20"/>
      <c r="E4" s="62"/>
    </row>
    <row r="5" spans="1:14">
      <c r="A5" s="40">
        <v>26.324174880981445</v>
      </c>
      <c r="B5" s="7">
        <f>SUM(A5:A6)/2</f>
        <v>26.609075546264648</v>
      </c>
      <c r="C5" s="7" t="s">
        <v>196</v>
      </c>
      <c r="D5" s="7">
        <f>10^((B5-$N$2)/$N$1)</f>
        <v>1.8501435692197001E-6</v>
      </c>
      <c r="E5" s="19">
        <f>(D5/(D3+D5))*100</f>
        <v>0.24133702135767826</v>
      </c>
    </row>
    <row r="6" spans="1:14">
      <c r="A6" s="40">
        <v>26.893976211547852</v>
      </c>
      <c r="B6" s="20"/>
      <c r="C6" s="20"/>
      <c r="D6" s="20"/>
      <c r="E6" s="62"/>
    </row>
    <row r="7" spans="1:14">
      <c r="A7" s="40">
        <v>20.785623550415039</v>
      </c>
      <c r="B7" s="7">
        <f>SUM(A7:A8)/2</f>
        <v>20.599720001220703</v>
      </c>
      <c r="C7" s="7" t="s">
        <v>197</v>
      </c>
      <c r="D7" s="7">
        <f>10^((B7-$N$2)/$N$1)</f>
        <v>1.1879611156037257E-4</v>
      </c>
      <c r="E7" s="19">
        <f>(D7/(D9+D7))*100</f>
        <v>99.086065241539401</v>
      </c>
    </row>
    <row r="8" spans="1:14">
      <c r="A8" s="40">
        <v>20.413816452026367</v>
      </c>
      <c r="B8" s="20"/>
      <c r="C8" s="20"/>
      <c r="D8" s="20"/>
      <c r="E8" s="62"/>
    </row>
    <row r="9" spans="1:14">
      <c r="A9" s="40">
        <v>26.968412399291992</v>
      </c>
      <c r="B9" s="7">
        <f>SUM(A9:A10)/2</f>
        <v>27.365401268005371</v>
      </c>
      <c r="C9" s="7" t="s">
        <v>198</v>
      </c>
      <c r="D9" s="7">
        <f>10^((B9-$N$2)/$N$1)</f>
        <v>1.0957332422104416E-6</v>
      </c>
      <c r="E9" s="19">
        <f>(D9/(D7+D9))*100</f>
        <v>0.91393475846059757</v>
      </c>
    </row>
    <row r="10" spans="1:14">
      <c r="A10" s="40">
        <v>27.76239013671875</v>
      </c>
      <c r="B10" s="20"/>
      <c r="C10" s="20"/>
      <c r="D10" s="20"/>
      <c r="E10" s="62"/>
    </row>
    <row r="11" spans="1:14">
      <c r="A11" s="40">
        <v>18.902238845825195</v>
      </c>
      <c r="B11" s="7">
        <f>SUM(A11:A12)/2</f>
        <v>19.100013732910156</v>
      </c>
      <c r="C11" s="7" t="s">
        <v>199</v>
      </c>
      <c r="D11" s="7">
        <f>10^((B11-$N$2)/$N$1)</f>
        <v>3.3566769043371584E-4</v>
      </c>
      <c r="E11" s="19">
        <f>(D11/(D13+D11))*100</f>
        <v>52.152806247257843</v>
      </c>
    </row>
    <row r="12" spans="1:14">
      <c r="A12" s="40">
        <v>19.297788619995117</v>
      </c>
      <c r="B12" s="20"/>
      <c r="C12" s="20"/>
      <c r="D12" s="20"/>
      <c r="E12" s="62"/>
    </row>
    <row r="13" spans="1:14">
      <c r="A13" s="40">
        <v>19.242362976074219</v>
      </c>
      <c r="B13" s="7">
        <f>SUM(A13:A14)/2</f>
        <v>19.224420547485352</v>
      </c>
      <c r="C13" s="7" t="s">
        <v>200</v>
      </c>
      <c r="D13" s="7">
        <f>10^((B13-$N$2)/$N$1)</f>
        <v>3.0795575878645923E-4</v>
      </c>
      <c r="E13" s="19">
        <f>(D13/(D11+D13))*100</f>
        <v>47.847193752742164</v>
      </c>
    </row>
    <row r="14" spans="1:14">
      <c r="A14" s="40">
        <v>19.206478118896484</v>
      </c>
      <c r="B14" s="20"/>
      <c r="C14" s="20"/>
      <c r="D14" s="20"/>
      <c r="E14" s="62"/>
    </row>
    <row r="15" spans="1:14">
      <c r="A15" s="40">
        <v>20.915342330932617</v>
      </c>
      <c r="B15" s="7">
        <f>SUM(A15:A16)/2</f>
        <v>20.86847972869873</v>
      </c>
      <c r="C15" s="7" t="s">
        <v>201</v>
      </c>
      <c r="D15" s="7">
        <f>10^((B15-$N$2)/$N$1)</f>
        <v>9.8618882176686203E-5</v>
      </c>
      <c r="E15" s="19">
        <f>(D15/(D17+D15))*100</f>
        <v>81.931065342250776</v>
      </c>
    </row>
    <row r="16" spans="1:14">
      <c r="A16" s="40">
        <v>20.821617126464844</v>
      </c>
      <c r="B16" s="20"/>
      <c r="C16" s="20"/>
      <c r="D16" s="20"/>
      <c r="E16" s="62"/>
    </row>
    <row r="17" spans="1:5">
      <c r="A17" s="40">
        <v>22.958173751831055</v>
      </c>
      <c r="B17" s="7">
        <f>SUM(A17:A18)/2</f>
        <v>23.051067352294922</v>
      </c>
      <c r="C17" s="7" t="s">
        <v>202</v>
      </c>
      <c r="D17" s="7">
        <f>10^((B17-$N$2)/$N$1)</f>
        <v>2.1749236759306369E-5</v>
      </c>
      <c r="E17" s="19">
        <f>(D17/(D15+D17))*100</f>
        <v>18.068934657749224</v>
      </c>
    </row>
    <row r="18" spans="1:5" ht="16" thickBot="1">
      <c r="A18" s="41">
        <v>23.143960952758789</v>
      </c>
      <c r="B18" s="63"/>
      <c r="C18" s="63"/>
      <c r="D18" s="63"/>
      <c r="E18" s="64"/>
    </row>
    <row r="19" spans="1:5" ht="16" thickBot="1"/>
    <row r="20" spans="1:5" ht="16" thickBot="1">
      <c r="A20" s="115" t="s">
        <v>96</v>
      </c>
    </row>
    <row r="21" spans="1:5" ht="16" thickBot="1">
      <c r="A21" s="24" t="s">
        <v>667</v>
      </c>
      <c r="B21" s="25" t="s">
        <v>1</v>
      </c>
      <c r="C21" s="25" t="s">
        <v>668</v>
      </c>
      <c r="D21" s="25" t="s">
        <v>104</v>
      </c>
      <c r="E21" s="27" t="s">
        <v>203</v>
      </c>
    </row>
    <row r="22" spans="1:5">
      <c r="A22" s="39">
        <v>17.979654312133789</v>
      </c>
      <c r="B22" s="15">
        <f>SUM(A22:A23)/2</f>
        <v>17.99984073638916</v>
      </c>
      <c r="C22" s="15" t="s">
        <v>187</v>
      </c>
      <c r="D22" s="15">
        <f>10^((B22-$N$2)/$N$1)</f>
        <v>7.191813238572218E-4</v>
      </c>
      <c r="E22" s="16">
        <f>(D22/(D24+D22))*100</f>
        <v>98.911227176716849</v>
      </c>
    </row>
    <row r="23" spans="1:5">
      <c r="A23" s="40">
        <v>18.020027160644531</v>
      </c>
      <c r="B23" s="20"/>
      <c r="C23" s="20"/>
      <c r="D23" s="20"/>
      <c r="E23" s="62"/>
    </row>
    <row r="24" spans="1:5">
      <c r="A24" s="40">
        <v>24.309886932373047</v>
      </c>
      <c r="B24" s="7">
        <f>SUM(A24:A25)/2</f>
        <v>24.510236740112305</v>
      </c>
      <c r="C24" s="7" t="s">
        <v>188</v>
      </c>
      <c r="D24" s="7">
        <f>10^((B24-$N$2)/$N$1)</f>
        <v>7.9164428829658137E-6</v>
      </c>
      <c r="E24" s="19">
        <f>(D24/(D22+D24))*100</f>
        <v>1.0887728232831417</v>
      </c>
    </row>
    <row r="25" spans="1:5">
      <c r="A25" s="40">
        <v>24.710586547851562</v>
      </c>
      <c r="B25" s="20"/>
      <c r="C25" s="20"/>
      <c r="D25" s="20"/>
      <c r="E25" s="62"/>
    </row>
    <row r="26" spans="1:5">
      <c r="A26" s="40">
        <v>19.643209457397461</v>
      </c>
      <c r="B26" s="7">
        <f>SUM(A26:A27)/2</f>
        <v>19.418994903564453</v>
      </c>
      <c r="C26" s="7" t="s">
        <v>189</v>
      </c>
      <c r="D26" s="7">
        <f>10^((B26-$N$2)/$N$1)</f>
        <v>2.6912926503535212E-4</v>
      </c>
      <c r="E26" s="19">
        <f>(D26/(D28+D26))*100</f>
        <v>98.553545161751373</v>
      </c>
    </row>
    <row r="27" spans="1:5">
      <c r="A27" s="40">
        <v>19.194780349731445</v>
      </c>
      <c r="B27" s="20"/>
      <c r="C27" s="20"/>
      <c r="D27" s="20"/>
      <c r="E27" s="62"/>
    </row>
    <row r="28" spans="1:5">
      <c r="A28" s="40">
        <v>25.457807540893555</v>
      </c>
      <c r="B28" s="7">
        <f>SUM(A28:A29)/2</f>
        <v>25.51402473449707</v>
      </c>
      <c r="C28" s="7" t="s">
        <v>190</v>
      </c>
      <c r="D28" s="7">
        <f>10^((B28-$N$2)/$N$1)</f>
        <v>3.949967775241063E-6</v>
      </c>
      <c r="E28" s="19">
        <f>(D28/(D26+D28))*100</f>
        <v>1.4464548382486291</v>
      </c>
    </row>
    <row r="29" spans="1:5">
      <c r="A29" s="40">
        <v>25.570241928100586</v>
      </c>
      <c r="B29" s="20"/>
      <c r="C29" s="20"/>
      <c r="D29" s="20"/>
      <c r="E29" s="62"/>
    </row>
    <row r="30" spans="1:5">
      <c r="A30" s="40">
        <v>19.055721282958984</v>
      </c>
      <c r="B30" s="7">
        <f>SUM(A30:A31)/2</f>
        <v>19.329928398132324</v>
      </c>
      <c r="C30" s="7" t="s">
        <v>191</v>
      </c>
      <c r="D30" s="7">
        <f>10^((B30-$N$2)/$N$1)</f>
        <v>2.862542036525879E-4</v>
      </c>
      <c r="E30" s="19">
        <f>(D30/(D32+D30))*100</f>
        <v>49.89910490175091</v>
      </c>
    </row>
    <row r="31" spans="1:5">
      <c r="A31" s="40">
        <v>19.604135513305664</v>
      </c>
      <c r="B31" s="20"/>
      <c r="C31" s="20"/>
      <c r="D31" s="20"/>
      <c r="E31" s="62"/>
    </row>
    <row r="32" spans="1:5">
      <c r="A32" s="40">
        <v>19.356563568115234</v>
      </c>
      <c r="B32" s="7">
        <f>SUM(A32:A33)/2</f>
        <v>19.324101448059082</v>
      </c>
      <c r="C32" s="7" t="s">
        <v>192</v>
      </c>
      <c r="D32" s="7">
        <f>10^((B32-$N$2)/$N$1)</f>
        <v>2.8741180541953782E-4</v>
      </c>
      <c r="E32" s="19">
        <f>(D32/(D30+D32))*100</f>
        <v>50.100895098249097</v>
      </c>
    </row>
    <row r="33" spans="1:5">
      <c r="A33" s="40">
        <v>19.29163932800293</v>
      </c>
      <c r="B33" s="20"/>
      <c r="C33" s="20"/>
      <c r="D33" s="20"/>
      <c r="E33" s="62"/>
    </row>
    <row r="34" spans="1:5">
      <c r="A34" s="40">
        <v>19.323751449584961</v>
      </c>
      <c r="B34" s="7">
        <f>SUM(A34:A35)/2</f>
        <v>19.324220657348633</v>
      </c>
      <c r="C34" s="7" t="s">
        <v>193</v>
      </c>
      <c r="D34" s="7">
        <f>10^((B34-$N$2)/$N$1)</f>
        <v>2.8738807605407192E-4</v>
      </c>
      <c r="E34" s="19">
        <f>(D34/(D36+D34))*100</f>
        <v>98.174838944964876</v>
      </c>
    </row>
    <row r="35" spans="1:5">
      <c r="A35" s="40">
        <v>19.324689865112305</v>
      </c>
      <c r="B35" s="20"/>
      <c r="C35" s="20"/>
      <c r="D35" s="20"/>
      <c r="E35" s="62"/>
    </row>
    <row r="36" spans="1:5">
      <c r="A36" s="40">
        <v>24.702308654785156</v>
      </c>
      <c r="B36" s="7">
        <f>SUM(A36:A37)/2</f>
        <v>25.077929496765137</v>
      </c>
      <c r="C36" s="7" t="s">
        <v>194</v>
      </c>
      <c r="D36" s="7">
        <f>10^((B36-$N$2)/$N$1)</f>
        <v>5.342810130703698E-6</v>
      </c>
      <c r="E36" s="19">
        <f>(D36/(D34+D36))*100</f>
        <v>1.8251610550351169</v>
      </c>
    </row>
    <row r="37" spans="1:5" ht="16" thickBot="1">
      <c r="A37" s="41">
        <v>25.453550338745117</v>
      </c>
      <c r="B37" s="63"/>
      <c r="C37" s="63"/>
      <c r="D37" s="63"/>
      <c r="E37" s="6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workbookViewId="0">
      <selection activeCell="D4" sqref="D4"/>
    </sheetView>
  </sheetViews>
  <sheetFormatPr baseColWidth="10" defaultRowHeight="15"/>
  <cols>
    <col min="1" max="1" width="23.6640625" style="6" bestFit="1" customWidth="1"/>
    <col min="2" max="4" width="12.1640625" style="6" bestFit="1" customWidth="1"/>
    <col min="5" max="5" width="22" style="6" bestFit="1" customWidth="1"/>
    <col min="6" max="6" width="4.1640625" style="6" bestFit="1" customWidth="1"/>
    <col min="7" max="16384" width="10.83203125" style="8"/>
  </cols>
  <sheetData>
    <row r="1" spans="1:6" ht="16" thickBot="1">
      <c r="A1" s="24" t="s">
        <v>668</v>
      </c>
      <c r="B1" s="100" t="s">
        <v>95</v>
      </c>
      <c r="C1" s="102" t="s">
        <v>96</v>
      </c>
      <c r="D1" s="24" t="s">
        <v>178</v>
      </c>
      <c r="E1" s="28" t="s">
        <v>847</v>
      </c>
    </row>
    <row r="2" spans="1:6">
      <c r="A2" s="37" t="s">
        <v>179</v>
      </c>
      <c r="B2" s="37">
        <v>99.75866297864232</v>
      </c>
      <c r="C2" s="15">
        <v>98.911227176716849</v>
      </c>
      <c r="D2" s="29">
        <f>(B2+C2)/2</f>
        <v>99.334945077679578</v>
      </c>
      <c r="E2" s="19">
        <f>_xlfn.STDEV.S(B2:C2)</f>
        <v>0.59922760216176041</v>
      </c>
      <c r="F2" s="7" t="s">
        <v>799</v>
      </c>
    </row>
    <row r="3" spans="1:6">
      <c r="A3" s="29" t="s">
        <v>180</v>
      </c>
      <c r="B3" s="29">
        <v>0.24133702135767826</v>
      </c>
      <c r="C3" s="7">
        <v>1.0887728232831417</v>
      </c>
      <c r="D3" s="29">
        <f t="shared" ref="D3:D8" si="0">(B3+C3)/2</f>
        <v>0.66505492232040997</v>
      </c>
      <c r="E3" s="19">
        <f t="shared" ref="E3:E9" si="1">_xlfn.STDEV.S(B3:C3)</f>
        <v>0.59922760216175508</v>
      </c>
      <c r="F3" s="7" t="s">
        <v>799</v>
      </c>
    </row>
    <row r="4" spans="1:6">
      <c r="A4" s="29" t="s">
        <v>181</v>
      </c>
      <c r="B4" s="29">
        <v>99.086065241539401</v>
      </c>
      <c r="C4" s="7">
        <v>98.553545161751373</v>
      </c>
      <c r="D4" s="29">
        <f t="shared" si="0"/>
        <v>98.81980520164538</v>
      </c>
      <c r="E4" s="19">
        <f t="shared" si="1"/>
        <v>0.37654855953611632</v>
      </c>
      <c r="F4" s="7" t="s">
        <v>799</v>
      </c>
    </row>
    <row r="5" spans="1:6">
      <c r="A5" s="29" t="s">
        <v>182</v>
      </c>
      <c r="B5" s="29">
        <v>0.91393475846059757</v>
      </c>
      <c r="C5" s="7">
        <v>1.4464548382486291</v>
      </c>
      <c r="D5" s="29">
        <f t="shared" si="0"/>
        <v>1.1801947983546133</v>
      </c>
      <c r="E5" s="19">
        <f t="shared" si="1"/>
        <v>0.37654855953611832</v>
      </c>
      <c r="F5" s="7" t="s">
        <v>799</v>
      </c>
    </row>
    <row r="6" spans="1:6">
      <c r="A6" s="29" t="s">
        <v>183</v>
      </c>
      <c r="B6" s="29">
        <v>52.152806247257843</v>
      </c>
      <c r="C6" s="7">
        <v>49.89910490175091</v>
      </c>
      <c r="D6" s="29">
        <f t="shared" si="0"/>
        <v>51.02595557450438</v>
      </c>
      <c r="E6" s="19">
        <f>_xlfn.STDEV.S(B6:C6)</f>
        <v>1.5936075041771984</v>
      </c>
      <c r="F6" s="7" t="s">
        <v>799</v>
      </c>
    </row>
    <row r="7" spans="1:6">
      <c r="A7" s="29" t="s">
        <v>184</v>
      </c>
      <c r="B7" s="29">
        <v>47.847193752742164</v>
      </c>
      <c r="C7" s="7">
        <v>50.100895098249097</v>
      </c>
      <c r="D7" s="29">
        <f t="shared" si="0"/>
        <v>48.974044425495634</v>
      </c>
      <c r="E7" s="19">
        <f t="shared" si="1"/>
        <v>1.5936075041771984</v>
      </c>
      <c r="F7" s="7" t="s">
        <v>799</v>
      </c>
    </row>
    <row r="8" spans="1:6">
      <c r="A8" s="29" t="s">
        <v>185</v>
      </c>
      <c r="B8" s="29">
        <v>81.931065342250776</v>
      </c>
      <c r="C8" s="7">
        <v>98.174838944964876</v>
      </c>
      <c r="D8" s="29">
        <f t="shared" si="0"/>
        <v>90.052952143607826</v>
      </c>
      <c r="E8" s="19">
        <f t="shared" si="1"/>
        <v>11.486082466538177</v>
      </c>
      <c r="F8" s="7" t="s">
        <v>799</v>
      </c>
    </row>
    <row r="9" spans="1:6" ht="16" thickBot="1">
      <c r="A9" s="36" t="s">
        <v>186</v>
      </c>
      <c r="B9" s="36">
        <v>18.068934657749224</v>
      </c>
      <c r="C9" s="22">
        <v>1.8251610550351169</v>
      </c>
      <c r="D9" s="36">
        <f>(B9+C9)/2</f>
        <v>9.9470478563921709</v>
      </c>
      <c r="E9" s="23">
        <f t="shared" si="1"/>
        <v>11.48608246653818</v>
      </c>
      <c r="F9" s="7" t="s">
        <v>799</v>
      </c>
    </row>
    <row r="10" spans="1:6">
      <c r="D10" s="7"/>
      <c r="E10" s="7"/>
      <c r="F10" s="7"/>
    </row>
    <row r="15" spans="1:6">
      <c r="F15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7"/>
  <sheetViews>
    <sheetView workbookViewId="0">
      <selection activeCell="X57" sqref="X57"/>
    </sheetView>
  </sheetViews>
  <sheetFormatPr baseColWidth="10" defaultRowHeight="15"/>
  <cols>
    <col min="1" max="1" width="42.33203125" style="6" bestFit="1" customWidth="1"/>
    <col min="2" max="4" width="12.1640625" style="6" bestFit="1" customWidth="1"/>
    <col min="5" max="5" width="22" style="6" bestFit="1" customWidth="1"/>
    <col min="6" max="16384" width="10.83203125" style="8"/>
  </cols>
  <sheetData>
    <row r="1" spans="1:5" ht="16" thickBot="1">
      <c r="A1" s="24" t="s">
        <v>668</v>
      </c>
      <c r="B1" s="100" t="s">
        <v>95</v>
      </c>
      <c r="C1" s="101" t="s">
        <v>96</v>
      </c>
      <c r="D1" s="25" t="s">
        <v>178</v>
      </c>
      <c r="E1" s="28" t="s">
        <v>847</v>
      </c>
    </row>
    <row r="2" spans="1:5">
      <c r="A2" s="37" t="s">
        <v>900</v>
      </c>
      <c r="B2" s="37">
        <v>89.348909448219587</v>
      </c>
      <c r="C2" s="16">
        <v>89.452109361392203</v>
      </c>
      <c r="D2" s="15">
        <f t="shared" ref="D2:D47" si="0">(B2+C2)/2</f>
        <v>89.400509404805888</v>
      </c>
      <c r="E2" s="16">
        <f t="shared" ref="E2:E47" si="1">_xlfn.STDEV.S(B2:C2)</f>
        <v>7.2973358422220164E-2</v>
      </c>
    </row>
    <row r="3" spans="1:5">
      <c r="A3" s="29" t="s">
        <v>901</v>
      </c>
      <c r="B3" s="29">
        <v>10.651090551780408</v>
      </c>
      <c r="C3" s="19">
        <v>10.547890638607795</v>
      </c>
      <c r="D3" s="7">
        <f t="shared" si="0"/>
        <v>10.599490595194101</v>
      </c>
      <c r="E3" s="19">
        <f t="shared" si="1"/>
        <v>7.2973358422217652E-2</v>
      </c>
    </row>
    <row r="4" spans="1:5">
      <c r="A4" s="29" t="s">
        <v>902</v>
      </c>
      <c r="B4" s="29">
        <v>59.424428856145326</v>
      </c>
      <c r="C4" s="19">
        <v>63.505555644733057</v>
      </c>
      <c r="D4" s="7">
        <f t="shared" si="0"/>
        <v>61.464992250439195</v>
      </c>
      <c r="E4" s="19">
        <f t="shared" si="1"/>
        <v>2.8857924270924622</v>
      </c>
    </row>
    <row r="5" spans="1:5">
      <c r="A5" s="29" t="s">
        <v>903</v>
      </c>
      <c r="B5" s="29">
        <v>40.575571143854667</v>
      </c>
      <c r="C5" s="19">
        <v>36.494444355266943</v>
      </c>
      <c r="D5" s="7">
        <f t="shared" si="0"/>
        <v>38.535007749560805</v>
      </c>
      <c r="E5" s="19">
        <f t="shared" si="1"/>
        <v>2.8857924270924573</v>
      </c>
    </row>
    <row r="6" spans="1:5">
      <c r="A6" s="29" t="s">
        <v>904</v>
      </c>
      <c r="B6" s="29">
        <v>99.606965046777034</v>
      </c>
      <c r="C6" s="19">
        <v>99.620173384437663</v>
      </c>
      <c r="D6" s="7">
        <f t="shared" si="0"/>
        <v>99.613569215607356</v>
      </c>
      <c r="E6" s="19">
        <f t="shared" si="1"/>
        <v>9.339705128032354E-3</v>
      </c>
    </row>
    <row r="7" spans="1:5">
      <c r="A7" s="29" t="s">
        <v>905</v>
      </c>
      <c r="B7" s="29">
        <v>0.39303495322297666</v>
      </c>
      <c r="C7" s="19">
        <v>0.37982661556233488</v>
      </c>
      <c r="D7" s="7">
        <f t="shared" si="0"/>
        <v>0.38643078439265577</v>
      </c>
      <c r="E7" s="19">
        <f t="shared" si="1"/>
        <v>9.3397051280414613E-3</v>
      </c>
    </row>
    <row r="8" spans="1:5">
      <c r="A8" s="29" t="s">
        <v>906</v>
      </c>
      <c r="B8" s="29">
        <v>99.53965092756782</v>
      </c>
      <c r="C8" s="19">
        <v>99.336406730788568</v>
      </c>
      <c r="D8" s="7">
        <f t="shared" si="0"/>
        <v>99.438028829178194</v>
      </c>
      <c r="E8" s="19">
        <f t="shared" si="1"/>
        <v>0.1437153497794223</v>
      </c>
    </row>
    <row r="9" spans="1:5">
      <c r="A9" s="29" t="s">
        <v>907</v>
      </c>
      <c r="B9" s="29">
        <v>0.46034907243216983</v>
      </c>
      <c r="C9" s="19">
        <v>0.66359326921142858</v>
      </c>
      <c r="D9" s="7">
        <f t="shared" si="0"/>
        <v>0.56197117082179915</v>
      </c>
      <c r="E9" s="19">
        <f t="shared" si="1"/>
        <v>0.14371534977942776</v>
      </c>
    </row>
    <row r="10" spans="1:5">
      <c r="A10" s="29" t="s">
        <v>908</v>
      </c>
      <c r="B10" s="29">
        <v>99.207577049555908</v>
      </c>
      <c r="C10" s="19">
        <v>99.070656790830071</v>
      </c>
      <c r="D10" s="7">
        <f t="shared" si="0"/>
        <v>99.13911692019299</v>
      </c>
      <c r="E10" s="19">
        <f t="shared" si="1"/>
        <v>9.6817243426855992E-2</v>
      </c>
    </row>
    <row r="11" spans="1:5">
      <c r="A11" s="29" t="s">
        <v>909</v>
      </c>
      <c r="B11" s="29">
        <v>0.79242295044409228</v>
      </c>
      <c r="C11" s="19">
        <v>0.92934320916993207</v>
      </c>
      <c r="D11" s="7">
        <f t="shared" si="0"/>
        <v>0.86088307980701217</v>
      </c>
      <c r="E11" s="19">
        <f t="shared" si="1"/>
        <v>9.681724342685788E-2</v>
      </c>
    </row>
    <row r="12" spans="1:5">
      <c r="A12" s="29" t="s">
        <v>910</v>
      </c>
      <c r="B12" s="29">
        <v>91.882141108303301</v>
      </c>
      <c r="C12" s="19">
        <v>90.302670155127032</v>
      </c>
      <c r="D12" s="7">
        <f t="shared" si="0"/>
        <v>91.092405631715167</v>
      </c>
      <c r="E12" s="19">
        <f t="shared" si="1"/>
        <v>1.1168546216781199</v>
      </c>
    </row>
    <row r="13" spans="1:5">
      <c r="A13" s="29" t="s">
        <v>911</v>
      </c>
      <c r="B13" s="29">
        <v>8.1178588916967023</v>
      </c>
      <c r="C13" s="19">
        <v>9.6973298448729732</v>
      </c>
      <c r="D13" s="7">
        <f t="shared" si="0"/>
        <v>8.9075943682848369</v>
      </c>
      <c r="E13" s="19">
        <f t="shared" si="1"/>
        <v>1.116854621678121</v>
      </c>
    </row>
    <row r="14" spans="1:5">
      <c r="A14" s="29" t="s">
        <v>912</v>
      </c>
      <c r="B14" s="29">
        <v>95.713543767089746</v>
      </c>
      <c r="C14" s="19">
        <v>95.480880650237538</v>
      </c>
      <c r="D14" s="7">
        <f t="shared" si="0"/>
        <v>95.597212208663649</v>
      </c>
      <c r="E14" s="19">
        <f t="shared" si="1"/>
        <v>0.16451766765819467</v>
      </c>
    </row>
    <row r="15" spans="1:5">
      <c r="A15" s="29" t="s">
        <v>913</v>
      </c>
      <c r="B15" s="29">
        <v>4.2864562329102611</v>
      </c>
      <c r="C15" s="19">
        <v>4.5191193497624553</v>
      </c>
      <c r="D15" s="7">
        <f t="shared" si="0"/>
        <v>4.4027877913363582</v>
      </c>
      <c r="E15" s="19">
        <f t="shared" si="1"/>
        <v>0.16451766765818462</v>
      </c>
    </row>
    <row r="16" spans="1:5">
      <c r="A16" s="29" t="s">
        <v>914</v>
      </c>
      <c r="B16" s="29">
        <v>88.061288148688632</v>
      </c>
      <c r="C16" s="19">
        <v>87.241994387941318</v>
      </c>
      <c r="D16" s="7">
        <f t="shared" si="0"/>
        <v>87.651641268314975</v>
      </c>
      <c r="E16" s="19">
        <f t="shared" si="1"/>
        <v>0.57932817400825465</v>
      </c>
    </row>
    <row r="17" spans="1:5">
      <c r="A17" s="29" t="s">
        <v>915</v>
      </c>
      <c r="B17" s="29">
        <v>11.938711851311368</v>
      </c>
      <c r="C17" s="19">
        <v>12.758005612058682</v>
      </c>
      <c r="D17" s="7">
        <f t="shared" si="0"/>
        <v>12.348358731685025</v>
      </c>
      <c r="E17" s="19">
        <f t="shared" si="1"/>
        <v>0.57932817400825465</v>
      </c>
    </row>
    <row r="18" spans="1:5">
      <c r="A18" s="29" t="s">
        <v>916</v>
      </c>
      <c r="B18" s="29">
        <v>83.370179267227229</v>
      </c>
      <c r="C18" s="19">
        <v>82.238827994957219</v>
      </c>
      <c r="D18" s="7">
        <f t="shared" si="0"/>
        <v>82.804503631092217</v>
      </c>
      <c r="E18" s="19">
        <f t="shared" si="1"/>
        <v>0.7999861565261519</v>
      </c>
    </row>
    <row r="19" spans="1:5">
      <c r="A19" s="29" t="s">
        <v>917</v>
      </c>
      <c r="B19" s="29">
        <v>16.62982073277276</v>
      </c>
      <c r="C19" s="19">
        <v>17.76117200504277</v>
      </c>
      <c r="D19" s="7">
        <f t="shared" si="0"/>
        <v>17.195496368907765</v>
      </c>
      <c r="E19" s="19">
        <f t="shared" si="1"/>
        <v>0.7999861565261519</v>
      </c>
    </row>
    <row r="20" spans="1:5">
      <c r="A20" s="29" t="s">
        <v>918</v>
      </c>
      <c r="B20" s="29">
        <v>89.507522422010283</v>
      </c>
      <c r="C20" s="19">
        <v>88.788357823671475</v>
      </c>
      <c r="D20" s="7">
        <f t="shared" si="0"/>
        <v>89.147940122840879</v>
      </c>
      <c r="E20" s="19">
        <f t="shared" si="1"/>
        <v>0.50852616427467023</v>
      </c>
    </row>
    <row r="21" spans="1:5" ht="16" thickBot="1">
      <c r="A21" s="36" t="s">
        <v>919</v>
      </c>
      <c r="B21" s="36">
        <v>10.492477577989714</v>
      </c>
      <c r="C21" s="23">
        <v>11.211642176328532</v>
      </c>
      <c r="D21" s="22">
        <f t="shared" si="0"/>
        <v>10.852059877159123</v>
      </c>
      <c r="E21" s="23">
        <f t="shared" si="1"/>
        <v>0.50852616427467778</v>
      </c>
    </row>
    <row r="22" spans="1:5">
      <c r="A22" s="37" t="s">
        <v>920</v>
      </c>
      <c r="B22" s="37">
        <v>88.122367110522447</v>
      </c>
      <c r="C22" s="16">
        <v>88.884337870767851</v>
      </c>
      <c r="D22" s="15">
        <f t="shared" si="0"/>
        <v>88.503352490645142</v>
      </c>
      <c r="E22" s="16">
        <f t="shared" si="1"/>
        <v>0.53879469163539429</v>
      </c>
    </row>
    <row r="23" spans="1:5">
      <c r="A23" s="29" t="s">
        <v>921</v>
      </c>
      <c r="B23" s="29">
        <v>11.87763288947755</v>
      </c>
      <c r="C23" s="19">
        <v>11.115662129232145</v>
      </c>
      <c r="D23" s="7">
        <f t="shared" si="0"/>
        <v>11.496647509354847</v>
      </c>
      <c r="E23" s="19">
        <f t="shared" si="1"/>
        <v>0.53879469163539429</v>
      </c>
    </row>
    <row r="24" spans="1:5">
      <c r="A24" s="29" t="s">
        <v>922</v>
      </c>
      <c r="B24" s="29">
        <v>97.425519784867731</v>
      </c>
      <c r="C24" s="19">
        <v>97.63749573139566</v>
      </c>
      <c r="D24" s="7">
        <f t="shared" si="0"/>
        <v>97.531507758131696</v>
      </c>
      <c r="E24" s="19">
        <f t="shared" si="1"/>
        <v>0.1498896292383354</v>
      </c>
    </row>
    <row r="25" spans="1:5">
      <c r="A25" s="29" t="s">
        <v>923</v>
      </c>
      <c r="B25" s="29">
        <v>2.5744802151322692</v>
      </c>
      <c r="C25" s="19">
        <v>2.3625042686043387</v>
      </c>
      <c r="D25" s="7">
        <f t="shared" si="0"/>
        <v>2.468492241868304</v>
      </c>
      <c r="E25" s="19">
        <f t="shared" si="1"/>
        <v>0.14988962923833665</v>
      </c>
    </row>
    <row r="26" spans="1:5">
      <c r="A26" s="29" t="s">
        <v>924</v>
      </c>
      <c r="B26" s="29">
        <v>96.325509171670774</v>
      </c>
      <c r="C26" s="19">
        <v>96.827518348084922</v>
      </c>
      <c r="D26" s="7">
        <f t="shared" si="0"/>
        <v>96.576513759877855</v>
      </c>
      <c r="E26" s="19">
        <f t="shared" si="1"/>
        <v>0.35497409286031811</v>
      </c>
    </row>
    <row r="27" spans="1:5">
      <c r="A27" s="29" t="s">
        <v>925</v>
      </c>
      <c r="B27" s="29">
        <v>3.6744908283292297</v>
      </c>
      <c r="C27" s="19">
        <v>3.1724816519150636</v>
      </c>
      <c r="D27" s="7">
        <f t="shared" si="0"/>
        <v>3.4234862401221466</v>
      </c>
      <c r="E27" s="19">
        <f t="shared" si="1"/>
        <v>0.35497409286033066</v>
      </c>
    </row>
    <row r="28" spans="1:5">
      <c r="A28" s="29" t="s">
        <v>926</v>
      </c>
      <c r="B28" s="29">
        <v>94.13743860307514</v>
      </c>
      <c r="C28" s="19">
        <v>93.381042805088654</v>
      </c>
      <c r="D28" s="7">
        <f t="shared" si="0"/>
        <v>93.75924070408189</v>
      </c>
      <c r="E28" s="19">
        <f t="shared" si="1"/>
        <v>0.53485259801725371</v>
      </c>
    </row>
    <row r="29" spans="1:5">
      <c r="A29" s="29" t="s">
        <v>927</v>
      </c>
      <c r="B29" s="29">
        <v>5.8625613969248693</v>
      </c>
      <c r="C29" s="19">
        <v>6.6189571949113475</v>
      </c>
      <c r="D29" s="7">
        <f t="shared" si="0"/>
        <v>6.2407592959181084</v>
      </c>
      <c r="E29" s="19">
        <f t="shared" si="1"/>
        <v>0.5348525980172486</v>
      </c>
    </row>
    <row r="30" spans="1:5">
      <c r="A30" s="29" t="s">
        <v>928</v>
      </c>
      <c r="B30" s="29">
        <v>59.62588191424301</v>
      </c>
      <c r="C30" s="19">
        <v>58.443649510471097</v>
      </c>
      <c r="D30" s="7">
        <f t="shared" si="0"/>
        <v>59.034765712357057</v>
      </c>
      <c r="E30" s="19">
        <f t="shared" si="1"/>
        <v>0.83596454964559197</v>
      </c>
    </row>
    <row r="31" spans="1:5">
      <c r="A31" s="29" t="s">
        <v>929</v>
      </c>
      <c r="B31" s="29">
        <v>40.374118085756997</v>
      </c>
      <c r="C31" s="19">
        <v>41.556350489528896</v>
      </c>
      <c r="D31" s="7">
        <f t="shared" si="0"/>
        <v>40.965234287642943</v>
      </c>
      <c r="E31" s="19">
        <f t="shared" si="1"/>
        <v>0.83596454964558198</v>
      </c>
    </row>
    <row r="32" spans="1:5">
      <c r="A32" s="29" t="s">
        <v>930</v>
      </c>
      <c r="B32" s="29">
        <v>99.322413065356557</v>
      </c>
      <c r="C32" s="19">
        <v>99.20040668709234</v>
      </c>
      <c r="D32" s="7">
        <f t="shared" si="0"/>
        <v>99.261409876224448</v>
      </c>
      <c r="E32" s="19">
        <f t="shared" si="1"/>
        <v>8.6271537418638924E-2</v>
      </c>
    </row>
    <row r="33" spans="1:5">
      <c r="A33" s="29" t="s">
        <v>931</v>
      </c>
      <c r="B33" s="29">
        <v>0.67758693464342856</v>
      </c>
      <c r="C33" s="19">
        <v>0.799593312907658</v>
      </c>
      <c r="D33" s="7">
        <f t="shared" si="0"/>
        <v>0.73859012377554323</v>
      </c>
      <c r="E33" s="19">
        <f t="shared" si="1"/>
        <v>8.627153741864764E-2</v>
      </c>
    </row>
    <row r="34" spans="1:5">
      <c r="A34" s="29" t="s">
        <v>932</v>
      </c>
      <c r="B34" s="29">
        <v>99.308391351902031</v>
      </c>
      <c r="C34" s="19">
        <v>99.006406876518795</v>
      </c>
      <c r="D34" s="7">
        <f t="shared" si="0"/>
        <v>99.157399114210421</v>
      </c>
      <c r="E34" s="19">
        <f t="shared" si="1"/>
        <v>0.21353527035654812</v>
      </c>
    </row>
    <row r="35" spans="1:5">
      <c r="A35" s="29" t="s">
        <v>933</v>
      </c>
      <c r="B35" s="29">
        <v>0.69160864809797407</v>
      </c>
      <c r="C35" s="19">
        <v>0.99359312348120521</v>
      </c>
      <c r="D35" s="7">
        <f t="shared" si="0"/>
        <v>0.84260088578958969</v>
      </c>
      <c r="E35" s="19">
        <f t="shared" si="1"/>
        <v>0.21353527035654432</v>
      </c>
    </row>
    <row r="36" spans="1:5">
      <c r="A36" s="29" t="s">
        <v>934</v>
      </c>
      <c r="B36" s="29">
        <v>97.091497233218433</v>
      </c>
      <c r="C36" s="19">
        <v>97.198777850309554</v>
      </c>
      <c r="D36" s="7">
        <f t="shared" si="0"/>
        <v>97.145137541764001</v>
      </c>
      <c r="E36" s="19">
        <f t="shared" si="1"/>
        <v>7.5858851835008859E-2</v>
      </c>
    </row>
    <row r="37" spans="1:5">
      <c r="A37" s="29" t="s">
        <v>935</v>
      </c>
      <c r="B37" s="29">
        <v>2.9085027667815626</v>
      </c>
      <c r="C37" s="19">
        <v>2.8012221496904584</v>
      </c>
      <c r="D37" s="7">
        <f t="shared" si="0"/>
        <v>2.8548624582360107</v>
      </c>
      <c r="E37" s="19">
        <f t="shared" si="1"/>
        <v>7.5858851834997243E-2</v>
      </c>
    </row>
    <row r="38" spans="1:5">
      <c r="A38" s="29" t="s">
        <v>936</v>
      </c>
      <c r="B38" s="29">
        <v>72.669350989622288</v>
      </c>
      <c r="C38" s="19">
        <v>71.900507480268232</v>
      </c>
      <c r="D38" s="7">
        <f t="shared" si="0"/>
        <v>72.284929234945253</v>
      </c>
      <c r="E38" s="19">
        <f t="shared" si="1"/>
        <v>0.54365445913551591</v>
      </c>
    </row>
    <row r="39" spans="1:5">
      <c r="A39" s="29" t="s">
        <v>937</v>
      </c>
      <c r="B39" s="29">
        <v>27.330649010377716</v>
      </c>
      <c r="C39" s="19">
        <v>28.099492519731779</v>
      </c>
      <c r="D39" s="7">
        <f t="shared" si="0"/>
        <v>27.715070765054747</v>
      </c>
      <c r="E39" s="19">
        <f t="shared" si="1"/>
        <v>0.54365445913552091</v>
      </c>
    </row>
    <row r="40" spans="1:5">
      <c r="A40" s="29" t="s">
        <v>938</v>
      </c>
      <c r="B40" s="29">
        <v>73.645116899727213</v>
      </c>
      <c r="C40" s="19">
        <v>72.257267249926741</v>
      </c>
      <c r="D40" s="7">
        <f t="shared" si="0"/>
        <v>72.951192074826977</v>
      </c>
      <c r="E40" s="19">
        <f t="shared" si="1"/>
        <v>0.98135789864128908</v>
      </c>
    </row>
    <row r="41" spans="1:5">
      <c r="A41" s="29" t="s">
        <v>939</v>
      </c>
      <c r="B41" s="29">
        <v>26.35488310027279</v>
      </c>
      <c r="C41" s="19">
        <v>27.742732750073273</v>
      </c>
      <c r="D41" s="7">
        <f t="shared" si="0"/>
        <v>27.04880792517303</v>
      </c>
      <c r="E41" s="19">
        <f t="shared" si="1"/>
        <v>0.98135789864129663</v>
      </c>
    </row>
    <row r="42" spans="1:5">
      <c r="A42" s="29" t="s">
        <v>940</v>
      </c>
      <c r="B42" s="29">
        <v>92.266817129718788</v>
      </c>
      <c r="C42" s="19">
        <v>91.330498710598107</v>
      </c>
      <c r="D42" s="7">
        <f t="shared" si="0"/>
        <v>91.798657920158448</v>
      </c>
      <c r="E42" s="19">
        <f t="shared" si="1"/>
        <v>0.66207710351010163</v>
      </c>
    </row>
    <row r="43" spans="1:5">
      <c r="A43" s="29" t="s">
        <v>941</v>
      </c>
      <c r="B43" s="29">
        <v>7.7331828702812206</v>
      </c>
      <c r="C43" s="19">
        <v>8.6695012894018983</v>
      </c>
      <c r="D43" s="7">
        <f t="shared" si="0"/>
        <v>8.2013420798415595</v>
      </c>
      <c r="E43" s="19">
        <f t="shared" si="1"/>
        <v>0.66207710351009919</v>
      </c>
    </row>
    <row r="44" spans="1:5">
      <c r="A44" s="29" t="s">
        <v>942</v>
      </c>
      <c r="B44" s="29">
        <v>68.883234596815939</v>
      </c>
      <c r="C44" s="19">
        <v>70.555093929085714</v>
      </c>
      <c r="D44" s="7">
        <f t="shared" si="0"/>
        <v>69.719164262950827</v>
      </c>
      <c r="E44" s="19">
        <f t="shared" si="1"/>
        <v>1.1821830710379717</v>
      </c>
    </row>
    <row r="45" spans="1:5">
      <c r="A45" s="29" t="s">
        <v>943</v>
      </c>
      <c r="B45" s="29">
        <v>31.116765403184065</v>
      </c>
      <c r="C45" s="19">
        <v>29.444906070914278</v>
      </c>
      <c r="D45" s="7">
        <f t="shared" si="0"/>
        <v>30.280835737049173</v>
      </c>
      <c r="E45" s="19">
        <f t="shared" si="1"/>
        <v>1.1821830710379793</v>
      </c>
    </row>
    <row r="46" spans="1:5">
      <c r="A46" s="29" t="s">
        <v>944</v>
      </c>
      <c r="B46" s="29">
        <v>98.672019430475117</v>
      </c>
      <c r="C46" s="19">
        <v>98.493756875795725</v>
      </c>
      <c r="D46" s="7">
        <f t="shared" si="0"/>
        <v>98.582888153135428</v>
      </c>
      <c r="E46" s="19">
        <f t="shared" si="1"/>
        <v>0.12605066124543604</v>
      </c>
    </row>
    <row r="47" spans="1:5" ht="16" thickBot="1">
      <c r="A47" s="36" t="s">
        <v>945</v>
      </c>
      <c r="B47" s="36">
        <v>1.3279805695248841</v>
      </c>
      <c r="C47" s="23">
        <v>1.5062431242042724</v>
      </c>
      <c r="D47" s="22">
        <f t="shared" si="0"/>
        <v>1.4171118468645783</v>
      </c>
      <c r="E47" s="23">
        <f t="shared" si="1"/>
        <v>0.12605066124543321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54"/>
  <sheetViews>
    <sheetView topLeftCell="A154" workbookViewId="0">
      <selection activeCell="Z55" sqref="Z55"/>
    </sheetView>
  </sheetViews>
  <sheetFormatPr baseColWidth="10" defaultRowHeight="15"/>
  <cols>
    <col min="1" max="1" width="15.5" style="6" bestFit="1" customWidth="1"/>
    <col min="2" max="2" width="12.33203125" style="6" bestFit="1" customWidth="1"/>
    <col min="3" max="3" width="36.5" style="6" bestFit="1" customWidth="1"/>
    <col min="4" max="4" width="14.1640625" style="6" bestFit="1" customWidth="1"/>
    <col min="5" max="5" width="12.33203125" style="6" bestFit="1" customWidth="1"/>
    <col min="6" max="11" width="10.83203125" style="6"/>
    <col min="12" max="12" width="23.1640625" style="6" bestFit="1" customWidth="1"/>
    <col min="13" max="13" width="5.5" style="6" bestFit="1" customWidth="1"/>
    <col min="14" max="14" width="7.6640625" style="6" bestFit="1" customWidth="1"/>
    <col min="15" max="15" width="10.83203125" style="6"/>
    <col min="16" max="16384" width="10.83203125" style="8"/>
  </cols>
  <sheetData>
    <row r="1" spans="1:14" ht="16" thickBot="1">
      <c r="A1" s="109" t="s">
        <v>95</v>
      </c>
      <c r="F1" s="7"/>
      <c r="L1" s="11" t="s">
        <v>5</v>
      </c>
      <c r="M1" s="12" t="s">
        <v>6</v>
      </c>
      <c r="N1" s="13">
        <v>-3.3245</v>
      </c>
    </row>
    <row r="2" spans="1:14" ht="16" thickBot="1">
      <c r="A2" s="24" t="s">
        <v>667</v>
      </c>
      <c r="B2" s="25" t="s">
        <v>1</v>
      </c>
      <c r="C2" s="25" t="s">
        <v>668</v>
      </c>
      <c r="D2" s="25" t="s">
        <v>104</v>
      </c>
      <c r="E2" s="27" t="s">
        <v>203</v>
      </c>
      <c r="F2" s="7"/>
      <c r="M2" s="12" t="s">
        <v>8</v>
      </c>
      <c r="N2" s="17">
        <v>7.5503999999999998</v>
      </c>
    </row>
    <row r="3" spans="1:14">
      <c r="A3" s="14">
        <v>16.459331512451172</v>
      </c>
      <c r="B3" s="15">
        <f>SUM(A3:A4)/2</f>
        <v>16.500637054443359</v>
      </c>
      <c r="C3" s="15" t="s">
        <v>536</v>
      </c>
      <c r="D3" s="15">
        <f>10^((B3-$N$2)/$N$1)</f>
        <v>2.0313957485566529E-3</v>
      </c>
      <c r="E3" s="16">
        <f>(D3/(D5+D3))*100</f>
        <v>51.639446799110075</v>
      </c>
    </row>
    <row r="4" spans="1:14">
      <c r="A4" s="18">
        <v>16.541942596435547</v>
      </c>
      <c r="B4" s="7"/>
      <c r="C4" s="7"/>
      <c r="D4" s="7"/>
      <c r="E4" s="19"/>
    </row>
    <row r="5" spans="1:14">
      <c r="A5" s="18">
        <v>16.613668441772461</v>
      </c>
      <c r="B5" s="7">
        <f>SUM(A5:A6)/2</f>
        <v>16.595353126525879</v>
      </c>
      <c r="C5" s="7" t="s">
        <v>537</v>
      </c>
      <c r="D5" s="7">
        <f>10^((B5-$N$2)/$N$1)</f>
        <v>1.902410429614219E-3</v>
      </c>
      <c r="E5" s="19">
        <f>(D5/(D3+D5))*100</f>
        <v>48.360553200889917</v>
      </c>
    </row>
    <row r="6" spans="1:14">
      <c r="A6" s="18">
        <v>16.577037811279297</v>
      </c>
      <c r="B6" s="7"/>
      <c r="C6" s="7"/>
      <c r="D6" s="7"/>
      <c r="E6" s="19"/>
    </row>
    <row r="7" spans="1:14">
      <c r="A7" s="18">
        <v>16.181665420532227</v>
      </c>
      <c r="B7" s="7">
        <f>SUM(A7:A8)/2</f>
        <v>15.977076530456543</v>
      </c>
      <c r="C7" s="7" t="s">
        <v>538</v>
      </c>
      <c r="D7" s="7">
        <f>10^((B7-$N$2)/$N$1)</f>
        <v>2.9193087766707197E-3</v>
      </c>
      <c r="E7" s="19">
        <f>(D7/(D9+D7))*100</f>
        <v>97.145492997364514</v>
      </c>
    </row>
    <row r="8" spans="1:14">
      <c r="A8" s="18">
        <v>15.772487640380859</v>
      </c>
      <c r="B8" s="7"/>
      <c r="C8" s="7"/>
      <c r="D8" s="7"/>
      <c r="E8" s="19"/>
    </row>
    <row r="9" spans="1:14">
      <c r="A9" s="18">
        <v>21.074241638183594</v>
      </c>
      <c r="B9" s="7">
        <f>SUM(A9:A10)/2</f>
        <v>21.069849967956543</v>
      </c>
      <c r="C9" s="7" t="s">
        <v>539</v>
      </c>
      <c r="D9" s="7">
        <f>10^((B9-$N$2)/$N$1)</f>
        <v>8.5780483363112525E-5</v>
      </c>
      <c r="E9" s="19">
        <f>(D9/(D7+D9))*100</f>
        <v>2.8545070026354815</v>
      </c>
    </row>
    <row r="10" spans="1:14">
      <c r="A10" s="18">
        <v>21.065458297729492</v>
      </c>
      <c r="B10" s="7"/>
      <c r="C10" s="7"/>
      <c r="D10" s="7"/>
      <c r="E10" s="19"/>
    </row>
    <row r="11" spans="1:14">
      <c r="A11" s="18">
        <v>15.980066299438477</v>
      </c>
      <c r="B11" s="7">
        <f>SUM(A11:A12)/2</f>
        <v>15.832412719726562</v>
      </c>
      <c r="C11" s="7" t="s">
        <v>540</v>
      </c>
      <c r="D11" s="7">
        <f>10^((B11-$N$2)/$N$1)</f>
        <v>3.2269667420716736E-3</v>
      </c>
      <c r="E11" s="19">
        <f>(D11/(D13+D11))*100</f>
        <v>97.343033987563615</v>
      </c>
    </row>
    <row r="12" spans="1:14">
      <c r="A12" s="18">
        <v>15.684759140014648</v>
      </c>
      <c r="B12" s="7"/>
      <c r="C12" s="7"/>
      <c r="D12" s="7"/>
      <c r="E12" s="19"/>
    </row>
    <row r="13" spans="1:14">
      <c r="A13" s="18">
        <v>20.925300598144531</v>
      </c>
      <c r="B13" s="7">
        <f>SUM(A13:A14)/2</f>
        <v>21.031661033630371</v>
      </c>
      <c r="C13" s="7" t="s">
        <v>540</v>
      </c>
      <c r="D13" s="7">
        <f>10^((B13-$N$2)/$N$1)</f>
        <v>8.807965609580668E-5</v>
      </c>
      <c r="E13" s="19">
        <f>(D13/(D11+D13))*100</f>
        <v>2.6569660124363903</v>
      </c>
    </row>
    <row r="14" spans="1:14">
      <c r="A14" s="18">
        <v>21.138021469116211</v>
      </c>
      <c r="B14" s="7"/>
      <c r="C14" s="7"/>
      <c r="D14" s="7"/>
      <c r="E14" s="19"/>
    </row>
    <row r="15" spans="1:14">
      <c r="A15" s="18">
        <v>15.798236846923828</v>
      </c>
      <c r="B15" s="7">
        <f>SUM(A15:A16)/2</f>
        <v>15.965136528015137</v>
      </c>
      <c r="C15" s="7" t="s">
        <v>541</v>
      </c>
      <c r="D15" s="7">
        <f>10^((B15-$N$2)/$N$1)</f>
        <v>2.9435509078315145E-3</v>
      </c>
      <c r="E15" s="19">
        <f>(D15/(D17+D15))*100</f>
        <v>95.613934888749895</v>
      </c>
    </row>
    <row r="16" spans="1:14">
      <c r="A16" s="18">
        <v>16.132036209106445</v>
      </c>
      <c r="B16" s="7"/>
      <c r="C16" s="7"/>
      <c r="D16" s="7"/>
      <c r="E16" s="19"/>
    </row>
    <row r="17" spans="1:7">
      <c r="A17" s="18">
        <v>20.36857795715332</v>
      </c>
      <c r="B17" s="7">
        <f>SUM(A17:A18)/2</f>
        <v>20.414800643920898</v>
      </c>
      <c r="C17" s="7" t="s">
        <v>542</v>
      </c>
      <c r="D17" s="7">
        <f>10^((B17-$N$2)/$N$1)</f>
        <v>1.3502849720650368E-4</v>
      </c>
      <c r="E17" s="19">
        <f>(D17/(D15+D17))*100</f>
        <v>4.3860651112501081</v>
      </c>
    </row>
    <row r="18" spans="1:7">
      <c r="A18" s="18">
        <v>20.461023330688477</v>
      </c>
      <c r="B18" s="7"/>
      <c r="C18" s="7"/>
      <c r="D18" s="7"/>
      <c r="E18" s="19"/>
    </row>
    <row r="19" spans="1:7">
      <c r="A19" s="18">
        <v>16.082792282104492</v>
      </c>
      <c r="B19" s="7">
        <f>SUM(A19:A20)/2</f>
        <v>16.154946327209473</v>
      </c>
      <c r="C19" s="7" t="s">
        <v>543</v>
      </c>
      <c r="D19" s="7">
        <f>10^((B19-$N$2)/$N$1)</f>
        <v>2.5809364535876824E-3</v>
      </c>
      <c r="E19" s="19">
        <f>(D19/(D21+D19))*100</f>
        <v>99.916914136288185</v>
      </c>
    </row>
    <row r="20" spans="1:7">
      <c r="A20" s="18">
        <v>16.227100372314453</v>
      </c>
      <c r="B20" s="7"/>
      <c r="C20" s="7"/>
      <c r="D20" s="7"/>
      <c r="E20" s="19"/>
    </row>
    <row r="21" spans="1:7">
      <c r="A21" s="18">
        <v>26.321525573730469</v>
      </c>
      <c r="B21" s="7">
        <f>SUM(A21:A22)/2</f>
        <v>26.394778251647949</v>
      </c>
      <c r="C21" s="7" t="s">
        <v>544</v>
      </c>
      <c r="D21" s="7">
        <f>10^((B21-$N$2)/$N$1)</f>
        <v>2.1461765136095627E-6</v>
      </c>
      <c r="E21" s="19">
        <f>(D21/(D19+D21))*100</f>
        <v>8.3085863711816435E-2</v>
      </c>
    </row>
    <row r="22" spans="1:7">
      <c r="A22" s="18">
        <v>26.46803092956543</v>
      </c>
      <c r="B22" s="7"/>
      <c r="C22" s="7"/>
      <c r="D22" s="7"/>
      <c r="E22" s="19"/>
    </row>
    <row r="23" spans="1:7">
      <c r="A23" s="18">
        <v>16.563423156738281</v>
      </c>
      <c r="B23" s="7">
        <f>SUM(A23:A24)/2</f>
        <v>16.74227237701416</v>
      </c>
      <c r="C23" s="7" t="s">
        <v>545</v>
      </c>
      <c r="D23" s="7">
        <f>10^((B23-$N$2)/$N$1)</f>
        <v>1.7183488315403923E-3</v>
      </c>
      <c r="E23" s="19">
        <f>(D23/(D25+D23))*100</f>
        <v>80.803583692412218</v>
      </c>
    </row>
    <row r="24" spans="1:7">
      <c r="A24" s="18">
        <v>16.921121597290039</v>
      </c>
      <c r="B24" s="7"/>
      <c r="C24" s="7"/>
      <c r="D24" s="7"/>
      <c r="E24" s="19"/>
    </row>
    <row r="25" spans="1:7">
      <c r="A25" s="18">
        <v>18.811210632324219</v>
      </c>
      <c r="B25" s="7">
        <f>SUM(A25:A26)/2</f>
        <v>18.817460060119629</v>
      </c>
      <c r="C25" s="7" t="s">
        <v>546</v>
      </c>
      <c r="D25" s="7">
        <f>10^((B25-$N$2)/$N$1)</f>
        <v>4.0822619523252565E-4</v>
      </c>
      <c r="E25" s="19">
        <f>(D25/(D23+D25))*100</f>
        <v>19.196416307587782</v>
      </c>
    </row>
    <row r="26" spans="1:7">
      <c r="A26" s="18">
        <v>18.823709487915039</v>
      </c>
      <c r="B26" s="7"/>
      <c r="C26" s="7"/>
      <c r="D26" s="7"/>
      <c r="E26" s="19"/>
    </row>
    <row r="27" spans="1:7">
      <c r="A27" s="103">
        <v>16.013946533203125</v>
      </c>
      <c r="B27" s="48">
        <f>SUM(A27:A28)/2</f>
        <v>16.009164810180664</v>
      </c>
      <c r="C27" s="48" t="s">
        <v>547</v>
      </c>
      <c r="D27" s="48">
        <v>2.855143698698122E-3</v>
      </c>
      <c r="E27" s="49">
        <f>(D27/(D29+D27))*100</f>
        <v>99.925802459509697</v>
      </c>
      <c r="G27" s="7"/>
    </row>
    <row r="28" spans="1:7">
      <c r="A28" s="103">
        <v>16.004383087158203</v>
      </c>
      <c r="B28" s="48"/>
      <c r="C28" s="48"/>
      <c r="D28" s="48"/>
      <c r="E28" s="49"/>
    </row>
    <row r="29" spans="1:7">
      <c r="A29" s="103">
        <v>26.340873718261719</v>
      </c>
      <c r="B29" s="48">
        <f>SUM(A29:A30)/2</f>
        <v>26.412483215332031</v>
      </c>
      <c r="C29" s="48" t="s">
        <v>548</v>
      </c>
      <c r="D29" s="48">
        <v>2.1200194041537366E-6</v>
      </c>
      <c r="E29" s="49">
        <f>(D29/(D27+D29))*100</f>
        <v>7.4197540490305219E-2</v>
      </c>
      <c r="G29" s="7"/>
    </row>
    <row r="30" spans="1:7">
      <c r="A30" s="103">
        <v>26.484092712402344</v>
      </c>
      <c r="B30" s="48"/>
      <c r="C30" s="48"/>
      <c r="D30" s="48"/>
      <c r="E30" s="49"/>
    </row>
    <row r="31" spans="1:7">
      <c r="A31" s="103">
        <v>16.64500617980957</v>
      </c>
      <c r="B31" s="48">
        <f>SUM(A31:A32)/2</f>
        <v>16.477530479431152</v>
      </c>
      <c r="C31" s="48" t="s">
        <v>549</v>
      </c>
      <c r="D31" s="48">
        <v>2.0641674732256804E-3</v>
      </c>
      <c r="E31" s="49">
        <f>(D31/(D33+D31))*100</f>
        <v>99.92288618569782</v>
      </c>
      <c r="G31" s="7"/>
    </row>
    <row r="32" spans="1:7">
      <c r="A32" s="103">
        <v>16.310054779052734</v>
      </c>
      <c r="B32" s="48"/>
      <c r="C32" s="48"/>
      <c r="D32" s="48"/>
      <c r="E32" s="49"/>
    </row>
    <row r="33" spans="1:7">
      <c r="A33" s="103">
        <v>26.96656608581543</v>
      </c>
      <c r="B33" s="48">
        <f>SUM(A33:A34)/2</f>
        <v>26.825145721435547</v>
      </c>
      <c r="C33" s="48" t="s">
        <v>550</v>
      </c>
      <c r="D33" s="48">
        <v>1.5929866849830582E-6</v>
      </c>
      <c r="E33" s="49">
        <f>(D33/(D31+D33))*100</f>
        <v>7.7113814302164976E-2</v>
      </c>
      <c r="G33" s="7"/>
    </row>
    <row r="34" spans="1:7">
      <c r="A34" s="103">
        <v>26.683725357055664</v>
      </c>
      <c r="B34" s="48"/>
      <c r="C34" s="48"/>
      <c r="D34" s="48"/>
      <c r="E34" s="49"/>
    </row>
    <row r="35" spans="1:7">
      <c r="A35" s="103">
        <v>16.059514999389648</v>
      </c>
      <c r="B35" s="48">
        <f>SUM(A35:A36)/2</f>
        <v>16.060970306396484</v>
      </c>
      <c r="C35" s="48" t="s">
        <v>551</v>
      </c>
      <c r="D35" s="48">
        <v>2.7545142749997205E-3</v>
      </c>
      <c r="E35" s="49">
        <f>(D35/(D37+D35))*100</f>
        <v>99.948722140786941</v>
      </c>
      <c r="G35" s="7"/>
    </row>
    <row r="36" spans="1:7">
      <c r="A36" s="103">
        <v>16.06242561340332</v>
      </c>
      <c r="B36" s="48"/>
      <c r="C36" s="48"/>
      <c r="D36" s="48"/>
      <c r="E36" s="49"/>
    </row>
    <row r="37" spans="1:7">
      <c r="A37" s="103">
        <v>26.727693557739258</v>
      </c>
      <c r="B37" s="48">
        <f>SUM(A37:A38)/2</f>
        <v>26.998067855834961</v>
      </c>
      <c r="C37" s="48" t="s">
        <v>552</v>
      </c>
      <c r="D37" s="48">
        <v>1.413180600696757E-6</v>
      </c>
      <c r="E37" s="49">
        <f>(D37/(D35+D37))*100</f>
        <v>5.1277859213056678E-2</v>
      </c>
      <c r="G37" s="7"/>
    </row>
    <row r="38" spans="1:7">
      <c r="A38" s="103">
        <v>27.268442153930664</v>
      </c>
      <c r="B38" s="48"/>
      <c r="C38" s="48"/>
      <c r="D38" s="48"/>
      <c r="E38" s="49"/>
    </row>
    <row r="39" spans="1:7">
      <c r="A39" s="18">
        <v>16.204797744750977</v>
      </c>
      <c r="B39" s="7">
        <f>SUM(A39:A40)/2</f>
        <v>16.024597644805908</v>
      </c>
      <c r="C39" s="7" t="s">
        <v>553</v>
      </c>
      <c r="D39" s="7">
        <v>2.8247877355913708E-3</v>
      </c>
      <c r="E39" s="19">
        <f>(D39/(D41+D39))*100</f>
        <v>93.401204755805423</v>
      </c>
      <c r="G39" s="7"/>
    </row>
    <row r="40" spans="1:7">
      <c r="A40" s="18">
        <v>15.84439754486084</v>
      </c>
      <c r="B40" s="7"/>
      <c r="C40" s="7"/>
      <c r="D40" s="7"/>
      <c r="E40" s="19"/>
    </row>
    <row r="41" spans="1:7">
      <c r="A41" s="18">
        <v>19.828006744384766</v>
      </c>
      <c r="B41" s="7">
        <f>SUM(A41:A42)/2</f>
        <v>19.850724220275879</v>
      </c>
      <c r="C41" s="7" t="s">
        <v>554</v>
      </c>
      <c r="D41" s="7">
        <v>1.9957125739666543E-4</v>
      </c>
      <c r="E41" s="19">
        <f>(D41/(D39+D41))*100</f>
        <v>6.598795244194573</v>
      </c>
      <c r="G41" s="7"/>
    </row>
    <row r="42" spans="1:7">
      <c r="A42" s="18">
        <v>19.873441696166992</v>
      </c>
      <c r="B42" s="7"/>
      <c r="C42" s="7"/>
      <c r="D42" s="7"/>
      <c r="E42" s="19"/>
    </row>
    <row r="43" spans="1:7">
      <c r="A43" s="18">
        <v>15.479833602905273</v>
      </c>
      <c r="B43" s="7">
        <f>SUM(A43:A44)/2</f>
        <v>15.709455013275146</v>
      </c>
      <c r="C43" s="7" t="s">
        <v>555</v>
      </c>
      <c r="D43" s="7">
        <v>3.5138224441820442E-3</v>
      </c>
      <c r="E43" s="19">
        <f>(D43/(D45+D43))*100</f>
        <v>92.77870045950921</v>
      </c>
    </row>
    <row r="44" spans="1:7">
      <c r="A44" s="18">
        <v>15.93907642364502</v>
      </c>
      <c r="B44" s="7"/>
      <c r="C44" s="7"/>
      <c r="D44" s="7"/>
      <c r="E44" s="19"/>
    </row>
    <row r="45" spans="1:7">
      <c r="A45" s="18">
        <v>19.30803108215332</v>
      </c>
      <c r="B45" s="7">
        <f>SUM(A45:A46)/2</f>
        <v>19.395770072937012</v>
      </c>
      <c r="C45" s="7" t="s">
        <v>556</v>
      </c>
      <c r="D45" s="7">
        <v>2.7349342333817184E-4</v>
      </c>
      <c r="E45" s="19">
        <f>(D45/(D43+D45))*100</f>
        <v>7.221299540490782</v>
      </c>
    </row>
    <row r="46" spans="1:7">
      <c r="A46" s="18">
        <v>19.483509063720703</v>
      </c>
      <c r="B46" s="7"/>
      <c r="C46" s="7"/>
      <c r="D46" s="7"/>
      <c r="E46" s="19"/>
    </row>
    <row r="47" spans="1:7">
      <c r="A47" s="18">
        <v>16.302436828613281</v>
      </c>
      <c r="B47" s="7">
        <f>SUM(A47:A48)/2</f>
        <v>16.18409252166748</v>
      </c>
      <c r="C47" s="7" t="s">
        <v>557</v>
      </c>
      <c r="D47" s="7">
        <v>2.5293575210513751E-3</v>
      </c>
      <c r="E47" s="19">
        <f>(D47/(D49+D47))*100</f>
        <v>63.752076150504877</v>
      </c>
    </row>
    <row r="48" spans="1:7">
      <c r="A48" s="18">
        <v>16.06574821472168</v>
      </c>
      <c r="B48" s="7"/>
      <c r="C48" s="7"/>
      <c r="D48" s="7"/>
      <c r="E48" s="19"/>
    </row>
    <row r="49" spans="1:5">
      <c r="A49" s="18">
        <v>17.379947662353516</v>
      </c>
      <c r="B49" s="7">
        <f>SUM(A49:A50)/2</f>
        <v>16.999297142028809</v>
      </c>
      <c r="C49" s="7" t="s">
        <v>558</v>
      </c>
      <c r="D49" s="7">
        <v>1.4381329102878464E-3</v>
      </c>
      <c r="E49" s="19">
        <f>(D49/(D47+D49))*100</f>
        <v>36.247923849495109</v>
      </c>
    </row>
    <row r="50" spans="1:5">
      <c r="A50" s="18">
        <v>16.618646621704102</v>
      </c>
      <c r="B50" s="7"/>
      <c r="C50" s="7"/>
      <c r="D50" s="7"/>
      <c r="E50" s="19"/>
    </row>
    <row r="51" spans="1:5">
      <c r="A51" s="18">
        <v>16.028610229492188</v>
      </c>
      <c r="B51" s="7">
        <f>SUM(A51:A52)/2</f>
        <v>16.029853820800781</v>
      </c>
      <c r="C51" s="7" t="s">
        <v>559</v>
      </c>
      <c r="D51" s="7">
        <v>2.8145228340657907E-3</v>
      </c>
      <c r="E51" s="19">
        <f>(D51/(D53+D51))*100</f>
        <v>59.468855934622269</v>
      </c>
    </row>
    <row r="52" spans="1:5">
      <c r="A52" s="18">
        <v>16.031097412109375</v>
      </c>
      <c r="B52" s="7"/>
      <c r="C52" s="7"/>
      <c r="D52" s="7"/>
      <c r="E52" s="19"/>
    </row>
    <row r="53" spans="1:5">
      <c r="A53" s="18">
        <v>16.449569702148438</v>
      </c>
      <c r="B53" s="7">
        <f>SUM(A53:A54)/2</f>
        <v>16.583385467529297</v>
      </c>
      <c r="C53" s="7" t="s">
        <v>560</v>
      </c>
      <c r="D53" s="7">
        <v>1.9182449144174935E-3</v>
      </c>
      <c r="E53" s="19">
        <f>(D53/(D51+D53))*100</f>
        <v>40.531144065377717</v>
      </c>
    </row>
    <row r="54" spans="1:5">
      <c r="A54" s="18">
        <v>16.717201232910156</v>
      </c>
      <c r="B54" s="7"/>
      <c r="C54" s="7"/>
      <c r="D54" s="7"/>
      <c r="E54" s="19"/>
    </row>
    <row r="55" spans="1:5">
      <c r="A55" s="18">
        <v>16.197717666625977</v>
      </c>
      <c r="B55" s="7">
        <f>SUM(A55:A56)/2</f>
        <v>15.85653829574585</v>
      </c>
      <c r="C55" s="7" t="s">
        <v>561</v>
      </c>
      <c r="D55" s="7">
        <v>3.173493300927597E-3</v>
      </c>
      <c r="E55" s="19">
        <f>(D55/(D57+D55))*100</f>
        <v>93.754310316951234</v>
      </c>
    </row>
    <row r="56" spans="1:5">
      <c r="A56" s="18">
        <v>15.515358924865723</v>
      </c>
      <c r="B56" s="7"/>
      <c r="C56" s="7"/>
      <c r="D56" s="7"/>
      <c r="E56" s="19"/>
    </row>
    <row r="57" spans="1:5">
      <c r="A57" s="18">
        <v>19.848119735717773</v>
      </c>
      <c r="B57" s="7">
        <f>SUM(A57:A58)/2</f>
        <v>19.767516136169434</v>
      </c>
      <c r="C57" s="7" t="s">
        <v>562</v>
      </c>
      <c r="D57" s="7">
        <v>2.1141059330308159E-4</v>
      </c>
      <c r="E57" s="19">
        <f>(D57/(D55+D57))*100</f>
        <v>6.2456896830487709</v>
      </c>
    </row>
    <row r="58" spans="1:5">
      <c r="A58" s="18">
        <v>19.686912536621094</v>
      </c>
      <c r="B58" s="7"/>
      <c r="C58" s="7"/>
      <c r="D58" s="7"/>
      <c r="E58" s="19"/>
    </row>
    <row r="59" spans="1:5">
      <c r="A59" s="18">
        <v>14.509453773498535</v>
      </c>
      <c r="B59" s="7">
        <f>(A60+A59)/2</f>
        <v>14.587118148803711</v>
      </c>
      <c r="C59" s="7" t="s">
        <v>563</v>
      </c>
      <c r="D59" s="7">
        <f>10^((B59-$N$2)/$N$1)</f>
        <v>7.6449649816749303E-3</v>
      </c>
      <c r="E59" s="19">
        <f>(D59/(D61+D59))*100</f>
        <v>98.065628390747179</v>
      </c>
    </row>
    <row r="60" spans="1:5">
      <c r="A60" s="18">
        <v>14.664782524108887</v>
      </c>
      <c r="B60" s="7"/>
      <c r="C60" s="7"/>
      <c r="D60" s="7"/>
      <c r="E60" s="19"/>
    </row>
    <row r="61" spans="1:5">
      <c r="A61" s="18">
        <v>20.18035888671875</v>
      </c>
      <c r="B61" s="7">
        <f>(A62+A61)/2</f>
        <v>20.255313873291016</v>
      </c>
      <c r="C61" s="7" t="s">
        <v>564</v>
      </c>
      <c r="D61" s="7">
        <f>10^((B61-$N$2)/$N$1)</f>
        <v>1.5079904607718126E-4</v>
      </c>
      <c r="E61" s="19">
        <f>(D61/(D59+D61))*100</f>
        <v>1.9343716092528236</v>
      </c>
    </row>
    <row r="62" spans="1:5">
      <c r="A62" s="18">
        <v>20.330268859863281</v>
      </c>
      <c r="B62" s="7"/>
      <c r="C62" s="7"/>
      <c r="D62" s="7"/>
      <c r="E62" s="19"/>
    </row>
    <row r="63" spans="1:5">
      <c r="A63" s="18">
        <v>15.056288719177246</v>
      </c>
      <c r="B63" s="7">
        <f>(A64+A63)/2</f>
        <v>15.044075012207031</v>
      </c>
      <c r="C63" s="7" t="s">
        <v>565</v>
      </c>
      <c r="D63" s="7">
        <f>10^((B63-$N$2)/$N$1)</f>
        <v>5.5708850264512893E-3</v>
      </c>
      <c r="E63" s="19">
        <f>(D63/(D65+D63))*100</f>
        <v>97.054684127516779</v>
      </c>
    </row>
    <row r="64" spans="1:5">
      <c r="A64" s="18">
        <v>15.031861305236816</v>
      </c>
      <c r="B64" s="7"/>
      <c r="C64" s="7"/>
      <c r="D64" s="7"/>
      <c r="E64" s="19"/>
    </row>
    <row r="65" spans="1:5">
      <c r="A65" s="18">
        <v>20.269620895385742</v>
      </c>
      <c r="B65" s="7">
        <f>(A66+A65)/2</f>
        <v>20.090282440185547</v>
      </c>
      <c r="C65" s="7" t="s">
        <v>566</v>
      </c>
      <c r="D65" s="7">
        <f>10^((B65-$N$2)/$N$1)</f>
        <v>1.6905949712461228E-4</v>
      </c>
      <c r="E65" s="19">
        <f>(D65/(D63+D65))*100</f>
        <v>2.9453158724832185</v>
      </c>
    </row>
    <row r="66" spans="1:5">
      <c r="A66" s="18">
        <v>19.910943984985352</v>
      </c>
      <c r="B66" s="7"/>
      <c r="C66" s="7"/>
      <c r="D66" s="7"/>
      <c r="E66" s="19"/>
    </row>
    <row r="67" spans="1:5">
      <c r="A67" s="18">
        <v>15.227048873901367</v>
      </c>
      <c r="B67" s="7">
        <f>(A68+A67)/2</f>
        <v>15.148943901062012</v>
      </c>
      <c r="C67" s="7" t="s">
        <v>567</v>
      </c>
      <c r="D67" s="7">
        <f>10^((B67-$N$2)/$N$1)</f>
        <v>5.1805985124934728E-3</v>
      </c>
      <c r="E67" s="19">
        <f>(D67/(D69+D67))*100</f>
        <v>99.914989828028098</v>
      </c>
    </row>
    <row r="68" spans="1:5">
      <c r="A68" s="18">
        <v>15.070838928222656</v>
      </c>
      <c r="B68" s="7"/>
      <c r="C68" s="7"/>
      <c r="D68" s="7"/>
      <c r="E68" s="19"/>
    </row>
    <row r="69" spans="1:5">
      <c r="A69" s="18">
        <v>25.314489364624023</v>
      </c>
      <c r="B69" s="7">
        <f>(A70+A69)/2</f>
        <v>25.355690002441406</v>
      </c>
      <c r="C69" s="7" t="s">
        <v>568</v>
      </c>
      <c r="D69" s="7">
        <f>10^((B69-$N$2)/$N$1)</f>
        <v>4.4077827683562355E-6</v>
      </c>
      <c r="E69" s="19">
        <f>(D69/(D67+D69))*100</f>
        <v>8.5010171971906051E-2</v>
      </c>
    </row>
    <row r="70" spans="1:5">
      <c r="A70" s="18">
        <v>25.396890640258789</v>
      </c>
      <c r="B70" s="7"/>
      <c r="C70" s="7"/>
      <c r="D70" s="7"/>
      <c r="E70" s="19"/>
    </row>
    <row r="71" spans="1:5">
      <c r="A71" s="18">
        <v>15.229211807250977</v>
      </c>
      <c r="B71" s="7">
        <f>(A72+A71)/2</f>
        <v>15.192558288574219</v>
      </c>
      <c r="C71" s="7" t="s">
        <v>569</v>
      </c>
      <c r="D71" s="7">
        <f>10^((B71-$N$2)/$N$1)</f>
        <v>5.0264440727189616E-3</v>
      </c>
      <c r="E71" s="19">
        <f>(D71/(D73+D71))*100</f>
        <v>81.032954928028843</v>
      </c>
    </row>
    <row r="72" spans="1:5">
      <c r="A72" s="18">
        <v>15.155904769897461</v>
      </c>
      <c r="B72" s="7"/>
      <c r="C72" s="7"/>
      <c r="D72" s="7"/>
      <c r="E72" s="19"/>
    </row>
    <row r="73" spans="1:5">
      <c r="A73" s="18">
        <v>16.951320648193359</v>
      </c>
      <c r="B73" s="7">
        <f>(A74+A73)/2</f>
        <v>17.289194107055664</v>
      </c>
      <c r="C73" s="7" t="s">
        <v>570</v>
      </c>
      <c r="D73" s="7">
        <f>10^((B73-$N$2)/$N$1)</f>
        <v>1.1765187554085648E-3</v>
      </c>
      <c r="E73" s="19">
        <f>(D73/(D71+D73))*100</f>
        <v>18.96704507197116</v>
      </c>
    </row>
    <row r="74" spans="1:5" ht="16" thickBot="1">
      <c r="A74" s="21">
        <v>17.627067565917969</v>
      </c>
      <c r="B74" s="22"/>
      <c r="C74" s="22"/>
      <c r="D74" s="22"/>
      <c r="E74" s="23"/>
    </row>
    <row r="76" spans="1:5" ht="16" thickBot="1"/>
    <row r="77" spans="1:5" ht="16" thickBot="1">
      <c r="A77" s="109" t="s">
        <v>96</v>
      </c>
    </row>
    <row r="78" spans="1:5" ht="16" thickBot="1">
      <c r="A78" s="24" t="s">
        <v>667</v>
      </c>
      <c r="B78" s="25" t="s">
        <v>1</v>
      </c>
      <c r="C78" s="25" t="s">
        <v>668</v>
      </c>
      <c r="D78" s="25" t="s">
        <v>104</v>
      </c>
      <c r="E78" s="27" t="s">
        <v>203</v>
      </c>
    </row>
    <row r="79" spans="1:5">
      <c r="A79" s="18">
        <v>16.426177978515625</v>
      </c>
      <c r="B79" s="7">
        <f>SUM(A79:A80)/2</f>
        <v>16.435670852661133</v>
      </c>
      <c r="C79" s="7" t="s">
        <v>536</v>
      </c>
      <c r="D79" s="7">
        <f>10^((B79-$N$2)/$N$1)</f>
        <v>2.1248886907708365E-3</v>
      </c>
      <c r="E79" s="19">
        <f>(D79/(D81+D79))*100</f>
        <v>48.504554570830862</v>
      </c>
    </row>
    <row r="80" spans="1:5">
      <c r="A80" s="18">
        <v>16.445163726806641</v>
      </c>
      <c r="B80" s="7"/>
      <c r="C80" s="7"/>
      <c r="D80" s="7"/>
      <c r="E80" s="19"/>
    </row>
    <row r="81" spans="1:5">
      <c r="A81" s="18">
        <v>16.245561599731445</v>
      </c>
      <c r="B81" s="7">
        <f>SUM(A81:A82)/2</f>
        <v>16.349279403686523</v>
      </c>
      <c r="C81" s="7" t="s">
        <v>537</v>
      </c>
      <c r="D81" s="7">
        <f>10^((B81-$N$2)/$N$1)</f>
        <v>2.255913709275692E-3</v>
      </c>
      <c r="E81" s="19">
        <f>(D81/(D79+D81))*100</f>
        <v>51.495445429169138</v>
      </c>
    </row>
    <row r="82" spans="1:5">
      <c r="A82" s="18">
        <v>16.452997207641602</v>
      </c>
      <c r="B82" s="7"/>
      <c r="C82" s="7"/>
      <c r="D82" s="7"/>
      <c r="E82" s="19"/>
    </row>
    <row r="83" spans="1:5">
      <c r="A83" s="18">
        <v>15.561149597167969</v>
      </c>
      <c r="B83" s="7">
        <f>SUM(A83:A84)/2</f>
        <v>15.482849597930908</v>
      </c>
      <c r="C83" s="7" t="s">
        <v>563</v>
      </c>
      <c r="D83" s="7">
        <f>10^((B83-$N$2)/$N$1)</f>
        <v>4.1109487926640894E-3</v>
      </c>
      <c r="E83" s="19">
        <f>(D83/(D85+D83))*100</f>
        <v>97.555061907969005</v>
      </c>
    </row>
    <row r="84" spans="1:5">
      <c r="A84" s="18">
        <v>15.404549598693848</v>
      </c>
      <c r="B84" s="7"/>
      <c r="C84" s="7"/>
      <c r="D84" s="7"/>
      <c r="E84" s="19"/>
    </row>
    <row r="85" spans="1:5">
      <c r="A85" s="18">
        <v>20.997018814086914</v>
      </c>
      <c r="B85" s="7">
        <f>SUM(A85:A86)/2</f>
        <v>20.805314064025879</v>
      </c>
      <c r="C85" s="7" t="s">
        <v>564</v>
      </c>
      <c r="D85" s="7">
        <f>10^((B85-$N$2)/$N$1)</f>
        <v>1.0302915195784688E-4</v>
      </c>
      <c r="E85" s="19">
        <f>(D85/(D83+D85))*100</f>
        <v>2.4449380920310038</v>
      </c>
    </row>
    <row r="86" spans="1:5">
      <c r="A86" s="18">
        <v>20.613609313964844</v>
      </c>
      <c r="B86" s="7"/>
      <c r="C86" s="7"/>
      <c r="D86" s="7"/>
      <c r="E86" s="19"/>
    </row>
    <row r="87" spans="1:5">
      <c r="A87" s="18">
        <v>15.280017852783203</v>
      </c>
      <c r="B87" s="7">
        <f>SUM(A87:A88)/2</f>
        <v>15.288665294647217</v>
      </c>
      <c r="C87" s="7" t="s">
        <v>565</v>
      </c>
      <c r="D87" s="7">
        <f>10^((B87-$N$2)/$N$1)</f>
        <v>4.7027527362674144E-3</v>
      </c>
      <c r="E87" s="19">
        <f>(D87/(D89+D87))*100</f>
        <v>97.545695687929296</v>
      </c>
    </row>
    <row r="88" spans="1:5">
      <c r="A88" s="18">
        <v>15.29731273651123</v>
      </c>
      <c r="B88" s="7"/>
      <c r="C88" s="7"/>
      <c r="D88" s="7"/>
      <c r="E88" s="19"/>
    </row>
    <row r="89" spans="1:5">
      <c r="A89" s="18">
        <v>20.49522590637207</v>
      </c>
      <c r="B89" s="7">
        <f>SUM(A89:A90)/2</f>
        <v>20.605470657348633</v>
      </c>
      <c r="C89" s="7" t="s">
        <v>566</v>
      </c>
      <c r="D89" s="7">
        <f>10^((B89-$N$2)/$N$1)</f>
        <v>1.183238915651275E-4</v>
      </c>
      <c r="E89" s="19">
        <f>(D89/(D87+D89))*100</f>
        <v>2.4543043120707155</v>
      </c>
    </row>
    <row r="90" spans="1:5">
      <c r="A90" s="18">
        <v>20.715715408325195</v>
      </c>
      <c r="B90" s="7"/>
      <c r="C90" s="7"/>
      <c r="D90" s="7"/>
      <c r="E90" s="19"/>
    </row>
    <row r="91" spans="1:5">
      <c r="A91" s="18">
        <v>15.679135322570801</v>
      </c>
      <c r="B91" s="7">
        <f>SUM(A91:A92)/2</f>
        <v>15.501102447509766</v>
      </c>
      <c r="C91" s="7" t="s">
        <v>540</v>
      </c>
      <c r="D91" s="7">
        <f>10^((B91-$N$2)/$N$1)</f>
        <v>4.0593048032787635E-3</v>
      </c>
      <c r="E91" s="19">
        <f>(D91/(D93+D91))*100</f>
        <v>97.240919230461927</v>
      </c>
    </row>
    <row r="92" spans="1:5">
      <c r="A92" s="18">
        <v>15.32306957244873</v>
      </c>
      <c r="B92" s="7"/>
      <c r="C92" s="7"/>
      <c r="D92" s="7"/>
      <c r="E92" s="19"/>
    </row>
    <row r="93" spans="1:5">
      <c r="A93" s="18">
        <v>20.609624862670898</v>
      </c>
      <c r="B93" s="7">
        <f>SUM(A93:A94)/2</f>
        <v>20.64438533782959</v>
      </c>
      <c r="C93" s="7" t="s">
        <v>540</v>
      </c>
      <c r="D93" s="7">
        <f>10^((B93-$N$2)/$N$1)</f>
        <v>1.1517733387398339E-4</v>
      </c>
      <c r="E93" s="19">
        <f>(D93/(D91+D93))*100</f>
        <v>2.7590807695380728</v>
      </c>
    </row>
    <row r="94" spans="1:5">
      <c r="A94" s="18">
        <v>20.679145812988281</v>
      </c>
      <c r="B94" s="7"/>
      <c r="C94" s="7"/>
      <c r="D94" s="7"/>
      <c r="E94" s="19"/>
    </row>
    <row r="95" spans="1:5">
      <c r="A95" s="18">
        <v>15.464791297912598</v>
      </c>
      <c r="B95" s="7">
        <f>SUM(A95:A96)/2</f>
        <v>15.657192230224609</v>
      </c>
      <c r="C95" s="7" t="s">
        <v>541</v>
      </c>
      <c r="D95" s="7">
        <f>10^((B95-$N$2)/$N$1)</f>
        <v>3.6433450740063693E-3</v>
      </c>
      <c r="E95" s="19">
        <f>(D95/(D97+D95))*100</f>
        <v>96.280245436765</v>
      </c>
    </row>
    <row r="96" spans="1:5">
      <c r="A96" s="18">
        <v>15.849593162536621</v>
      </c>
      <c r="B96" s="7"/>
      <c r="C96" s="7"/>
      <c r="D96" s="7"/>
      <c r="E96" s="19"/>
    </row>
    <row r="97" spans="1:5">
      <c r="A97" s="18">
        <v>20.185125350952148</v>
      </c>
      <c r="B97" s="7">
        <f>SUM(A97:A98)/2</f>
        <v>20.35478687286377</v>
      </c>
      <c r="C97" s="7" t="s">
        <v>542</v>
      </c>
      <c r="D97" s="7">
        <f>10^((B97-$N$2)/$N$1)</f>
        <v>1.4075939880497975E-4</v>
      </c>
      <c r="E97" s="19">
        <f>(D97/(D95+D97))*100</f>
        <v>3.7197545632349964</v>
      </c>
    </row>
    <row r="98" spans="1:5">
      <c r="A98" s="18">
        <v>20.524448394775391</v>
      </c>
      <c r="B98" s="7"/>
      <c r="C98" s="7"/>
      <c r="D98" s="7"/>
      <c r="E98" s="19"/>
    </row>
    <row r="99" spans="1:5">
      <c r="A99" s="18">
        <v>14.95264720916748</v>
      </c>
      <c r="B99" s="7">
        <f>SUM(A99:A100)/2</f>
        <v>15.516210079193115</v>
      </c>
      <c r="C99" s="7" t="s">
        <v>567</v>
      </c>
      <c r="D99" s="7">
        <f>10^((B99-$N$2)/$N$1)</f>
        <v>4.0170508626504575E-3</v>
      </c>
      <c r="E99" s="19">
        <f>(D99/(D101+D99))*100</f>
        <v>99.948963602474365</v>
      </c>
    </row>
    <row r="100" spans="1:5">
      <c r="A100" s="18">
        <v>16.07977294921875</v>
      </c>
      <c r="B100" s="7"/>
      <c r="C100" s="7"/>
      <c r="D100" s="7"/>
      <c r="E100" s="19"/>
    </row>
    <row r="101" spans="1:5">
      <c r="A101" s="18">
        <v>26.677852630615234</v>
      </c>
      <c r="B101" s="7">
        <f>SUM(A101:A102)/2</f>
        <v>26.460125923156738</v>
      </c>
      <c r="C101" s="7" t="s">
        <v>568</v>
      </c>
      <c r="D101" s="7">
        <f>10^((B101-$N$2)/$N$1)</f>
        <v>2.0512049081599355E-6</v>
      </c>
      <c r="E101" s="19">
        <f>(D101/(D99+D101))*100</f>
        <v>5.1036397525627636E-2</v>
      </c>
    </row>
    <row r="102" spans="1:5">
      <c r="A102" s="18">
        <v>26.242399215698242</v>
      </c>
      <c r="B102" s="7"/>
      <c r="C102" s="7"/>
      <c r="D102" s="7"/>
      <c r="E102" s="19"/>
    </row>
    <row r="103" spans="1:5">
      <c r="A103" s="18">
        <v>16.095783233642578</v>
      </c>
      <c r="B103" s="7">
        <f>SUM(A103:A104)/2</f>
        <v>16.025243282318115</v>
      </c>
      <c r="C103" s="7" t="s">
        <v>543</v>
      </c>
      <c r="D103" s="7">
        <f>10^((B103-$N$2)/$N$1)</f>
        <v>2.8235248418049847E-3</v>
      </c>
      <c r="E103" s="19">
        <f>(D103/(D105+D103))*100</f>
        <v>99.92971508360894</v>
      </c>
    </row>
    <row r="104" spans="1:5">
      <c r="A104" s="18">
        <v>15.954703330993652</v>
      </c>
      <c r="B104" s="7"/>
      <c r="C104" s="7"/>
      <c r="D104" s="7"/>
      <c r="E104" s="19"/>
    </row>
    <row r="105" spans="1:5">
      <c r="A105" s="18">
        <v>26.237756729125977</v>
      </c>
      <c r="B105" s="7">
        <f>SUM(A105:A106)/2</f>
        <v>26.506834983825684</v>
      </c>
      <c r="C105" s="7" t="s">
        <v>544</v>
      </c>
      <c r="D105" s="7">
        <f>10^((B105-$N$2)/$N$1)</f>
        <v>1.9859078680282033E-6</v>
      </c>
      <c r="E105" s="19">
        <f>(D105/(D103+D105))*100</f>
        <v>7.0284916391064017E-2</v>
      </c>
    </row>
    <row r="106" spans="1:5">
      <c r="A106" s="18">
        <v>26.775913238525391</v>
      </c>
      <c r="B106" s="7"/>
      <c r="C106" s="7"/>
      <c r="D106" s="7"/>
      <c r="E106" s="19"/>
    </row>
    <row r="107" spans="1:5">
      <c r="A107" s="18">
        <v>16.54170036315918</v>
      </c>
      <c r="B107" s="7">
        <f>SUM(A107:A108)/2</f>
        <v>16.546988487243652</v>
      </c>
      <c r="C107" s="7" t="s">
        <v>545</v>
      </c>
      <c r="D107" s="7">
        <f>10^((B107-$N$2)/$N$1)</f>
        <v>1.9672165166317174E-3</v>
      </c>
      <c r="E107" s="19">
        <f>(D107/(D109+D107))*100</f>
        <v>89.108903253378429</v>
      </c>
    </row>
    <row r="108" spans="1:5">
      <c r="A108" s="18">
        <v>16.552276611328125</v>
      </c>
      <c r="B108" s="7"/>
      <c r="C108" s="7"/>
      <c r="D108" s="7"/>
      <c r="E108" s="19"/>
    </row>
    <row r="109" spans="1:5">
      <c r="A109" s="18">
        <v>19.539260864257812</v>
      </c>
      <c r="B109" s="7">
        <f>SUM(A109:A110)/2</f>
        <v>19.581756591796875</v>
      </c>
      <c r="C109" s="7" t="s">
        <v>546</v>
      </c>
      <c r="D109" s="7">
        <f>10^((B109-$N$2)/$N$1)</f>
        <v>2.4043776347764217E-4</v>
      </c>
      <c r="E109" s="19">
        <f>(D109/(D107+D109))*100</f>
        <v>10.891096746621564</v>
      </c>
    </row>
    <row r="110" spans="1:5">
      <c r="A110" s="18">
        <v>19.624252319335938</v>
      </c>
      <c r="B110" s="7"/>
      <c r="C110" s="7"/>
      <c r="D110" s="7"/>
      <c r="E110" s="19"/>
    </row>
    <row r="111" spans="1:5">
      <c r="A111" s="18">
        <v>16.039289474487305</v>
      </c>
      <c r="B111" s="48">
        <f>SUM(A111:A112)/2</f>
        <v>16.056097030639648</v>
      </c>
      <c r="C111" s="48" t="s">
        <v>547</v>
      </c>
      <c r="D111" s="48">
        <v>2.763827251465169E-3</v>
      </c>
      <c r="E111" s="49">
        <f>(D111/(D113+D111))*100</f>
        <v>99.929015252746794</v>
      </c>
    </row>
    <row r="112" spans="1:5">
      <c r="A112" s="18">
        <v>16.072904586791992</v>
      </c>
      <c r="B112" s="48"/>
      <c r="C112" s="48"/>
      <c r="D112" s="48"/>
      <c r="E112" s="49"/>
    </row>
    <row r="113" spans="1:5">
      <c r="A113" s="18">
        <v>26.63597297668457</v>
      </c>
      <c r="B113" s="48">
        <f>SUM(A113:A114)/2</f>
        <v>26.523373603820801</v>
      </c>
      <c r="C113" s="48" t="s">
        <v>548</v>
      </c>
      <c r="D113" s="48">
        <v>1.9632894250036481E-6</v>
      </c>
      <c r="E113" s="49">
        <f>(D113/(D111+D113))*100</f>
        <v>7.0984747253194425E-2</v>
      </c>
    </row>
    <row r="114" spans="1:5">
      <c r="A114" s="18">
        <v>26.410774230957031</v>
      </c>
      <c r="B114" s="48"/>
      <c r="C114" s="48"/>
      <c r="D114" s="48"/>
      <c r="E114" s="49"/>
    </row>
    <row r="115" spans="1:5">
      <c r="A115" s="18">
        <v>15.962347984313965</v>
      </c>
      <c r="B115" s="48">
        <f>SUM(A115:A116)/2</f>
        <v>15.979406356811523</v>
      </c>
      <c r="C115" s="48" t="s">
        <v>549</v>
      </c>
      <c r="D115" s="48">
        <v>2.9146017941815432E-3</v>
      </c>
      <c r="E115" s="49">
        <f>(D115/(D117+D115))*100</f>
        <v>99.947976477562179</v>
      </c>
    </row>
    <row r="116" spans="1:5">
      <c r="A116" s="18">
        <v>15.996464729309082</v>
      </c>
      <c r="B116" s="48"/>
      <c r="C116" s="48"/>
      <c r="D116" s="48"/>
      <c r="E116" s="49"/>
    </row>
    <row r="117" spans="1:5">
      <c r="A117" s="18">
        <v>26.512886047363281</v>
      </c>
      <c r="B117" s="48">
        <f>SUM(A117:A118)/2</f>
        <v>26.895648956298828</v>
      </c>
      <c r="C117" s="48" t="s">
        <v>550</v>
      </c>
      <c r="D117" s="48">
        <v>1.5170677504507784E-6</v>
      </c>
      <c r="E117" s="49">
        <f>(D117/(D115+D117))*100</f>
        <v>5.2023522437822961E-2</v>
      </c>
    </row>
    <row r="118" spans="1:5">
      <c r="A118" s="18">
        <v>27.278411865234375</v>
      </c>
      <c r="B118" s="48"/>
      <c r="C118" s="48"/>
      <c r="D118" s="48"/>
      <c r="E118" s="49"/>
    </row>
    <row r="119" spans="1:5">
      <c r="A119" s="18">
        <v>16.05140495300293</v>
      </c>
      <c r="B119" s="48">
        <f>SUM(A119:A120)/2</f>
        <v>15.876532554626465</v>
      </c>
      <c r="C119" s="48" t="s">
        <v>551</v>
      </c>
      <c r="D119" s="48">
        <v>3.1298488925458534E-3</v>
      </c>
      <c r="E119" s="49">
        <f>(D119/(D121+D119))*100</f>
        <v>99.96663217296873</v>
      </c>
    </row>
    <row r="120" spans="1:5">
      <c r="A120" s="18">
        <v>15.70166015625</v>
      </c>
      <c r="B120" s="48"/>
      <c r="C120" s="48"/>
      <c r="D120" s="48"/>
      <c r="E120" s="49"/>
    </row>
    <row r="121" spans="1:5">
      <c r="A121" s="18">
        <v>28.424793243408203</v>
      </c>
      <c r="B121" s="48">
        <f>SUM(A121:A122)/2</f>
        <v>27.434247016906738</v>
      </c>
      <c r="C121" s="48" t="s">
        <v>552</v>
      </c>
      <c r="D121" s="48">
        <v>1.0447111622183462E-6</v>
      </c>
      <c r="E121" s="49">
        <f>(D121/(D119+D121))*100</f>
        <v>3.3367827031268109E-2</v>
      </c>
    </row>
    <row r="122" spans="1:5">
      <c r="A122" s="18">
        <v>26.443700790405273</v>
      </c>
      <c r="B122" s="48"/>
      <c r="C122" s="48"/>
      <c r="D122" s="48"/>
      <c r="E122" s="49"/>
    </row>
    <row r="123" spans="1:5">
      <c r="A123" s="18">
        <v>14.939955711364746</v>
      </c>
      <c r="B123" s="7">
        <f>SUM(A123:A124)/2</f>
        <v>15.071314334869385</v>
      </c>
      <c r="C123" s="7" t="s">
        <v>553</v>
      </c>
      <c r="D123" s="7">
        <v>5.466768532038529E-3</v>
      </c>
      <c r="E123" s="19">
        <f>(D123/(D125+D123))*100</f>
        <v>95.413834641030689</v>
      </c>
    </row>
    <row r="124" spans="1:5">
      <c r="A124" s="18">
        <v>15.202672958374023</v>
      </c>
      <c r="B124" s="7"/>
      <c r="C124" s="7"/>
      <c r="D124" s="7"/>
      <c r="E124" s="19"/>
    </row>
    <row r="125" spans="1:5">
      <c r="A125" s="18">
        <v>19.341318130493164</v>
      </c>
      <c r="B125" s="7">
        <f>SUM(A125:A126)/2</f>
        <v>19.453542709350586</v>
      </c>
      <c r="C125" s="7" t="s">
        <v>554</v>
      </c>
      <c r="D125" s="7">
        <v>2.6276592447482567E-4</v>
      </c>
      <c r="E125" s="19">
        <f>(D125/(D123+D125))*100</f>
        <v>4.5861653589693043</v>
      </c>
    </row>
    <row r="126" spans="1:5">
      <c r="A126" s="18">
        <v>19.565767288208008</v>
      </c>
      <c r="B126" s="7"/>
      <c r="C126" s="7"/>
      <c r="D126" s="7"/>
      <c r="E126" s="19"/>
    </row>
    <row r="127" spans="1:5">
      <c r="A127" s="18">
        <v>15.349567413330078</v>
      </c>
      <c r="B127" s="7">
        <f>SUM(A127:A128)/2</f>
        <v>15.348002910614014</v>
      </c>
      <c r="C127" s="7" t="s">
        <v>555</v>
      </c>
      <c r="D127" s="7">
        <v>4.5133972635140792E-3</v>
      </c>
      <c r="E127" s="19">
        <f>(D127/(D129+D127))*100</f>
        <v>92.830838762607385</v>
      </c>
    </row>
    <row r="128" spans="1:5">
      <c r="A128" s="18">
        <v>15.346438407897949</v>
      </c>
      <c r="B128" s="7"/>
      <c r="C128" s="7"/>
      <c r="D128" s="7"/>
      <c r="E128" s="19"/>
    </row>
    <row r="129" spans="1:5">
      <c r="A129" s="18">
        <v>19.066003799438477</v>
      </c>
      <c r="B129" s="7">
        <f>SUM(A129:A130)/2</f>
        <v>19.045591354370117</v>
      </c>
      <c r="C129" s="7" t="s">
        <v>556</v>
      </c>
      <c r="D129" s="7">
        <v>3.4856167564407194E-4</v>
      </c>
      <c r="E129" s="19">
        <f>(D129/(D127+D129))*100</f>
        <v>7.1691612373926263</v>
      </c>
    </row>
    <row r="130" spans="1:5">
      <c r="A130" s="18">
        <v>19.025178909301758</v>
      </c>
      <c r="B130" s="7"/>
      <c r="C130" s="7"/>
      <c r="D130" s="7"/>
      <c r="E130" s="19"/>
    </row>
    <row r="131" spans="1:5">
      <c r="A131" s="18">
        <v>15.350116729736328</v>
      </c>
      <c r="B131" s="7">
        <f>SUM(A131:A132)/2</f>
        <v>15.286797523498535</v>
      </c>
      <c r="C131" s="7" t="s">
        <v>559</v>
      </c>
      <c r="D131" s="7">
        <v>4.7088403361385646E-3</v>
      </c>
      <c r="E131" s="19">
        <f>(D131/(D133+D131))*100</f>
        <v>59.767114824620194</v>
      </c>
    </row>
    <row r="132" spans="1:5">
      <c r="A132" s="18">
        <v>15.223478317260742</v>
      </c>
      <c r="B132" s="7"/>
      <c r="C132" s="7"/>
      <c r="D132" s="7"/>
      <c r="E132" s="19"/>
    </row>
    <row r="133" spans="1:5">
      <c r="A133" s="18">
        <v>15.843633651733398</v>
      </c>
      <c r="B133" s="7">
        <f>SUM(A133:A134)/2</f>
        <v>15.858216285705566</v>
      </c>
      <c r="C133" s="7" t="s">
        <v>560</v>
      </c>
      <c r="D133" s="7">
        <v>3.1698072277535883E-3</v>
      </c>
      <c r="E133" s="19">
        <f>(D133/(D131+D133))*100</f>
        <v>40.232885175379806</v>
      </c>
    </row>
    <row r="134" spans="1:5">
      <c r="A134" s="18">
        <v>15.872798919677734</v>
      </c>
      <c r="B134" s="7"/>
      <c r="C134" s="7"/>
      <c r="D134" s="7"/>
      <c r="E134" s="19"/>
    </row>
    <row r="135" spans="1:5">
      <c r="A135" s="18">
        <v>15.211417198181152</v>
      </c>
      <c r="B135" s="7">
        <f>(A136+A135)/2</f>
        <v>15.346900939941406</v>
      </c>
      <c r="C135" s="7" t="s">
        <v>538</v>
      </c>
      <c r="D135" s="7">
        <f>10^((B135-$N$2)/$N$1)</f>
        <v>4.5168433700108401E-3</v>
      </c>
      <c r="E135" s="19">
        <f>(D135/(D137+D135))*100</f>
        <v>97.374356902911487</v>
      </c>
    </row>
    <row r="136" spans="1:5">
      <c r="A136" s="18">
        <v>15.48238468170166</v>
      </c>
      <c r="B136" s="7"/>
      <c r="C136" s="7"/>
      <c r="D136" s="7"/>
      <c r="E136" s="19"/>
    </row>
    <row r="137" spans="1:5">
      <c r="A137" s="18">
        <v>20.55609130859375</v>
      </c>
      <c r="B137" s="7">
        <f>(A138+A137)/2</f>
        <v>20.563735961914062</v>
      </c>
      <c r="C137" s="7" t="s">
        <v>539</v>
      </c>
      <c r="D137" s="7">
        <f>10^((B137-$N$2)/$N$1)</f>
        <v>1.2179406357388106E-4</v>
      </c>
      <c r="E137" s="19">
        <f>(D137/(D135+D137))*100</f>
        <v>2.6256430970885143</v>
      </c>
    </row>
    <row r="138" spans="1:5">
      <c r="A138" s="18">
        <v>20.571380615234375</v>
      </c>
      <c r="B138" s="7"/>
      <c r="C138" s="7"/>
      <c r="D138" s="7"/>
      <c r="E138" s="19"/>
    </row>
    <row r="139" spans="1:5">
      <c r="A139" s="18">
        <v>16.827000000000002</v>
      </c>
      <c r="B139" s="7">
        <v>16.428213119999999</v>
      </c>
      <c r="C139" s="7" t="s">
        <v>567</v>
      </c>
      <c r="D139" s="7">
        <v>2.1358929999999998E-3</v>
      </c>
      <c r="E139" s="19">
        <v>99.891764600000002</v>
      </c>
    </row>
    <row r="140" spans="1:5">
      <c r="A140" s="18">
        <v>16.03</v>
      </c>
      <c r="B140" s="7"/>
      <c r="C140" s="7"/>
      <c r="D140" s="7"/>
      <c r="E140" s="19"/>
    </row>
    <row r="141" spans="1:5">
      <c r="A141" s="18">
        <v>26.497</v>
      </c>
      <c r="B141" s="7">
        <v>26.285888669999999</v>
      </c>
      <c r="C141" s="7" t="s">
        <v>568</v>
      </c>
      <c r="D141" s="114">
        <v>2.3143E-6</v>
      </c>
      <c r="E141" s="19">
        <v>0.10823540399999999</v>
      </c>
    </row>
    <row r="142" spans="1:5">
      <c r="A142" s="18">
        <v>26.074000000000002</v>
      </c>
      <c r="B142" s="7"/>
      <c r="C142" s="7"/>
      <c r="D142" s="7"/>
      <c r="E142" s="19"/>
    </row>
    <row r="143" spans="1:5">
      <c r="A143" s="18">
        <v>15.820449829101562</v>
      </c>
      <c r="B143" s="7">
        <f>(A144+A143)/2</f>
        <v>15.691702842712402</v>
      </c>
      <c r="C143" s="7" t="s">
        <v>569</v>
      </c>
      <c r="D143" s="7">
        <f>10^((B143-$N$2)/$N$1)</f>
        <v>3.5572928067333608E-3</v>
      </c>
      <c r="E143" s="19">
        <f>(D143/(D145+D143))*100</f>
        <v>76.238656671853803</v>
      </c>
    </row>
    <row r="144" spans="1:5">
      <c r="A144" s="18">
        <v>15.562955856323242</v>
      </c>
      <c r="B144" s="7"/>
      <c r="C144" s="7"/>
      <c r="D144" s="7"/>
      <c r="E144" s="19"/>
    </row>
    <row r="145" spans="1:5">
      <c r="A145" s="18">
        <v>17.499181747436523</v>
      </c>
      <c r="B145" s="7">
        <f>(A146+A145)/2</f>
        <v>17.374911308288574</v>
      </c>
      <c r="C145" s="7" t="s">
        <v>570</v>
      </c>
      <c r="D145" s="7">
        <f>10^((B145-$N$2)/$N$1)</f>
        <v>1.1087033716157017E-3</v>
      </c>
      <c r="E145" s="19">
        <f>(D145/(D143+D145))*100</f>
        <v>23.7613433281462</v>
      </c>
    </row>
    <row r="146" spans="1:5">
      <c r="A146" s="18">
        <v>17.250640869140625</v>
      </c>
      <c r="B146" s="7"/>
      <c r="C146" s="7"/>
      <c r="D146" s="7"/>
      <c r="E146" s="19"/>
    </row>
    <row r="147" spans="1:5">
      <c r="A147" s="18">
        <v>15.97895622253418</v>
      </c>
      <c r="B147" s="7">
        <f>(A148+A147)/2</f>
        <v>15.651920318603516</v>
      </c>
      <c r="C147" s="7" t="s">
        <v>557</v>
      </c>
      <c r="D147" s="7">
        <f>10^((B147-$N$2)/$N$1)</f>
        <v>3.6566726420474583E-3</v>
      </c>
      <c r="E147" s="19">
        <f>(D147/(D149+D147))*100</f>
        <v>54.513188916855228</v>
      </c>
    </row>
    <row r="148" spans="1:5">
      <c r="A148" s="18">
        <v>15.324884414672852</v>
      </c>
      <c r="B148" s="7"/>
      <c r="C148" s="7"/>
      <c r="D148" s="7"/>
      <c r="E148" s="19"/>
    </row>
    <row r="149" spans="1:5">
      <c r="A149" s="18">
        <v>15.935425758361816</v>
      </c>
      <c r="B149" s="7">
        <f>(A150+A149)/2</f>
        <v>15.91327953338623</v>
      </c>
      <c r="C149" s="7" t="s">
        <v>558</v>
      </c>
      <c r="D149" s="7">
        <f>10^((B149-$N$2)/$N$1)</f>
        <v>3.0511951505058257E-3</v>
      </c>
      <c r="E149" s="19">
        <f>(D149/(D147+D149))*100</f>
        <v>45.486811083144765</v>
      </c>
    </row>
    <row r="150" spans="1:5">
      <c r="A150" s="18">
        <v>15.891133308410645</v>
      </c>
      <c r="B150" s="7"/>
      <c r="C150" s="7"/>
      <c r="D150" s="7"/>
      <c r="E150" s="19"/>
    </row>
    <row r="151" spans="1:5">
      <c r="A151" s="18">
        <v>15.00282096862793</v>
      </c>
      <c r="B151" s="7">
        <f>(A152+A151)/2</f>
        <v>14.967832088470459</v>
      </c>
      <c r="C151" s="7" t="s">
        <v>561</v>
      </c>
      <c r="D151" s="7">
        <f>10^((B151-$N$2)/$N$1)</f>
        <v>5.8729708701332865E-3</v>
      </c>
      <c r="E151" s="19">
        <f>(D151/(D153+D151))*100</f>
        <v>94.332327039105166</v>
      </c>
    </row>
    <row r="152" spans="1:5">
      <c r="A152" s="18">
        <v>14.932843208312988</v>
      </c>
      <c r="B152" s="7"/>
      <c r="C152" s="7"/>
      <c r="D152" s="7"/>
      <c r="E152" s="19"/>
    </row>
    <row r="153" spans="1:5">
      <c r="A153" s="18">
        <v>18.882530212402344</v>
      </c>
      <c r="B153" s="7">
        <f>(A154+A153)/2</f>
        <v>19.027896881103516</v>
      </c>
      <c r="C153" s="7" t="s">
        <v>562</v>
      </c>
      <c r="D153" s="7">
        <f>10^((B153-$N$2)/$N$1)</f>
        <v>3.5285971676473932E-4</v>
      </c>
      <c r="E153" s="19">
        <f>(D153/(D151+D153))*100</f>
        <v>5.66767296089483</v>
      </c>
    </row>
    <row r="154" spans="1:5" ht="16" thickBot="1">
      <c r="A154" s="21">
        <v>19.173263549804688</v>
      </c>
      <c r="B154" s="22"/>
      <c r="C154" s="22"/>
      <c r="D154" s="22"/>
      <c r="E154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9"/>
  <sheetViews>
    <sheetView workbookViewId="0">
      <selection activeCell="B22" sqref="B22:C22"/>
    </sheetView>
  </sheetViews>
  <sheetFormatPr baseColWidth="10" defaultRowHeight="15"/>
  <cols>
    <col min="1" max="1" width="58" style="6" customWidth="1"/>
    <col min="2" max="3" width="13.6640625" style="6" bestFit="1" customWidth="1"/>
    <col min="4" max="5" width="25.1640625" style="6" bestFit="1" customWidth="1"/>
    <col min="6" max="16384" width="10.83203125" style="8"/>
  </cols>
  <sheetData>
    <row r="1" spans="1:5" ht="16" thickBot="1">
      <c r="B1" s="109" t="s">
        <v>95</v>
      </c>
      <c r="C1" s="109" t="s">
        <v>96</v>
      </c>
      <c r="E1" s="121" t="s">
        <v>963</v>
      </c>
    </row>
    <row r="2" spans="1:5" ht="16" thickBot="1">
      <c r="A2" s="24" t="s">
        <v>436</v>
      </c>
      <c r="B2" s="11" t="s">
        <v>767</v>
      </c>
      <c r="C2" s="11" t="s">
        <v>767</v>
      </c>
      <c r="D2" s="11" t="s">
        <v>178</v>
      </c>
      <c r="E2" s="11" t="s">
        <v>808</v>
      </c>
    </row>
    <row r="3" spans="1:5" ht="16">
      <c r="A3" s="29" t="s">
        <v>814</v>
      </c>
      <c r="B3" s="30">
        <v>48.360553200889917</v>
      </c>
      <c r="C3" s="3">
        <v>51.495445429169138</v>
      </c>
      <c r="D3" s="29">
        <f t="shared" ref="D3:D20" si="0">(B3+C3)/2</f>
        <v>49.927999315029524</v>
      </c>
      <c r="E3" s="30">
        <f t="shared" ref="E3:E8" si="1">D3/$D$8</f>
        <v>12.319050094881622</v>
      </c>
    </row>
    <row r="4" spans="1:5" ht="16">
      <c r="A4" s="29" t="s">
        <v>815</v>
      </c>
      <c r="B4" s="30">
        <v>1.9343716092528236</v>
      </c>
      <c r="C4" s="3">
        <v>2.4449380920310038</v>
      </c>
      <c r="D4" s="29">
        <f t="shared" si="0"/>
        <v>2.1896548506419138</v>
      </c>
      <c r="E4" s="30">
        <f t="shared" si="1"/>
        <v>0.54026734829405254</v>
      </c>
    </row>
    <row r="5" spans="1:5" ht="16">
      <c r="A5" s="29" t="s">
        <v>816</v>
      </c>
      <c r="B5" s="30">
        <v>2.9453158724832185</v>
      </c>
      <c r="C5" s="3">
        <v>2.4543043120707155</v>
      </c>
      <c r="D5" s="29">
        <f t="shared" si="0"/>
        <v>2.6998100922769668</v>
      </c>
      <c r="E5" s="30">
        <f t="shared" si="1"/>
        <v>0.66614116787602073</v>
      </c>
    </row>
    <row r="6" spans="1:5" ht="16">
      <c r="A6" s="29" t="s">
        <v>817</v>
      </c>
      <c r="B6" s="30">
        <v>2.8545070026354815</v>
      </c>
      <c r="C6" s="3">
        <v>2.6256430970885143</v>
      </c>
      <c r="D6" s="29">
        <f t="shared" si="0"/>
        <v>2.7400750498619981</v>
      </c>
      <c r="E6" s="30">
        <f t="shared" si="1"/>
        <v>0.67607599475399194</v>
      </c>
    </row>
    <row r="7" spans="1:5" ht="16">
      <c r="A7" s="29" t="s">
        <v>818</v>
      </c>
      <c r="B7" s="30">
        <v>2.6569660124363903</v>
      </c>
      <c r="C7" s="3">
        <v>2.7590807695380728</v>
      </c>
      <c r="D7" s="29">
        <f t="shared" si="0"/>
        <v>2.7080233909872318</v>
      </c>
      <c r="E7" s="30">
        <f t="shared" si="1"/>
        <v>0.66816768685623396</v>
      </c>
    </row>
    <row r="8" spans="1:5" ht="17" thickBot="1">
      <c r="A8" s="36" t="s">
        <v>819</v>
      </c>
      <c r="B8" s="31">
        <v>4.3860651112501081</v>
      </c>
      <c r="C8" s="4">
        <v>3.7197545632349964</v>
      </c>
      <c r="D8" s="36">
        <f t="shared" si="0"/>
        <v>4.0529098372425523</v>
      </c>
      <c r="E8" s="31">
        <f t="shared" si="1"/>
        <v>1</v>
      </c>
    </row>
    <row r="9" spans="1:5">
      <c r="A9" s="29" t="s">
        <v>820</v>
      </c>
      <c r="B9" s="30">
        <v>8.5010171971906051E-2</v>
      </c>
      <c r="C9" s="19">
        <v>0.10823540399999999</v>
      </c>
      <c r="D9" s="6">
        <f t="shared" si="0"/>
        <v>9.6622787985953029E-2</v>
      </c>
      <c r="E9" s="30">
        <f t="shared" ref="E9:E14" si="2">D9/$D$14</f>
        <v>2.2829937891236902</v>
      </c>
    </row>
    <row r="10" spans="1:5" ht="16">
      <c r="A10" s="29" t="s">
        <v>821</v>
      </c>
      <c r="B10" s="30">
        <v>8.3085863711816435E-2</v>
      </c>
      <c r="C10" s="110">
        <v>7.0284916391064017E-2</v>
      </c>
      <c r="D10" s="6">
        <f t="shared" si="0"/>
        <v>7.6685390051440233E-2</v>
      </c>
      <c r="E10" s="30">
        <f t="shared" si="2"/>
        <v>1.8119148997172136</v>
      </c>
    </row>
    <row r="11" spans="1:5" ht="16">
      <c r="A11" s="29" t="s">
        <v>822</v>
      </c>
      <c r="B11" s="30">
        <v>19.196416307587782</v>
      </c>
      <c r="C11" s="110">
        <v>10.891096746621564</v>
      </c>
      <c r="D11" s="6">
        <f t="shared" si="0"/>
        <v>15.043756527104673</v>
      </c>
      <c r="E11" s="30">
        <f t="shared" si="2"/>
        <v>355.45240861257258</v>
      </c>
    </row>
    <row r="12" spans="1:5" ht="16">
      <c r="A12" s="29" t="s">
        <v>823</v>
      </c>
      <c r="B12" s="30">
        <v>7.4197540490305219E-2</v>
      </c>
      <c r="C12" s="110">
        <v>7.0984747253194425E-2</v>
      </c>
      <c r="D12" s="6">
        <f t="shared" si="0"/>
        <v>7.2591143871749822E-2</v>
      </c>
      <c r="E12" s="30">
        <f t="shared" si="2"/>
        <v>1.7151764512185481</v>
      </c>
    </row>
    <row r="13" spans="1:5" ht="16">
      <c r="A13" s="29" t="s">
        <v>824</v>
      </c>
      <c r="B13" s="30">
        <v>7.7113814302164976E-2</v>
      </c>
      <c r="C13" s="110">
        <v>5.2023522437822961E-2</v>
      </c>
      <c r="D13" s="6">
        <f t="shared" si="0"/>
        <v>6.4568668369993976E-2</v>
      </c>
      <c r="E13" s="30">
        <f t="shared" si="2"/>
        <v>1.5256221843041198</v>
      </c>
    </row>
    <row r="14" spans="1:5" ht="17" thickBot="1">
      <c r="A14" s="36" t="s">
        <v>825</v>
      </c>
      <c r="B14" s="31">
        <v>5.1277859213056678E-2</v>
      </c>
      <c r="C14" s="111">
        <v>3.3367827031268109E-2</v>
      </c>
      <c r="D14" s="6">
        <f t="shared" si="0"/>
        <v>4.232284312216239E-2</v>
      </c>
      <c r="E14" s="31">
        <f t="shared" si="2"/>
        <v>1</v>
      </c>
    </row>
    <row r="15" spans="1:5" ht="16">
      <c r="A15" s="29" t="s">
        <v>826</v>
      </c>
      <c r="B15" s="30">
        <v>6.598795244194573</v>
      </c>
      <c r="C15" s="3">
        <v>4.5861653589693043</v>
      </c>
      <c r="D15" s="43">
        <f t="shared" si="0"/>
        <v>5.5924803015819382</v>
      </c>
      <c r="E15" s="19">
        <f t="shared" ref="E15:E20" si="3">D15/$D$20</f>
        <v>0.93885840106193519</v>
      </c>
    </row>
    <row r="16" spans="1:5" ht="16">
      <c r="A16" s="29" t="s">
        <v>827</v>
      </c>
      <c r="B16" s="30">
        <v>18.96704507197116</v>
      </c>
      <c r="C16" s="3">
        <v>23.7613433281462</v>
      </c>
      <c r="D16" s="30">
        <f t="shared" si="0"/>
        <v>21.36419420005868</v>
      </c>
      <c r="E16" s="19">
        <f t="shared" si="3"/>
        <v>3.5865934478070476</v>
      </c>
    </row>
    <row r="17" spans="1:5" ht="16">
      <c r="A17" s="29" t="s">
        <v>828</v>
      </c>
      <c r="B17" s="30">
        <v>7.221299540490782</v>
      </c>
      <c r="C17" s="3">
        <v>7.1691612373926263</v>
      </c>
      <c r="D17" s="30">
        <f t="shared" si="0"/>
        <v>7.1952303889417042</v>
      </c>
      <c r="E17" s="19">
        <f t="shared" si="3"/>
        <v>1.2079260245803978</v>
      </c>
    </row>
    <row r="18" spans="1:5" ht="16">
      <c r="A18" s="29" t="s">
        <v>829</v>
      </c>
      <c r="B18" s="30">
        <v>36.247923849495109</v>
      </c>
      <c r="C18" s="3">
        <v>45.486811083144765</v>
      </c>
      <c r="D18" s="30">
        <f t="shared" si="0"/>
        <v>40.867367466319934</v>
      </c>
      <c r="E18" s="19">
        <f t="shared" si="3"/>
        <v>6.8607610945337401</v>
      </c>
    </row>
    <row r="19" spans="1:5" ht="16">
      <c r="A19" s="29" t="s">
        <v>830</v>
      </c>
      <c r="B19" s="30">
        <v>40.531144065377717</v>
      </c>
      <c r="C19" s="3">
        <v>40.232885175379806</v>
      </c>
      <c r="D19" s="30">
        <f t="shared" si="0"/>
        <v>40.382014620378762</v>
      </c>
      <c r="E19" s="19">
        <f t="shared" si="3"/>
        <v>6.7792806829241918</v>
      </c>
    </row>
    <row r="20" spans="1:5" ht="17" thickBot="1">
      <c r="A20" s="36" t="s">
        <v>831</v>
      </c>
      <c r="B20" s="31">
        <v>6.2456896830487709</v>
      </c>
      <c r="C20" s="4">
        <v>5.66767296089483</v>
      </c>
      <c r="D20" s="31">
        <f t="shared" si="0"/>
        <v>5.9566813219718</v>
      </c>
      <c r="E20" s="23">
        <f t="shared" si="3"/>
        <v>1</v>
      </c>
    </row>
    <row r="21" spans="1:5" ht="16" thickBot="1">
      <c r="C21" s="7"/>
      <c r="E21" s="7"/>
    </row>
    <row r="22" spans="1:5" ht="17" thickBot="1">
      <c r="B22" s="172" t="s">
        <v>964</v>
      </c>
      <c r="C22" s="173"/>
      <c r="D22" s="1"/>
      <c r="E22" s="1"/>
    </row>
    <row r="23" spans="1:5" ht="17" thickBot="1">
      <c r="A23" s="112"/>
      <c r="B23" s="38" t="s">
        <v>178</v>
      </c>
      <c r="C23" s="38" t="s">
        <v>434</v>
      </c>
      <c r="D23" s="112"/>
      <c r="E23" s="112"/>
    </row>
    <row r="24" spans="1:5" ht="16">
      <c r="A24" s="37" t="s">
        <v>814</v>
      </c>
      <c r="B24" s="43">
        <v>49.927999315029524</v>
      </c>
      <c r="C24" s="43">
        <v>47</v>
      </c>
      <c r="D24" s="112"/>
      <c r="E24" s="112"/>
    </row>
    <row r="25" spans="1:5" ht="16">
      <c r="A25" s="29" t="s">
        <v>827</v>
      </c>
      <c r="B25" s="30">
        <v>21.36419420005868</v>
      </c>
      <c r="C25" s="30">
        <v>18</v>
      </c>
      <c r="D25" s="112"/>
      <c r="E25" s="112"/>
    </row>
    <row r="26" spans="1:5" ht="16">
      <c r="A26" s="29" t="s">
        <v>822</v>
      </c>
      <c r="B26" s="30">
        <v>15.043756527104673</v>
      </c>
      <c r="C26" s="30">
        <v>15</v>
      </c>
      <c r="D26" s="112"/>
      <c r="E26" s="112"/>
    </row>
    <row r="27" spans="1:5" ht="16">
      <c r="A27" s="29" t="s">
        <v>829</v>
      </c>
      <c r="B27" s="30">
        <v>40.867367466319934</v>
      </c>
      <c r="C27" s="30">
        <v>42</v>
      </c>
      <c r="D27" s="112"/>
      <c r="E27" s="112"/>
    </row>
    <row r="28" spans="1:5" ht="17" thickBot="1">
      <c r="A28" s="36" t="s">
        <v>830</v>
      </c>
      <c r="B28" s="31">
        <v>40.382014620378762</v>
      </c>
      <c r="C28" s="31">
        <v>50</v>
      </c>
      <c r="D28" s="112"/>
      <c r="E28" s="112"/>
    </row>
    <row r="29" spans="1:5" ht="19">
      <c r="A29" s="112"/>
      <c r="B29" s="112"/>
      <c r="C29" s="112"/>
      <c r="D29" s="112"/>
      <c r="E29" s="113"/>
    </row>
  </sheetData>
  <mergeCells count="1">
    <mergeCell ref="B22:C22"/>
  </mergeCells>
  <phoneticPr fontId="6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topLeftCell="B1" workbookViewId="0">
      <selection activeCell="AG65" sqref="AG65"/>
    </sheetView>
  </sheetViews>
  <sheetFormatPr baseColWidth="10" defaultRowHeight="15"/>
  <cols>
    <col min="1" max="1" width="10.83203125" style="8" bestFit="1" customWidth="1"/>
    <col min="2" max="2" width="12.1640625" style="8" bestFit="1" customWidth="1"/>
    <col min="3" max="3" width="29.33203125" style="8" bestFit="1" customWidth="1"/>
    <col min="4" max="4" width="13.5" style="8" bestFit="1" customWidth="1"/>
    <col min="5" max="5" width="12.1640625" style="8" bestFit="1" customWidth="1"/>
    <col min="6" max="11" width="10.83203125" style="8"/>
    <col min="12" max="12" width="23.1640625" style="8" bestFit="1" customWidth="1"/>
    <col min="13" max="13" width="5.5" style="8" bestFit="1" customWidth="1"/>
    <col min="14" max="14" width="7.6640625" style="8" bestFit="1" customWidth="1"/>
    <col min="15" max="16384" width="10.83203125" style="8"/>
  </cols>
  <sheetData>
    <row r="1" spans="1:14" ht="16" thickBot="1">
      <c r="A1" s="109" t="s">
        <v>95</v>
      </c>
      <c r="F1" s="20"/>
      <c r="L1" s="11" t="s">
        <v>5</v>
      </c>
      <c r="M1" s="12" t="s">
        <v>6</v>
      </c>
      <c r="N1" s="13">
        <v>-3.3245</v>
      </c>
    </row>
    <row r="2" spans="1:14" ht="16" thickBot="1">
      <c r="A2" s="24" t="s">
        <v>667</v>
      </c>
      <c r="B2" s="25" t="s">
        <v>1</v>
      </c>
      <c r="C2" s="25" t="s">
        <v>668</v>
      </c>
      <c r="D2" s="25" t="s">
        <v>104</v>
      </c>
      <c r="E2" s="27" t="s">
        <v>203</v>
      </c>
      <c r="F2" s="20"/>
      <c r="G2" s="59"/>
      <c r="L2" s="6"/>
      <c r="M2" s="12" t="s">
        <v>8</v>
      </c>
      <c r="N2" s="17">
        <v>7.5503999999999998</v>
      </c>
    </row>
    <row r="3" spans="1:14">
      <c r="A3" s="39">
        <v>16.773031234741211</v>
      </c>
      <c r="B3" s="15">
        <f>SUM(A3:A4)/2</f>
        <v>16.824684143066406</v>
      </c>
      <c r="C3" s="15" t="s">
        <v>571</v>
      </c>
      <c r="D3" s="15">
        <f>10^((B3-$N$2)/$N$1)</f>
        <v>1.6230134193945095E-3</v>
      </c>
      <c r="E3" s="16">
        <f>(D3/(D5+D3))*100</f>
        <v>98.41510677827965</v>
      </c>
      <c r="G3" s="59"/>
    </row>
    <row r="4" spans="1:14">
      <c r="A4" s="40">
        <v>16.876337051391602</v>
      </c>
      <c r="B4" s="20"/>
      <c r="C4" s="7"/>
      <c r="D4" s="20"/>
      <c r="E4" s="62"/>
      <c r="G4" s="59"/>
    </row>
    <row r="5" spans="1:14">
      <c r="A5" s="40">
        <v>22.749799728393555</v>
      </c>
      <c r="B5" s="7">
        <f>SUM(A5:A6)/2</f>
        <v>22.785717964172363</v>
      </c>
      <c r="C5" s="7" t="s">
        <v>572</v>
      </c>
      <c r="D5" s="7">
        <f>10^((B5-$N$2)/$N$1)</f>
        <v>2.613727761282327E-5</v>
      </c>
      <c r="E5" s="19">
        <f>(D5/(D3+D5))*100</f>
        <v>1.5848932217203588</v>
      </c>
    </row>
    <row r="6" spans="1:14">
      <c r="A6" s="40">
        <v>22.821636199951172</v>
      </c>
      <c r="B6" s="20"/>
      <c r="C6" s="20"/>
      <c r="D6" s="20"/>
      <c r="E6" s="62"/>
    </row>
    <row r="7" spans="1:14">
      <c r="A7" s="40">
        <v>17.508075714111328</v>
      </c>
      <c r="B7" s="7">
        <f>SUM(A7:A8)/2</f>
        <v>17.529404640197754</v>
      </c>
      <c r="C7" s="7" t="s">
        <v>575</v>
      </c>
      <c r="D7" s="7">
        <f>10^((B7-$N$2)/$N$1)</f>
        <v>9.9619468457310648E-4</v>
      </c>
      <c r="E7" s="19">
        <f>(D7/(D9+D7))*100</f>
        <v>57.070691614003536</v>
      </c>
    </row>
    <row r="8" spans="1:14">
      <c r="A8" s="40">
        <v>17.55073356628418</v>
      </c>
      <c r="B8" s="20"/>
      <c r="C8" s="7"/>
      <c r="D8" s="20"/>
      <c r="E8" s="62"/>
    </row>
    <row r="9" spans="1:14">
      <c r="A9" s="40">
        <v>17.925806045532227</v>
      </c>
      <c r="B9" s="7">
        <f>SUM(A9:A10)/2</f>
        <v>17.940509796142578</v>
      </c>
      <c r="C9" s="7" t="s">
        <v>576</v>
      </c>
      <c r="D9" s="7">
        <f>10^((B9-$N$2)/$N$1)</f>
        <v>7.493504567243726E-4</v>
      </c>
      <c r="E9" s="19">
        <f>(D9/(D7+D9))*100</f>
        <v>42.929308385996464</v>
      </c>
    </row>
    <row r="10" spans="1:14">
      <c r="A10" s="40">
        <v>17.95521354675293</v>
      </c>
      <c r="B10" s="20"/>
      <c r="C10" s="20"/>
      <c r="D10" s="20"/>
      <c r="E10" s="62"/>
    </row>
    <row r="11" spans="1:14">
      <c r="A11" s="40">
        <v>16.890859603881836</v>
      </c>
      <c r="B11" s="7">
        <f>SUM(A11:A12)/2</f>
        <v>16.801338195800781</v>
      </c>
      <c r="C11" s="7" t="s">
        <v>579</v>
      </c>
      <c r="D11" s="7">
        <f>10^((B11-$N$2)/$N$1)</f>
        <v>1.6494703154018061E-3</v>
      </c>
      <c r="E11" s="19">
        <f>(D11/(D13+D11))*100</f>
        <v>98.699648249862619</v>
      </c>
    </row>
    <row r="12" spans="1:14">
      <c r="A12" s="40">
        <v>16.711816787719727</v>
      </c>
      <c r="B12" s="20"/>
      <c r="C12" s="7"/>
      <c r="D12" s="20"/>
      <c r="E12" s="62"/>
    </row>
    <row r="13" spans="1:14">
      <c r="A13" s="40">
        <v>23.001886367797852</v>
      </c>
      <c r="B13" s="7">
        <f>SUM(A13:A14)/2</f>
        <v>23.052245140075684</v>
      </c>
      <c r="C13" s="7" t="s">
        <v>581</v>
      </c>
      <c r="D13" s="7">
        <f>10^((B13-$N$2)/$N$1)</f>
        <v>2.1731502081978084E-5</v>
      </c>
      <c r="E13" s="19">
        <f>(D13/(D11+D13))*100</f>
        <v>1.3003517501373796</v>
      </c>
    </row>
    <row r="14" spans="1:14">
      <c r="A14" s="40">
        <v>23.102603912353516</v>
      </c>
      <c r="B14" s="20"/>
      <c r="C14" s="20"/>
      <c r="D14" s="20"/>
      <c r="E14" s="62"/>
    </row>
    <row r="15" spans="1:14">
      <c r="A15" s="40">
        <v>17.911859512329102</v>
      </c>
      <c r="B15" s="7">
        <f>SUM(A15:A16)/2</f>
        <v>17.805280685424805</v>
      </c>
      <c r="C15" s="7" t="s">
        <v>587</v>
      </c>
      <c r="D15" s="7">
        <f>10^((B15-$N$2)/$N$1)</f>
        <v>8.2292736138358863E-4</v>
      </c>
      <c r="E15" s="19">
        <f>(D15/(D17+D15))*100</f>
        <v>49.750802391628547</v>
      </c>
    </row>
    <row r="16" spans="1:14">
      <c r="A16" s="40">
        <v>17.698701858520508</v>
      </c>
      <c r="B16" s="20"/>
      <c r="C16" s="7"/>
      <c r="D16" s="20"/>
      <c r="E16" s="62"/>
    </row>
    <row r="17" spans="1:5">
      <c r="A17" s="40">
        <v>17.969606399536133</v>
      </c>
      <c r="B17" s="7">
        <f>SUM(A17:A18)/2</f>
        <v>17.790888786315918</v>
      </c>
      <c r="C17" s="7" t="s">
        <v>588</v>
      </c>
      <c r="D17" s="7">
        <f>10^((B17-$N$2)/$N$1)</f>
        <v>8.3117131004218259E-4</v>
      </c>
      <c r="E17" s="19">
        <f>(D17/(D15+D17))*100</f>
        <v>50.249197608371453</v>
      </c>
    </row>
    <row r="18" spans="1:5">
      <c r="A18" s="40">
        <v>17.612171173095703</v>
      </c>
      <c r="B18" s="20"/>
      <c r="C18" s="20"/>
      <c r="D18" s="20"/>
      <c r="E18" s="62"/>
    </row>
    <row r="19" spans="1:5">
      <c r="A19" s="40">
        <v>16.660785675048828</v>
      </c>
      <c r="B19" s="7">
        <f>SUM(A19:A20)/2</f>
        <v>16.535452842712402</v>
      </c>
      <c r="C19" s="7" t="s">
        <v>591</v>
      </c>
      <c r="D19" s="7">
        <f>10^((B19-$N$2)/$N$1)</f>
        <v>1.9829969700563424E-3</v>
      </c>
      <c r="E19" s="19">
        <f>(D19/(D21+D19))*100</f>
        <v>98.992550577357378</v>
      </c>
    </row>
    <row r="20" spans="1:5">
      <c r="A20" s="40">
        <v>16.410120010375977</v>
      </c>
      <c r="B20" s="20"/>
      <c r="C20" s="7"/>
      <c r="D20" s="20"/>
      <c r="E20" s="62"/>
    </row>
    <row r="21" spans="1:5">
      <c r="A21" s="40">
        <v>23.104352951049805</v>
      </c>
      <c r="B21" s="7">
        <f>SUM(A21:A22)/2</f>
        <v>23.159117698669434</v>
      </c>
      <c r="C21" s="7" t="s">
        <v>592</v>
      </c>
      <c r="D21" s="7">
        <f>10^((B21-$N$2)/$N$1)</f>
        <v>2.0181004943641561E-5</v>
      </c>
      <c r="E21" s="19">
        <f>(D21/(D19+D21))*100</f>
        <v>1.0074494226426247</v>
      </c>
    </row>
    <row r="22" spans="1:5">
      <c r="A22" s="40">
        <v>23.213882446289062</v>
      </c>
      <c r="B22" s="20"/>
      <c r="C22" s="20"/>
      <c r="D22" s="20"/>
      <c r="E22" s="62"/>
    </row>
    <row r="23" spans="1:5">
      <c r="A23" s="40">
        <v>17.652896881103516</v>
      </c>
      <c r="B23" s="7">
        <f>SUM(A23:A24)/2</f>
        <v>17.816038131713867</v>
      </c>
      <c r="C23" s="7" t="s">
        <v>595</v>
      </c>
      <c r="D23" s="7">
        <f>10^((B23-$N$2)/$N$1)</f>
        <v>8.1681874095387158E-4</v>
      </c>
      <c r="E23" s="19">
        <f>(D23/(D25+D23))*100</f>
        <v>52.992002207046319</v>
      </c>
    </row>
    <row r="24" spans="1:5">
      <c r="A24" s="40">
        <v>17.979179382324219</v>
      </c>
      <c r="B24" s="20"/>
      <c r="C24" s="7"/>
      <c r="D24" s="20"/>
      <c r="E24" s="62"/>
    </row>
    <row r="25" spans="1:5">
      <c r="A25" s="40">
        <v>17.971189498901367</v>
      </c>
      <c r="B25" s="7">
        <f>SUM(A25:A26)/2</f>
        <v>17.989040374755859</v>
      </c>
      <c r="C25" s="7" t="s">
        <v>596</v>
      </c>
      <c r="D25" s="7">
        <f>10^((B25-$N$2)/$N$1)</f>
        <v>7.2458129477691563E-4</v>
      </c>
      <c r="E25" s="19">
        <f>(D25/(D23+D25))*100</f>
        <v>47.007997792953674</v>
      </c>
    </row>
    <row r="26" spans="1:5" ht="16" thickBot="1">
      <c r="A26" s="41">
        <v>18.006891250610352</v>
      </c>
      <c r="B26" s="63"/>
      <c r="C26" s="63"/>
      <c r="D26" s="63"/>
      <c r="E26" s="64"/>
    </row>
    <row r="27" spans="1:5" ht="16" thickBot="1"/>
    <row r="28" spans="1:5" ht="16" thickBot="1">
      <c r="A28" s="109" t="s">
        <v>96</v>
      </c>
    </row>
    <row r="29" spans="1:5" ht="16" thickBot="1">
      <c r="A29" s="24" t="s">
        <v>667</v>
      </c>
      <c r="B29" s="25" t="s">
        <v>1</v>
      </c>
      <c r="C29" s="25" t="s">
        <v>668</v>
      </c>
      <c r="D29" s="25" t="s">
        <v>104</v>
      </c>
      <c r="E29" s="27" t="s">
        <v>203</v>
      </c>
    </row>
    <row r="30" spans="1:5">
      <c r="A30" s="40">
        <v>16.913980484008789</v>
      </c>
      <c r="B30" s="7">
        <f>SUM(A30:A31)/2</f>
        <v>16.912869453430176</v>
      </c>
      <c r="C30" s="7" t="s">
        <v>573</v>
      </c>
      <c r="D30" s="7">
        <f>10^((B30-$N$2)/$N$1)</f>
        <v>1.5268494745572935E-3</v>
      </c>
      <c r="E30" s="19">
        <f>(D30/(D32+D30))*100</f>
        <v>98.725084514090469</v>
      </c>
    </row>
    <row r="31" spans="1:5">
      <c r="A31" s="40">
        <v>16.911758422851562</v>
      </c>
      <c r="B31" s="20"/>
      <c r="C31" s="7"/>
      <c r="D31" s="20"/>
      <c r="E31" s="62"/>
    </row>
    <row r="32" spans="1:5">
      <c r="A32" s="40">
        <v>23.387537002563477</v>
      </c>
      <c r="B32" s="7">
        <f>SUM(A32:A33)/2</f>
        <v>23.192670822143555</v>
      </c>
      <c r="C32" s="7" t="s">
        <v>574</v>
      </c>
      <c r="D32" s="7">
        <f>10^((B32-$N$2)/$N$1)</f>
        <v>1.971742084949143E-5</v>
      </c>
      <c r="E32" s="19">
        <f>(D32/(D30+D32))*100</f>
        <v>1.2749154859095355</v>
      </c>
    </row>
    <row r="33" spans="1:5">
      <c r="A33" s="40">
        <v>22.997804641723633</v>
      </c>
      <c r="B33" s="20"/>
      <c r="C33" s="20"/>
      <c r="D33" s="20"/>
      <c r="E33" s="62"/>
    </row>
    <row r="34" spans="1:5">
      <c r="A34" s="40">
        <v>17.867048263549805</v>
      </c>
      <c r="B34" s="7">
        <f>SUM(A34:A35)/2</f>
        <v>17.870692253112793</v>
      </c>
      <c r="C34" s="7" t="s">
        <v>577</v>
      </c>
      <c r="D34" s="7">
        <f>10^((B34-$N$2)/$N$1)</f>
        <v>7.8647675586699761E-4</v>
      </c>
      <c r="E34" s="19">
        <f>(D34/(D36+D34))*100</f>
        <v>55.112583789522574</v>
      </c>
    </row>
    <row r="35" spans="1:5">
      <c r="A35" s="40">
        <v>17.874336242675781</v>
      </c>
      <c r="B35" s="20"/>
      <c r="C35" s="7"/>
      <c r="D35" s="20"/>
      <c r="E35" s="62"/>
    </row>
    <row r="36" spans="1:5">
      <c r="A36" s="40">
        <v>18.35795783996582</v>
      </c>
      <c r="B36" s="7">
        <f>SUM(A36:A37)/2</f>
        <v>18.1669921875</v>
      </c>
      <c r="C36" s="7" t="s">
        <v>578</v>
      </c>
      <c r="D36" s="7">
        <f>10^((B36-$N$2)/$N$1)</f>
        <v>6.4055986950804832E-4</v>
      </c>
      <c r="E36" s="19">
        <f>(D36/(D34+D36))*100</f>
        <v>44.887416210477419</v>
      </c>
    </row>
    <row r="37" spans="1:5">
      <c r="A37" s="40">
        <v>17.97602653503418</v>
      </c>
      <c r="B37" s="20"/>
      <c r="C37" s="20"/>
      <c r="D37" s="20"/>
      <c r="E37" s="62"/>
    </row>
    <row r="38" spans="1:5">
      <c r="A38" s="40">
        <v>16.435203552246094</v>
      </c>
      <c r="B38" s="7">
        <f>SUM(A38:A39)/2</f>
        <v>16.494246482849121</v>
      </c>
      <c r="C38" s="7" t="s">
        <v>584</v>
      </c>
      <c r="D38" s="7">
        <f>10^((B38-$N$2)/$N$1)</f>
        <v>2.0404069994693188E-3</v>
      </c>
      <c r="E38" s="19">
        <f>(D38/(D40+D38))*100</f>
        <v>98.966761718265317</v>
      </c>
    </row>
    <row r="39" spans="1:5">
      <c r="A39" s="40">
        <v>16.553289413452148</v>
      </c>
      <c r="B39" s="20"/>
      <c r="C39" s="7"/>
      <c r="D39" s="20"/>
      <c r="E39" s="62"/>
    </row>
    <row r="40" spans="1:5">
      <c r="A40" s="40">
        <v>23.022382736206055</v>
      </c>
      <c r="B40" s="7">
        <f>SUM(A40:A41)/2</f>
        <v>23.08104133605957</v>
      </c>
      <c r="C40" s="7" t="s">
        <v>586</v>
      </c>
      <c r="D40" s="7">
        <f>10^((B40-$N$2)/$N$1)</f>
        <v>2.1302370468306426E-5</v>
      </c>
      <c r="E40" s="19">
        <f>(D40/(D38+D40))*100</f>
        <v>1.0332382817346804</v>
      </c>
    </row>
    <row r="41" spans="1:5">
      <c r="A41" s="40">
        <v>23.139699935913086</v>
      </c>
      <c r="B41" s="20"/>
      <c r="C41" s="20"/>
      <c r="D41" s="20"/>
      <c r="E41" s="62"/>
    </row>
    <row r="42" spans="1:5">
      <c r="A42" s="40">
        <v>18.739343643188477</v>
      </c>
      <c r="B42" s="7">
        <f>SUM(A42:A43)/2</f>
        <v>18.261992454528809</v>
      </c>
      <c r="C42" s="7" t="s">
        <v>589</v>
      </c>
      <c r="D42" s="7">
        <f>10^((B42-$N$2)/$N$1)</f>
        <v>5.9976887048651033E-4</v>
      </c>
      <c r="E42" s="19">
        <f>(D42/(D44+D42))*100</f>
        <v>42.802254745326103</v>
      </c>
    </row>
    <row r="43" spans="1:5">
      <c r="A43" s="40">
        <v>17.784641265869141</v>
      </c>
      <c r="B43" s="20"/>
      <c r="C43" s="7"/>
      <c r="D43" s="20"/>
      <c r="E43" s="62"/>
    </row>
    <row r="44" spans="1:5">
      <c r="A44" s="40">
        <v>17.783260345458984</v>
      </c>
      <c r="B44" s="7">
        <f>SUM(A44:A45)/2</f>
        <v>17.84339714050293</v>
      </c>
      <c r="C44" s="7" t="s">
        <v>590</v>
      </c>
      <c r="D44" s="7">
        <f>10^((B44-$N$2)/$N$1)</f>
        <v>8.0148644668110597E-4</v>
      </c>
      <c r="E44" s="19">
        <f>(D44/(D42+D44))*100</f>
        <v>57.197745254673904</v>
      </c>
    </row>
    <row r="45" spans="1:5">
      <c r="A45" s="40">
        <v>17.903533935546875</v>
      </c>
      <c r="B45" s="20"/>
      <c r="C45" s="20"/>
      <c r="D45" s="20"/>
      <c r="E45" s="62"/>
    </row>
    <row r="46" spans="1:5">
      <c r="A46" s="40">
        <v>16.881282806396484</v>
      </c>
      <c r="B46" s="7">
        <f>SUM(A46:A47)/2</f>
        <v>16.727450370788574</v>
      </c>
      <c r="C46" s="7" t="s">
        <v>593</v>
      </c>
      <c r="D46" s="7">
        <f>10^((B46-$N$2)/$N$1)</f>
        <v>1.7360800585520533E-3</v>
      </c>
      <c r="E46" s="19">
        <f>(D46/(D48+D46))*100</f>
        <v>98.810798320215042</v>
      </c>
    </row>
    <row r="47" spans="1:5">
      <c r="A47" s="40">
        <v>16.573617935180664</v>
      </c>
      <c r="B47" s="20"/>
      <c r="C47" s="7"/>
      <c r="D47" s="20"/>
      <c r="E47" s="62"/>
    </row>
    <row r="48" spans="1:5">
      <c r="A48" s="40">
        <v>23.204721450805664</v>
      </c>
      <c r="B48" s="7">
        <f>SUM(A48:A49)/2</f>
        <v>23.108990669250488</v>
      </c>
      <c r="C48" s="7" t="s">
        <v>594</v>
      </c>
      <c r="D48" s="7">
        <f>10^((B48-$N$2)/$N$1)</f>
        <v>2.0893964596669976E-5</v>
      </c>
      <c r="E48" s="19">
        <f>(D48/(D46+D48))*100</f>
        <v>1.1892016797849581</v>
      </c>
    </row>
    <row r="49" spans="1:5">
      <c r="A49" s="40">
        <v>23.013259887695312</v>
      </c>
      <c r="B49" s="20"/>
      <c r="C49" s="20"/>
      <c r="D49" s="20"/>
      <c r="E49" s="62"/>
    </row>
    <row r="50" spans="1:5">
      <c r="A50" s="40">
        <v>17.507301330566406</v>
      </c>
      <c r="B50" s="7">
        <f>SUM(A50:A51)/2</f>
        <v>17.491300582885742</v>
      </c>
      <c r="C50" s="7" t="s">
        <v>597</v>
      </c>
      <c r="D50" s="7">
        <f>10^((B50-$N$2)/$N$1)</f>
        <v>1.022835541609598E-3</v>
      </c>
      <c r="E50" s="19">
        <f>(D50/(D52+D50))*100</f>
        <v>55.485864566091522</v>
      </c>
    </row>
    <row r="51" spans="1:5">
      <c r="A51" s="40">
        <v>17.475299835205078</v>
      </c>
      <c r="B51" s="20"/>
      <c r="C51" s="7"/>
      <c r="D51" s="20"/>
      <c r="E51" s="62"/>
    </row>
    <row r="52" spans="1:5">
      <c r="A52" s="40">
        <v>17.764602661132812</v>
      </c>
      <c r="B52" s="7">
        <f>SUM(A52:A53)/2</f>
        <v>17.809403419494629</v>
      </c>
      <c r="C52" s="7" t="s">
        <v>598</v>
      </c>
      <c r="D52" s="7">
        <f>10^((B52-$N$2)/$N$1)</f>
        <v>8.2058088455288147E-4</v>
      </c>
      <c r="E52" s="19">
        <f>(D52/(D50+D52))*100</f>
        <v>44.514135433908471</v>
      </c>
    </row>
    <row r="53" spans="1:5" ht="16" thickBot="1">
      <c r="A53" s="41">
        <v>17.854204177856445</v>
      </c>
      <c r="B53" s="63"/>
      <c r="C53" s="63"/>
      <c r="D53" s="63"/>
      <c r="E53" s="6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9"/>
  <sheetViews>
    <sheetView workbookViewId="0">
      <selection activeCell="O65" sqref="O65"/>
    </sheetView>
  </sheetViews>
  <sheetFormatPr baseColWidth="10" defaultRowHeight="15"/>
  <cols>
    <col min="1" max="1" width="12.83203125" style="8" bestFit="1" customWidth="1"/>
    <col min="2" max="2" width="24.83203125" style="8" customWidth="1"/>
    <col min="3" max="4" width="10.83203125" style="8"/>
    <col min="5" max="5" width="5.83203125" style="8" bestFit="1" customWidth="1"/>
    <col min="6" max="6" width="22" style="8" bestFit="1" customWidth="1"/>
    <col min="7" max="16384" width="10.83203125" style="8"/>
  </cols>
  <sheetData>
    <row r="1" spans="1:6" ht="16" thickBot="1"/>
    <row r="2" spans="1:6" ht="16" thickBot="1">
      <c r="A2" s="6"/>
      <c r="B2" s="6"/>
      <c r="C2" s="174" t="s">
        <v>580</v>
      </c>
      <c r="D2" s="175"/>
      <c r="E2" s="175"/>
      <c r="F2" s="176"/>
    </row>
    <row r="3" spans="1:6" ht="16" thickBot="1">
      <c r="A3" s="11" t="s">
        <v>582</v>
      </c>
      <c r="B3" s="25" t="s">
        <v>436</v>
      </c>
      <c r="C3" s="98" t="s">
        <v>95</v>
      </c>
      <c r="D3" s="98" t="s">
        <v>96</v>
      </c>
      <c r="E3" s="25" t="s">
        <v>178</v>
      </c>
      <c r="F3" s="11" t="s">
        <v>847</v>
      </c>
    </row>
    <row r="4" spans="1:6">
      <c r="A4" s="38" t="s">
        <v>583</v>
      </c>
      <c r="B4" s="116" t="s">
        <v>832</v>
      </c>
      <c r="C4" s="72">
        <v>1.5848932217203588</v>
      </c>
      <c r="D4" s="73">
        <v>1.2749154859095355</v>
      </c>
      <c r="E4" s="74">
        <f>(C4+D4)/2</f>
        <v>1.4299043538149472</v>
      </c>
      <c r="F4" s="75">
        <f>_xlfn.STDEV.S(C4:D4)</f>
        <v>0.2191873590086835</v>
      </c>
    </row>
    <row r="5" spans="1:6" ht="16" thickBot="1">
      <c r="A5" s="65" t="s">
        <v>585</v>
      </c>
      <c r="B5" s="117" t="s">
        <v>832</v>
      </c>
      <c r="C5" s="76">
        <v>42.929308385996464</v>
      </c>
      <c r="D5" s="69">
        <v>44.887416210477419</v>
      </c>
      <c r="E5" s="77">
        <f t="shared" ref="E5:E9" si="0">(C5+D5)/2</f>
        <v>43.908362298236938</v>
      </c>
      <c r="F5" s="35">
        <f t="shared" ref="F5:F9" si="1">_xlfn.STDEV.S(C5:D5)</f>
        <v>1.384591320984921</v>
      </c>
    </row>
    <row r="6" spans="1:6">
      <c r="A6" s="38" t="s">
        <v>583</v>
      </c>
      <c r="B6" s="116" t="s">
        <v>833</v>
      </c>
      <c r="C6" s="72">
        <v>1.3003517501373796</v>
      </c>
      <c r="D6" s="73">
        <v>1.0332382817346804</v>
      </c>
      <c r="E6" s="74">
        <f t="shared" si="0"/>
        <v>1.1667950159360299</v>
      </c>
      <c r="F6" s="75">
        <f t="shared" si="1"/>
        <v>0.18887774485380876</v>
      </c>
    </row>
    <row r="7" spans="1:6" ht="16" thickBot="1">
      <c r="A7" s="65" t="s">
        <v>585</v>
      </c>
      <c r="B7" s="117" t="s">
        <v>833</v>
      </c>
      <c r="C7" s="76">
        <v>50.249197608371453</v>
      </c>
      <c r="D7" s="69">
        <v>57.197745254673904</v>
      </c>
      <c r="E7" s="77">
        <f t="shared" si="0"/>
        <v>53.723471431522682</v>
      </c>
      <c r="F7" s="35">
        <f t="shared" si="1"/>
        <v>4.9133651600982873</v>
      </c>
    </row>
    <row r="8" spans="1:6">
      <c r="A8" s="38" t="s">
        <v>583</v>
      </c>
      <c r="B8" s="116" t="s">
        <v>834</v>
      </c>
      <c r="C8" s="72">
        <v>1.0074494226426247</v>
      </c>
      <c r="D8" s="73">
        <v>1.1892016797849581</v>
      </c>
      <c r="E8" s="74">
        <f t="shared" si="0"/>
        <v>1.0983255512137915</v>
      </c>
      <c r="F8" s="75">
        <f t="shared" si="1"/>
        <v>0.12851825352130503</v>
      </c>
    </row>
    <row r="9" spans="1:6" ht="16" thickBot="1">
      <c r="A9" s="65" t="s">
        <v>585</v>
      </c>
      <c r="B9" s="117" t="s">
        <v>834</v>
      </c>
      <c r="C9" s="76">
        <v>47.007997792953674</v>
      </c>
      <c r="D9" s="69">
        <v>44.514135433908471</v>
      </c>
      <c r="E9" s="77">
        <f t="shared" si="0"/>
        <v>45.761066613431069</v>
      </c>
      <c r="F9" s="35">
        <f t="shared" si="1"/>
        <v>1.7634269854267433</v>
      </c>
    </row>
  </sheetData>
  <mergeCells count="1">
    <mergeCell ref="C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54"/>
  <sheetViews>
    <sheetView topLeftCell="A2" workbookViewId="0">
      <selection activeCell="R59" sqref="R59"/>
    </sheetView>
  </sheetViews>
  <sheetFormatPr baseColWidth="10" defaultRowHeight="15"/>
  <cols>
    <col min="1" max="1" width="12.33203125" style="6" bestFit="1" customWidth="1"/>
    <col min="2" max="2" width="37.33203125" style="8" bestFit="1" customWidth="1"/>
    <col min="3" max="3" width="10.83203125" style="8"/>
    <col min="4" max="4" width="21" style="8" bestFit="1" customWidth="1"/>
    <col min="5" max="5" width="10.33203125" style="8" bestFit="1" customWidth="1"/>
    <col min="6" max="16384" width="10.83203125" style="8"/>
  </cols>
  <sheetData>
    <row r="1" spans="1:5" ht="16" thickBot="1">
      <c r="A1" s="24" t="s">
        <v>599</v>
      </c>
      <c r="B1" s="54" t="s">
        <v>642</v>
      </c>
      <c r="D1" s="11" t="s">
        <v>600</v>
      </c>
      <c r="E1" s="28" t="s">
        <v>4</v>
      </c>
    </row>
    <row r="2" spans="1:5">
      <c r="A2" s="32" t="s">
        <v>601</v>
      </c>
      <c r="B2" s="56">
        <v>14</v>
      </c>
      <c r="D2" s="30">
        <v>0</v>
      </c>
      <c r="E2" s="19">
        <v>4</v>
      </c>
    </row>
    <row r="3" spans="1:5">
      <c r="A3" s="32" t="s">
        <v>602</v>
      </c>
      <c r="B3" s="79">
        <v>4</v>
      </c>
      <c r="D3" s="30">
        <v>1</v>
      </c>
      <c r="E3" s="19">
        <v>12</v>
      </c>
    </row>
    <row r="4" spans="1:5">
      <c r="A4" s="32" t="s">
        <v>603</v>
      </c>
      <c r="B4" s="56">
        <v>7</v>
      </c>
      <c r="D4" s="30">
        <v>2</v>
      </c>
      <c r="E4" s="19">
        <v>2</v>
      </c>
    </row>
    <row r="5" spans="1:5">
      <c r="A5" s="32" t="s">
        <v>844</v>
      </c>
      <c r="B5" s="56">
        <v>2</v>
      </c>
      <c r="D5" s="30">
        <v>3</v>
      </c>
      <c r="E5" s="19">
        <v>0</v>
      </c>
    </row>
    <row r="6" spans="1:5">
      <c r="A6" s="32" t="s">
        <v>843</v>
      </c>
      <c r="B6" s="56">
        <v>2</v>
      </c>
      <c r="D6" s="30">
        <v>4</v>
      </c>
      <c r="E6" s="19">
        <v>7</v>
      </c>
    </row>
    <row r="7" spans="1:5">
      <c r="A7" s="32" t="s">
        <v>604</v>
      </c>
      <c r="B7" s="56">
        <v>8</v>
      </c>
      <c r="D7" s="30">
        <v>5</v>
      </c>
      <c r="E7" s="19">
        <v>5</v>
      </c>
    </row>
    <row r="8" spans="1:5">
      <c r="A8" s="32" t="s">
        <v>605</v>
      </c>
      <c r="B8" s="56">
        <v>4</v>
      </c>
      <c r="D8" s="30">
        <v>6</v>
      </c>
      <c r="E8" s="19">
        <v>1</v>
      </c>
    </row>
    <row r="9" spans="1:5">
      <c r="A9" s="32" t="s">
        <v>606</v>
      </c>
      <c r="B9" s="56">
        <v>12</v>
      </c>
      <c r="D9" s="30">
        <v>7</v>
      </c>
      <c r="E9" s="19">
        <v>5</v>
      </c>
    </row>
    <row r="10" spans="1:5">
      <c r="A10" s="32" t="s">
        <v>607</v>
      </c>
      <c r="B10" s="56">
        <v>10</v>
      </c>
      <c r="D10" s="30">
        <v>8</v>
      </c>
      <c r="E10" s="19">
        <v>2</v>
      </c>
    </row>
    <row r="11" spans="1:5">
      <c r="A11" s="32" t="s">
        <v>608</v>
      </c>
      <c r="B11" s="56">
        <v>5</v>
      </c>
      <c r="D11" s="30">
        <v>9</v>
      </c>
      <c r="E11" s="19">
        <v>2</v>
      </c>
    </row>
    <row r="12" spans="1:5">
      <c r="A12" s="32" t="s">
        <v>609</v>
      </c>
      <c r="B12" s="56">
        <v>1</v>
      </c>
      <c r="D12" s="30">
        <v>10</v>
      </c>
      <c r="E12" s="19">
        <v>4</v>
      </c>
    </row>
    <row r="13" spans="1:5">
      <c r="A13" s="32" t="s">
        <v>610</v>
      </c>
      <c r="B13" s="56">
        <v>4</v>
      </c>
      <c r="D13" s="30">
        <v>11</v>
      </c>
      <c r="E13" s="19">
        <v>0</v>
      </c>
    </row>
    <row r="14" spans="1:5">
      <c r="A14" s="32" t="s">
        <v>611</v>
      </c>
      <c r="B14" s="56">
        <v>4</v>
      </c>
      <c r="D14" s="30">
        <v>12</v>
      </c>
      <c r="E14" s="19">
        <v>1</v>
      </c>
    </row>
    <row r="15" spans="1:5">
      <c r="A15" s="32" t="s">
        <v>612</v>
      </c>
      <c r="B15" s="56">
        <v>14</v>
      </c>
      <c r="D15" s="30">
        <v>13</v>
      </c>
      <c r="E15" s="19">
        <v>0</v>
      </c>
    </row>
    <row r="16" spans="1:5">
      <c r="A16" s="32" t="s">
        <v>613</v>
      </c>
      <c r="B16" s="56">
        <v>14</v>
      </c>
      <c r="D16" s="30">
        <v>14</v>
      </c>
      <c r="E16" s="19">
        <v>4</v>
      </c>
    </row>
    <row r="17" spans="1:5">
      <c r="A17" s="32" t="s">
        <v>842</v>
      </c>
      <c r="B17" s="56">
        <v>1</v>
      </c>
      <c r="D17" s="30">
        <v>15</v>
      </c>
      <c r="E17" s="19">
        <v>0</v>
      </c>
    </row>
    <row r="18" spans="1:5">
      <c r="A18" s="32" t="s">
        <v>841</v>
      </c>
      <c r="B18" s="56">
        <v>1</v>
      </c>
      <c r="D18" s="30">
        <v>16</v>
      </c>
      <c r="E18" s="19">
        <v>0</v>
      </c>
    </row>
    <row r="19" spans="1:5">
      <c r="A19" s="32" t="s">
        <v>841</v>
      </c>
      <c r="B19" s="56">
        <v>1</v>
      </c>
      <c r="D19" s="30">
        <v>17</v>
      </c>
      <c r="E19" s="19">
        <v>0</v>
      </c>
    </row>
    <row r="20" spans="1:5">
      <c r="A20" s="32" t="s">
        <v>614</v>
      </c>
      <c r="B20" s="56">
        <v>7</v>
      </c>
      <c r="D20" s="30">
        <v>18</v>
      </c>
      <c r="E20" s="19">
        <v>1</v>
      </c>
    </row>
    <row r="21" spans="1:5">
      <c r="A21" s="32" t="s">
        <v>615</v>
      </c>
      <c r="B21" s="56">
        <v>8</v>
      </c>
      <c r="D21" s="30">
        <v>19</v>
      </c>
      <c r="E21" s="19">
        <v>1</v>
      </c>
    </row>
    <row r="22" spans="1:5" ht="16" thickBot="1">
      <c r="A22" s="32" t="s">
        <v>616</v>
      </c>
      <c r="B22" s="56">
        <v>14</v>
      </c>
      <c r="D22" s="31">
        <v>20</v>
      </c>
      <c r="E22" s="23">
        <v>0</v>
      </c>
    </row>
    <row r="23" spans="1:5">
      <c r="A23" s="32" t="s">
        <v>617</v>
      </c>
      <c r="B23" s="56">
        <v>1</v>
      </c>
    </row>
    <row r="24" spans="1:5">
      <c r="A24" s="32" t="s">
        <v>840</v>
      </c>
      <c r="B24" s="56">
        <v>1</v>
      </c>
    </row>
    <row r="25" spans="1:5">
      <c r="A25" s="32" t="s">
        <v>618</v>
      </c>
      <c r="B25" s="56">
        <v>10</v>
      </c>
    </row>
    <row r="26" spans="1:5">
      <c r="A26" s="32" t="s">
        <v>619</v>
      </c>
      <c r="B26" s="56">
        <v>1</v>
      </c>
    </row>
    <row r="27" spans="1:5">
      <c r="A27" s="32" t="s">
        <v>620</v>
      </c>
      <c r="B27" s="56">
        <v>7</v>
      </c>
    </row>
    <row r="28" spans="1:5">
      <c r="A28" s="32" t="s">
        <v>621</v>
      </c>
      <c r="B28" s="56">
        <v>4</v>
      </c>
    </row>
    <row r="29" spans="1:5">
      <c r="A29" s="32" t="s">
        <v>839</v>
      </c>
      <c r="B29" s="56">
        <v>1</v>
      </c>
    </row>
    <row r="30" spans="1:5">
      <c r="A30" s="32" t="s">
        <v>622</v>
      </c>
      <c r="B30" s="56">
        <v>0</v>
      </c>
    </row>
    <row r="31" spans="1:5">
      <c r="A31" s="32" t="s">
        <v>623</v>
      </c>
      <c r="B31" s="56">
        <v>1</v>
      </c>
    </row>
    <row r="32" spans="1:5">
      <c r="A32" s="32" t="s">
        <v>838</v>
      </c>
      <c r="B32" s="56">
        <v>10</v>
      </c>
    </row>
    <row r="33" spans="1:2">
      <c r="A33" s="32" t="s">
        <v>624</v>
      </c>
      <c r="B33" s="56">
        <v>0</v>
      </c>
    </row>
    <row r="34" spans="1:2">
      <c r="A34" s="32" t="s">
        <v>625</v>
      </c>
      <c r="B34" s="56">
        <v>0</v>
      </c>
    </row>
    <row r="35" spans="1:2">
      <c r="A35" s="32" t="s">
        <v>626</v>
      </c>
      <c r="B35" s="56">
        <v>0</v>
      </c>
    </row>
    <row r="36" spans="1:2">
      <c r="A36" s="32" t="s">
        <v>627</v>
      </c>
      <c r="B36" s="56">
        <v>10</v>
      </c>
    </row>
    <row r="37" spans="1:2">
      <c r="A37" s="32" t="s">
        <v>628</v>
      </c>
      <c r="B37" s="56">
        <v>1</v>
      </c>
    </row>
    <row r="38" spans="1:2">
      <c r="A38" s="32" t="s">
        <v>629</v>
      </c>
      <c r="B38" s="56">
        <v>9</v>
      </c>
    </row>
    <row r="39" spans="1:2">
      <c r="A39" s="32" t="s">
        <v>837</v>
      </c>
      <c r="B39" s="56">
        <v>1</v>
      </c>
    </row>
    <row r="40" spans="1:2">
      <c r="A40" s="32" t="s">
        <v>630</v>
      </c>
      <c r="B40" s="56">
        <v>4</v>
      </c>
    </row>
    <row r="41" spans="1:2">
      <c r="A41" s="32" t="s">
        <v>631</v>
      </c>
      <c r="B41" s="56">
        <v>9</v>
      </c>
    </row>
    <row r="42" spans="1:2">
      <c r="A42" s="32" t="s">
        <v>632</v>
      </c>
      <c r="B42" s="56">
        <v>5</v>
      </c>
    </row>
    <row r="43" spans="1:2">
      <c r="A43" s="32" t="s">
        <v>633</v>
      </c>
      <c r="B43" s="56">
        <v>7</v>
      </c>
    </row>
    <row r="44" spans="1:2">
      <c r="A44" s="32" t="s">
        <v>634</v>
      </c>
      <c r="B44" s="56">
        <v>5</v>
      </c>
    </row>
    <row r="45" spans="1:2">
      <c r="A45" s="32" t="s">
        <v>635</v>
      </c>
      <c r="B45" s="56">
        <v>7</v>
      </c>
    </row>
    <row r="46" spans="1:2">
      <c r="A46" s="32" t="s">
        <v>636</v>
      </c>
      <c r="B46" s="56">
        <v>5</v>
      </c>
    </row>
    <row r="47" spans="1:2">
      <c r="A47" s="32" t="s">
        <v>637</v>
      </c>
      <c r="B47" s="56">
        <v>18</v>
      </c>
    </row>
    <row r="48" spans="1:2">
      <c r="A48" s="32" t="s">
        <v>638</v>
      </c>
      <c r="B48" s="56">
        <v>6</v>
      </c>
    </row>
    <row r="49" spans="1:2">
      <c r="A49" s="32" t="s">
        <v>639</v>
      </c>
      <c r="B49" s="56">
        <v>19</v>
      </c>
    </row>
    <row r="50" spans="1:2">
      <c r="A50" s="32" t="s">
        <v>640</v>
      </c>
      <c r="B50" s="56">
        <v>4</v>
      </c>
    </row>
    <row r="51" spans="1:2">
      <c r="A51" s="32" t="s">
        <v>836</v>
      </c>
      <c r="B51" s="56">
        <v>1</v>
      </c>
    </row>
    <row r="52" spans="1:2" ht="16" thickBot="1">
      <c r="A52" s="34" t="s">
        <v>641</v>
      </c>
      <c r="B52" s="80">
        <v>5</v>
      </c>
    </row>
    <row r="54" spans="1:2">
      <c r="A54" s="8" t="s">
        <v>835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33"/>
  <sheetViews>
    <sheetView topLeftCell="A10" workbookViewId="0">
      <selection activeCell="U171" sqref="U171"/>
    </sheetView>
  </sheetViews>
  <sheetFormatPr baseColWidth="10" defaultRowHeight="15"/>
  <cols>
    <col min="1" max="1" width="17.6640625" style="6" bestFit="1" customWidth="1"/>
    <col min="2" max="2" width="12.1640625" style="6" bestFit="1" customWidth="1"/>
    <col min="3" max="3" width="7.6640625" style="6" bestFit="1" customWidth="1"/>
    <col min="4" max="4" width="3.6640625" style="6" customWidth="1"/>
    <col min="5" max="5" width="17.5" style="6" bestFit="1" customWidth="1"/>
    <col min="6" max="6" width="12.1640625" style="6" bestFit="1" customWidth="1"/>
    <col min="7" max="7" width="7.6640625" style="6" bestFit="1" customWidth="1"/>
    <col min="8" max="8" width="3.83203125" style="6" customWidth="1"/>
    <col min="9" max="9" width="21.5" style="6" bestFit="1" customWidth="1"/>
    <col min="10" max="10" width="12.1640625" style="6" bestFit="1" customWidth="1"/>
    <col min="11" max="11" width="7.6640625" style="6" bestFit="1" customWidth="1"/>
    <col min="12" max="12" width="10.83203125" style="6"/>
    <col min="13" max="16384" width="10.83203125" style="8"/>
  </cols>
  <sheetData>
    <row r="1" spans="1:11" ht="16" thickBot="1">
      <c r="A1" s="95" t="s">
        <v>685</v>
      </c>
      <c r="B1" s="5"/>
      <c r="C1" s="5"/>
      <c r="E1" s="95" t="s">
        <v>719</v>
      </c>
      <c r="F1" s="5"/>
      <c r="G1" s="5"/>
      <c r="I1" s="95" t="s">
        <v>721</v>
      </c>
      <c r="J1" s="5"/>
      <c r="K1" s="5"/>
    </row>
    <row r="2" spans="1:11" ht="16" thickBot="1">
      <c r="A2" s="24" t="s">
        <v>667</v>
      </c>
      <c r="B2" s="25" t="s">
        <v>1</v>
      </c>
      <c r="C2" s="28" t="s">
        <v>436</v>
      </c>
      <c r="E2" s="24" t="s">
        <v>667</v>
      </c>
      <c r="F2" s="25" t="s">
        <v>1</v>
      </c>
      <c r="G2" s="28" t="s">
        <v>436</v>
      </c>
      <c r="I2" s="24" t="s">
        <v>667</v>
      </c>
      <c r="J2" s="25" t="s">
        <v>1</v>
      </c>
      <c r="K2" s="28" t="s">
        <v>436</v>
      </c>
    </row>
    <row r="3" spans="1:11">
      <c r="A3" s="14">
        <v>26.344184875488281</v>
      </c>
      <c r="B3" s="15">
        <f>(A3+A4)/2</f>
        <v>26.214058876037598</v>
      </c>
      <c r="C3" s="16" t="s">
        <v>686</v>
      </c>
      <c r="E3" s="14">
        <v>24.703819274902344</v>
      </c>
      <c r="F3" s="15">
        <f>(E3+E4)/2</f>
        <v>24.574265480041504</v>
      </c>
      <c r="G3" s="16" t="s">
        <v>686</v>
      </c>
      <c r="I3" s="14">
        <v>25.560794830322266</v>
      </c>
      <c r="J3" s="15">
        <f>(I3+I4)/2</f>
        <v>25.394701957702637</v>
      </c>
      <c r="K3" s="16" t="s">
        <v>686</v>
      </c>
    </row>
    <row r="4" spans="1:11">
      <c r="A4" s="18">
        <v>26.083932876586914</v>
      </c>
      <c r="B4" s="7"/>
      <c r="C4" s="19"/>
      <c r="E4" s="18">
        <v>24.444711685180664</v>
      </c>
      <c r="F4" s="7"/>
      <c r="G4" s="19"/>
      <c r="I4" s="18">
        <v>25.228609085083008</v>
      </c>
      <c r="J4" s="7"/>
      <c r="K4" s="19"/>
    </row>
    <row r="5" spans="1:11">
      <c r="A5" s="18">
        <v>29.124845504760742</v>
      </c>
      <c r="B5" s="7">
        <f>(A5+A6)/2</f>
        <v>29.238304138183594</v>
      </c>
      <c r="C5" s="19" t="s">
        <v>687</v>
      </c>
      <c r="E5" s="18">
        <v>27.558446884155273</v>
      </c>
      <c r="F5" s="7">
        <f>(E5+E6)/2</f>
        <v>27.607917785644531</v>
      </c>
      <c r="G5" s="19" t="s">
        <v>687</v>
      </c>
      <c r="I5" s="18">
        <v>28.767467498779297</v>
      </c>
      <c r="J5" s="7">
        <f>(I5+I6)/2</f>
        <v>28.680117607116699</v>
      </c>
      <c r="K5" s="19" t="s">
        <v>687</v>
      </c>
    </row>
    <row r="6" spans="1:11">
      <c r="A6" s="18">
        <v>29.351762771606445</v>
      </c>
      <c r="B6" s="7"/>
      <c r="C6" s="19"/>
      <c r="E6" s="18">
        <v>27.657388687133789</v>
      </c>
      <c r="F6" s="7"/>
      <c r="G6" s="19"/>
      <c r="I6" s="18">
        <v>28.592767715454102</v>
      </c>
      <c r="J6" s="7"/>
      <c r="K6" s="19"/>
    </row>
    <row r="7" spans="1:11">
      <c r="A7" s="18">
        <v>24.554485321044922</v>
      </c>
      <c r="B7" s="7">
        <f>(A7+A8)/2</f>
        <v>24.583688735961914</v>
      </c>
      <c r="C7" s="19" t="s">
        <v>688</v>
      </c>
      <c r="E7" s="18">
        <v>24.853765487670898</v>
      </c>
      <c r="F7" s="7">
        <f>(E7+E8)/2</f>
        <v>24.84595775604248</v>
      </c>
      <c r="G7" s="19" t="s">
        <v>688</v>
      </c>
      <c r="I7" s="18">
        <v>25.049922943115234</v>
      </c>
      <c r="J7" s="7">
        <f>(I7+I8)/2</f>
        <v>25.047941207885742</v>
      </c>
      <c r="K7" s="19" t="s">
        <v>688</v>
      </c>
    </row>
    <row r="8" spans="1:11">
      <c r="A8" s="18">
        <v>24.612892150878906</v>
      </c>
      <c r="B8" s="7"/>
      <c r="C8" s="19"/>
      <c r="E8" s="18">
        <v>24.838150024414062</v>
      </c>
      <c r="F8" s="7"/>
      <c r="G8" s="19"/>
      <c r="I8" s="18">
        <v>25.04595947265625</v>
      </c>
      <c r="J8" s="7"/>
      <c r="K8" s="19"/>
    </row>
    <row r="9" spans="1:11">
      <c r="A9" s="18">
        <v>27.987125396728516</v>
      </c>
      <c r="B9" s="7">
        <f>(A9+A10)/2</f>
        <v>27.96125602722168</v>
      </c>
      <c r="C9" s="19" t="s">
        <v>689</v>
      </c>
      <c r="E9" s="18">
        <v>28.189002990722656</v>
      </c>
      <c r="F9" s="7">
        <f>(E9+E10)/2</f>
        <v>28.129513740539551</v>
      </c>
      <c r="G9" s="19" t="s">
        <v>689</v>
      </c>
      <c r="I9" s="18">
        <v>28.222702026367188</v>
      </c>
      <c r="J9" s="7">
        <f>(I9+I10)/2</f>
        <v>28.506208419799805</v>
      </c>
      <c r="K9" s="19" t="s">
        <v>689</v>
      </c>
    </row>
    <row r="10" spans="1:11">
      <c r="A10" s="18">
        <v>27.935386657714844</v>
      </c>
      <c r="B10" s="7"/>
      <c r="C10" s="19"/>
      <c r="E10" s="18">
        <v>28.070024490356445</v>
      </c>
      <c r="F10" s="7"/>
      <c r="G10" s="19"/>
      <c r="I10" s="18">
        <v>28.789714813232422</v>
      </c>
      <c r="J10" s="7"/>
      <c r="K10" s="19"/>
    </row>
    <row r="11" spans="1:11">
      <c r="A11" s="18">
        <v>25.073249816894531</v>
      </c>
      <c r="B11" s="7">
        <f>(A11+A12)/2</f>
        <v>25.089644432067871</v>
      </c>
      <c r="C11" s="19" t="s">
        <v>690</v>
      </c>
      <c r="E11" s="18">
        <v>21.441164016723633</v>
      </c>
      <c r="F11" s="7">
        <f>(E11+E12)/2</f>
        <v>21.500468254089355</v>
      </c>
      <c r="G11" s="19" t="s">
        <v>690</v>
      </c>
      <c r="I11" s="18">
        <v>22.061014175415039</v>
      </c>
      <c r="J11" s="7">
        <f>(I11+I12)/2</f>
        <v>22.143115043640137</v>
      </c>
      <c r="K11" s="19" t="s">
        <v>690</v>
      </c>
    </row>
    <row r="12" spans="1:11">
      <c r="A12" s="18">
        <v>25.106039047241211</v>
      </c>
      <c r="B12" s="7"/>
      <c r="C12" s="19"/>
      <c r="E12" s="18">
        <v>21.559772491455078</v>
      </c>
      <c r="F12" s="7"/>
      <c r="G12" s="19"/>
      <c r="I12" s="18">
        <v>22.225215911865234</v>
      </c>
      <c r="J12" s="7"/>
      <c r="K12" s="19"/>
    </row>
    <row r="13" spans="1:11">
      <c r="A13" s="18">
        <v>28.262241363525391</v>
      </c>
      <c r="B13" s="7">
        <f>(A13+A14)/2</f>
        <v>29.068833351135254</v>
      </c>
      <c r="C13" s="19" t="s">
        <v>691</v>
      </c>
      <c r="E13" s="18">
        <v>24.985300064086914</v>
      </c>
      <c r="F13" s="7">
        <f>(E13+E14)/2</f>
        <v>25.621960639953613</v>
      </c>
      <c r="G13" s="19" t="s">
        <v>691</v>
      </c>
      <c r="I13" s="18">
        <v>25.628541946411133</v>
      </c>
      <c r="J13" s="7">
        <f>(I13+I14)/2</f>
        <v>25.909881591796875</v>
      </c>
      <c r="K13" s="19" t="s">
        <v>691</v>
      </c>
    </row>
    <row r="14" spans="1:11">
      <c r="A14" s="18">
        <v>29.875425338745117</v>
      </c>
      <c r="B14" s="7"/>
      <c r="C14" s="19"/>
      <c r="E14" s="18">
        <v>26.258621215820312</v>
      </c>
      <c r="F14" s="7"/>
      <c r="G14" s="19"/>
      <c r="I14" s="18">
        <v>26.191221237182617</v>
      </c>
      <c r="J14" s="7"/>
      <c r="K14" s="19"/>
    </row>
    <row r="15" spans="1:11">
      <c r="A15" s="18">
        <v>26.437891006469727</v>
      </c>
      <c r="B15" s="7">
        <f>(A15+A16)/2</f>
        <v>26.249197959899902</v>
      </c>
      <c r="C15" s="19" t="s">
        <v>692</v>
      </c>
      <c r="E15" s="18">
        <v>24.881595611572266</v>
      </c>
      <c r="F15" s="7">
        <f>(E15+E16)/2</f>
        <v>24.771156311035156</v>
      </c>
      <c r="G15" s="19" t="s">
        <v>692</v>
      </c>
      <c r="I15" s="18">
        <v>24.254770278930664</v>
      </c>
      <c r="J15" s="7">
        <f>(I15+I16)/2</f>
        <v>24.18843936920166</v>
      </c>
      <c r="K15" s="19" t="s">
        <v>692</v>
      </c>
    </row>
    <row r="16" spans="1:11">
      <c r="A16" s="18">
        <v>26.060504913330078</v>
      </c>
      <c r="B16" s="7"/>
      <c r="C16" s="19"/>
      <c r="E16" s="18">
        <v>24.660717010498047</v>
      </c>
      <c r="F16" s="7"/>
      <c r="G16" s="19"/>
      <c r="I16" s="18">
        <v>24.122108459472656</v>
      </c>
      <c r="J16" s="7"/>
      <c r="K16" s="19"/>
    </row>
    <row r="17" spans="1:11">
      <c r="A17" s="18">
        <v>29.803806304931641</v>
      </c>
      <c r="B17" s="7">
        <f>(A17+A18)/2</f>
        <v>29.607084274291992</v>
      </c>
      <c r="C17" s="19" t="s">
        <v>693</v>
      </c>
      <c r="E17" s="18">
        <v>28.009990692138672</v>
      </c>
      <c r="F17" s="7">
        <f>(E17+E18)/2</f>
        <v>27.988814353942871</v>
      </c>
      <c r="G17" s="19" t="s">
        <v>693</v>
      </c>
      <c r="I17" s="18">
        <v>27.618053436279297</v>
      </c>
      <c r="J17" s="7">
        <f>(I17+I18)/2</f>
        <v>27.598132133483887</v>
      </c>
      <c r="K17" s="19" t="s">
        <v>693</v>
      </c>
    </row>
    <row r="18" spans="1:11">
      <c r="A18" s="18">
        <v>29.410362243652344</v>
      </c>
      <c r="B18" s="7"/>
      <c r="C18" s="19"/>
      <c r="E18" s="18">
        <v>27.96763801574707</v>
      </c>
      <c r="F18" s="7"/>
      <c r="G18" s="19"/>
      <c r="I18" s="18">
        <v>27.578210830688477</v>
      </c>
      <c r="J18" s="7"/>
      <c r="K18" s="19"/>
    </row>
    <row r="19" spans="1:11">
      <c r="A19" s="18">
        <v>25.514936447143555</v>
      </c>
      <c r="B19" s="7">
        <f>(A19+A20)/2</f>
        <v>25.541154861450195</v>
      </c>
      <c r="C19" s="19" t="s">
        <v>694</v>
      </c>
      <c r="E19" s="18">
        <v>24.787948608398438</v>
      </c>
      <c r="F19" s="7">
        <f>(E19+E20)/2</f>
        <v>24.810703277587891</v>
      </c>
      <c r="G19" s="19" t="s">
        <v>694</v>
      </c>
      <c r="I19" s="18">
        <v>25.755855560302734</v>
      </c>
      <c r="J19" s="7">
        <f>(I19+I20)/2</f>
        <v>25.726827621459961</v>
      </c>
      <c r="K19" s="19" t="s">
        <v>694</v>
      </c>
    </row>
    <row r="20" spans="1:11">
      <c r="A20" s="18">
        <v>25.567373275756836</v>
      </c>
      <c r="B20" s="7"/>
      <c r="C20" s="19"/>
      <c r="E20" s="18">
        <v>24.833457946777344</v>
      </c>
      <c r="F20" s="7"/>
      <c r="G20" s="19"/>
      <c r="I20" s="18">
        <v>25.697799682617188</v>
      </c>
      <c r="J20" s="7"/>
      <c r="K20" s="19"/>
    </row>
    <row r="21" spans="1:11">
      <c r="A21" s="18">
        <v>29.191495895385742</v>
      </c>
      <c r="B21" s="7">
        <f>(A21+A22)/2</f>
        <v>29.033595085144043</v>
      </c>
      <c r="C21" s="19" t="s">
        <v>695</v>
      </c>
      <c r="E21" s="18">
        <v>28.113552093505859</v>
      </c>
      <c r="F21" s="7">
        <f>(E21+E22)/2</f>
        <v>28.139110565185547</v>
      </c>
      <c r="G21" s="19" t="s">
        <v>695</v>
      </c>
      <c r="I21" s="18">
        <v>28.78736686706543</v>
      </c>
      <c r="J21" s="7">
        <f>(I21+I22)/2</f>
        <v>28.801295280456543</v>
      </c>
      <c r="K21" s="19" t="s">
        <v>695</v>
      </c>
    </row>
    <row r="22" spans="1:11">
      <c r="A22" s="18">
        <v>28.875694274902344</v>
      </c>
      <c r="B22" s="7"/>
      <c r="C22" s="19"/>
      <c r="E22" s="18">
        <v>28.164669036865234</v>
      </c>
      <c r="F22" s="7"/>
      <c r="G22" s="19"/>
      <c r="I22" s="18">
        <v>28.815223693847656</v>
      </c>
      <c r="J22" s="7"/>
      <c r="K22" s="19"/>
    </row>
    <row r="23" spans="1:11">
      <c r="A23" s="18">
        <v>24.398988723754883</v>
      </c>
      <c r="B23" s="7">
        <f>(A23+A24)/2</f>
        <v>24.458598136901855</v>
      </c>
      <c r="C23" s="19" t="s">
        <v>696</v>
      </c>
      <c r="E23" s="18">
        <v>24.966733932495117</v>
      </c>
      <c r="F23" s="7">
        <f>(E23+E24)/2</f>
        <v>24.972511291503906</v>
      </c>
      <c r="G23" s="19" t="s">
        <v>696</v>
      </c>
      <c r="I23" s="18">
        <v>24.648281097412109</v>
      </c>
      <c r="J23" s="7">
        <f>(I23+I24)/2</f>
        <v>24.613259315490723</v>
      </c>
      <c r="K23" s="19" t="s">
        <v>696</v>
      </c>
    </row>
    <row r="24" spans="1:11">
      <c r="A24" s="18">
        <v>24.518207550048828</v>
      </c>
      <c r="B24" s="7"/>
      <c r="C24" s="19"/>
      <c r="E24" s="18">
        <v>24.978288650512695</v>
      </c>
      <c r="F24" s="7"/>
      <c r="G24" s="19"/>
      <c r="I24" s="18">
        <v>24.578237533569336</v>
      </c>
      <c r="J24" s="7"/>
      <c r="K24" s="19"/>
    </row>
    <row r="25" spans="1:11">
      <c r="A25" s="18">
        <v>27.962162017822266</v>
      </c>
      <c r="B25" s="7">
        <f>(A25+A26)/2</f>
        <v>27.998619079589844</v>
      </c>
      <c r="C25" s="19" t="s">
        <v>697</v>
      </c>
      <c r="E25" s="18">
        <v>28.348724365234375</v>
      </c>
      <c r="F25" s="7">
        <f>(E25+E26)/2</f>
        <v>28.648629188537598</v>
      </c>
      <c r="G25" s="19" t="s">
        <v>697</v>
      </c>
      <c r="I25" s="18">
        <v>27.799411773681641</v>
      </c>
      <c r="J25" s="7">
        <f>(I25+I26)/2</f>
        <v>27.891524314880371</v>
      </c>
      <c r="K25" s="19" t="s">
        <v>697</v>
      </c>
    </row>
    <row r="26" spans="1:11">
      <c r="A26" s="18">
        <v>28.035076141357422</v>
      </c>
      <c r="B26" s="7"/>
      <c r="C26" s="19"/>
      <c r="E26" s="18">
        <v>28.94853401184082</v>
      </c>
      <c r="F26" s="7"/>
      <c r="G26" s="19"/>
      <c r="I26" s="18">
        <v>27.983636856079102</v>
      </c>
      <c r="J26" s="7"/>
      <c r="K26" s="19"/>
    </row>
    <row r="27" spans="1:11">
      <c r="A27" s="18">
        <v>15.832515716552734</v>
      </c>
      <c r="B27" s="7">
        <f>(A27+A28)/2</f>
        <v>15.773643016815186</v>
      </c>
      <c r="C27" s="19" t="s">
        <v>698</v>
      </c>
      <c r="E27" s="18">
        <v>23.859443664550781</v>
      </c>
      <c r="F27" s="7">
        <f>(E27+E28)/2</f>
        <v>23.778434753417969</v>
      </c>
      <c r="G27" s="19" t="s">
        <v>698</v>
      </c>
      <c r="I27" s="18">
        <v>22.121063232421875</v>
      </c>
      <c r="J27" s="7">
        <f>(I27+I28)/2</f>
        <v>21.915149688720703</v>
      </c>
      <c r="K27" s="19" t="s">
        <v>698</v>
      </c>
    </row>
    <row r="28" spans="1:11">
      <c r="A28" s="18">
        <v>15.714770317077637</v>
      </c>
      <c r="B28" s="7"/>
      <c r="C28" s="19"/>
      <c r="E28" s="18">
        <v>23.697425842285156</v>
      </c>
      <c r="F28" s="7"/>
      <c r="G28" s="19"/>
      <c r="I28" s="18">
        <v>21.709236145019531</v>
      </c>
      <c r="J28" s="7"/>
      <c r="K28" s="19"/>
    </row>
    <row r="29" spans="1:11">
      <c r="A29" s="18">
        <v>19.211660385131836</v>
      </c>
      <c r="B29" s="7">
        <f>(A29+A30)/2</f>
        <v>19.19904613494873</v>
      </c>
      <c r="C29" s="19" t="s">
        <v>699</v>
      </c>
      <c r="E29" s="18">
        <v>27.060413360595703</v>
      </c>
      <c r="F29" s="7">
        <f>(E29+E30)/2</f>
        <v>27.021575927734375</v>
      </c>
      <c r="G29" s="19" t="s">
        <v>699</v>
      </c>
      <c r="I29" s="18">
        <v>25.311410903930664</v>
      </c>
      <c r="J29" s="7">
        <f>(I29+I30)/2</f>
        <v>25.288259506225586</v>
      </c>
      <c r="K29" s="19" t="s">
        <v>699</v>
      </c>
    </row>
    <row r="30" spans="1:11">
      <c r="A30" s="18">
        <v>19.186431884765625</v>
      </c>
      <c r="B30" s="7"/>
      <c r="C30" s="19"/>
      <c r="E30" s="18">
        <v>26.982738494873047</v>
      </c>
      <c r="F30" s="7"/>
      <c r="G30" s="19"/>
      <c r="I30" s="18">
        <v>25.265108108520508</v>
      </c>
      <c r="J30" s="7"/>
      <c r="K30" s="19"/>
    </row>
    <row r="31" spans="1:11">
      <c r="A31" s="18">
        <v>26.256031036376953</v>
      </c>
      <c r="B31" s="7">
        <f>(A31+A32)/2</f>
        <v>26.177812576293945</v>
      </c>
      <c r="C31" s="19" t="s">
        <v>700</v>
      </c>
      <c r="E31" s="18">
        <v>24.943752288818359</v>
      </c>
      <c r="F31" s="7">
        <f>(E31+E32)/2</f>
        <v>24.966615676879883</v>
      </c>
      <c r="G31" s="19" t="s">
        <v>700</v>
      </c>
      <c r="I31" s="18">
        <v>19.119050979614258</v>
      </c>
      <c r="J31" s="7">
        <f>(I31+I32)/2</f>
        <v>19.075887680053711</v>
      </c>
      <c r="K31" s="19" t="s">
        <v>700</v>
      </c>
    </row>
    <row r="32" spans="1:11">
      <c r="A32" s="18">
        <v>26.099594116210938</v>
      </c>
      <c r="B32" s="7"/>
      <c r="C32" s="19"/>
      <c r="E32" s="18">
        <v>24.989479064941406</v>
      </c>
      <c r="F32" s="7"/>
      <c r="G32" s="19"/>
      <c r="I32" s="18">
        <v>19.032724380493164</v>
      </c>
      <c r="J32" s="7"/>
      <c r="K32" s="19"/>
    </row>
    <row r="33" spans="1:11">
      <c r="A33" s="18">
        <v>29.4111328125</v>
      </c>
      <c r="B33" s="7">
        <f>(A33+A34)/2</f>
        <v>29.451885223388672</v>
      </c>
      <c r="C33" s="19" t="s">
        <v>701</v>
      </c>
      <c r="E33" s="18">
        <v>28.353782653808594</v>
      </c>
      <c r="F33" s="7">
        <f>(E33+E34)/2</f>
        <v>28.477353096008301</v>
      </c>
      <c r="G33" s="19" t="s">
        <v>701</v>
      </c>
      <c r="I33" s="18">
        <v>22.937515258789062</v>
      </c>
      <c r="J33" s="7">
        <f>(I33+I34)/2</f>
        <v>22.741765975952148</v>
      </c>
      <c r="K33" s="19" t="s">
        <v>701</v>
      </c>
    </row>
    <row r="34" spans="1:11">
      <c r="A34" s="18">
        <v>29.492637634277344</v>
      </c>
      <c r="B34" s="7"/>
      <c r="C34" s="19"/>
      <c r="E34" s="18">
        <v>28.600923538208008</v>
      </c>
      <c r="F34" s="7"/>
      <c r="G34" s="19"/>
      <c r="I34" s="18">
        <v>22.546016693115234</v>
      </c>
      <c r="J34" s="7"/>
      <c r="K34" s="19"/>
    </row>
    <row r="35" spans="1:11">
      <c r="A35" s="18">
        <v>24.111120223999023</v>
      </c>
      <c r="B35" s="7">
        <f>(A35+A36)/2</f>
        <v>24.072587966918945</v>
      </c>
      <c r="C35" s="19" t="s">
        <v>702</v>
      </c>
      <c r="E35" s="18">
        <v>23.901176452636719</v>
      </c>
      <c r="F35" s="7">
        <f>(E35+E36)/2</f>
        <v>23.882071495056152</v>
      </c>
      <c r="G35" s="19" t="s">
        <v>702</v>
      </c>
      <c r="I35" s="18">
        <v>23.949735641479492</v>
      </c>
      <c r="J35" s="7">
        <f>(I35+I36)/2</f>
        <v>23.964094161987305</v>
      </c>
      <c r="K35" s="19" t="s">
        <v>702</v>
      </c>
    </row>
    <row r="36" spans="1:11">
      <c r="A36" s="18">
        <v>24.034055709838867</v>
      </c>
      <c r="B36" s="7"/>
      <c r="C36" s="19"/>
      <c r="E36" s="18">
        <v>23.862966537475586</v>
      </c>
      <c r="F36" s="7"/>
      <c r="G36" s="19"/>
      <c r="I36" s="18">
        <v>23.978452682495117</v>
      </c>
      <c r="J36" s="7"/>
      <c r="K36" s="19"/>
    </row>
    <row r="37" spans="1:11">
      <c r="A37" s="18">
        <v>27.128053665161133</v>
      </c>
      <c r="B37" s="7">
        <f>(A37+A38)/2</f>
        <v>27.193758010864258</v>
      </c>
      <c r="C37" s="19" t="s">
        <v>703</v>
      </c>
      <c r="E37" s="18">
        <v>27.089872360229492</v>
      </c>
      <c r="F37" s="7">
        <f>(E37+E38)/2</f>
        <v>27.293012619018555</v>
      </c>
      <c r="G37" s="19" t="s">
        <v>703</v>
      </c>
      <c r="I37" s="18">
        <v>27.487880706787109</v>
      </c>
      <c r="J37" s="7">
        <f>(I37+I38)/2</f>
        <v>27.454038619995117</v>
      </c>
      <c r="K37" s="19" t="s">
        <v>703</v>
      </c>
    </row>
    <row r="38" spans="1:11">
      <c r="A38" s="18">
        <v>27.259462356567383</v>
      </c>
      <c r="B38" s="7"/>
      <c r="C38" s="19"/>
      <c r="E38" s="18">
        <v>27.496152877807617</v>
      </c>
      <c r="F38" s="7"/>
      <c r="G38" s="19"/>
      <c r="I38" s="18">
        <v>27.420196533203125</v>
      </c>
      <c r="J38" s="7"/>
      <c r="K38" s="19"/>
    </row>
    <row r="39" spans="1:11">
      <c r="A39" s="18">
        <v>26.014566421508789</v>
      </c>
      <c r="B39" s="7">
        <f>(A39+A40)/2</f>
        <v>26.027323722839355</v>
      </c>
      <c r="C39" s="19" t="s">
        <v>704</v>
      </c>
      <c r="E39" s="18">
        <v>21.372364044189453</v>
      </c>
      <c r="F39" s="7">
        <f>(E39+E40)/2</f>
        <v>21.340747833251953</v>
      </c>
      <c r="G39" s="19" t="s">
        <v>704</v>
      </c>
      <c r="I39" s="18">
        <v>25.531517028808594</v>
      </c>
      <c r="J39" s="7">
        <f>(I39+I40)/2</f>
        <v>25.363467216491699</v>
      </c>
      <c r="K39" s="19" t="s">
        <v>704</v>
      </c>
    </row>
    <row r="40" spans="1:11">
      <c r="A40" s="18">
        <v>26.040081024169922</v>
      </c>
      <c r="B40" s="7"/>
      <c r="C40" s="19"/>
      <c r="E40" s="18">
        <v>21.309131622314453</v>
      </c>
      <c r="F40" s="7"/>
      <c r="G40" s="19"/>
      <c r="I40" s="18">
        <v>25.195417404174805</v>
      </c>
      <c r="J40" s="7"/>
      <c r="K40" s="19"/>
    </row>
    <row r="41" spans="1:11">
      <c r="A41" s="18">
        <v>29.308753967285156</v>
      </c>
      <c r="B41" s="7">
        <f>(A41+A42)/2</f>
        <v>29.256125450134277</v>
      </c>
      <c r="C41" s="19" t="s">
        <v>705</v>
      </c>
      <c r="E41" s="18">
        <v>24.477052688598633</v>
      </c>
      <c r="F41" s="7">
        <f>(E41+E42)/2</f>
        <v>24.543083190917969</v>
      </c>
      <c r="G41" s="19" t="s">
        <v>705</v>
      </c>
      <c r="I41" s="18">
        <v>28.409439086914062</v>
      </c>
      <c r="J41" s="7">
        <f>(I41+I42)/2</f>
        <v>28.551216125488281</v>
      </c>
      <c r="K41" s="19" t="s">
        <v>705</v>
      </c>
    </row>
    <row r="42" spans="1:11">
      <c r="A42" s="18">
        <v>29.203496932983398</v>
      </c>
      <c r="B42" s="7"/>
      <c r="C42" s="19"/>
      <c r="E42" s="18">
        <v>24.609113693237305</v>
      </c>
      <c r="F42" s="7"/>
      <c r="G42" s="19"/>
      <c r="I42" s="18">
        <v>28.6929931640625</v>
      </c>
      <c r="J42" s="7"/>
      <c r="K42" s="19"/>
    </row>
    <row r="43" spans="1:11">
      <c r="A43" s="18">
        <v>22.889738082885742</v>
      </c>
      <c r="B43" s="7">
        <f>(A43+A44)/2</f>
        <v>22.813118934631348</v>
      </c>
      <c r="C43" s="19" t="s">
        <v>706</v>
      </c>
      <c r="E43" s="18">
        <v>15.914443016052246</v>
      </c>
      <c r="F43" s="7">
        <f>(E43+E44)/2</f>
        <v>15.934761047363281</v>
      </c>
      <c r="G43" s="19" t="s">
        <v>706</v>
      </c>
      <c r="I43" s="18">
        <v>24.294618606567383</v>
      </c>
      <c r="J43" s="7">
        <f>(I43+I44)/2</f>
        <v>24.25096321105957</v>
      </c>
      <c r="K43" s="19" t="s">
        <v>706</v>
      </c>
    </row>
    <row r="44" spans="1:11">
      <c r="A44" s="18">
        <v>22.736499786376953</v>
      </c>
      <c r="B44" s="7"/>
      <c r="C44" s="19"/>
      <c r="E44" s="18">
        <v>15.955079078674316</v>
      </c>
      <c r="F44" s="7"/>
      <c r="G44" s="19"/>
      <c r="I44" s="18">
        <v>24.207307815551758</v>
      </c>
      <c r="J44" s="7"/>
      <c r="K44" s="19"/>
    </row>
    <row r="45" spans="1:11">
      <c r="A45" s="18">
        <v>26.289167404174805</v>
      </c>
      <c r="B45" s="7">
        <f>(A45+A46)/2</f>
        <v>26.264261245727539</v>
      </c>
      <c r="C45" s="19" t="s">
        <v>707</v>
      </c>
      <c r="E45" s="18">
        <v>19.155534744262695</v>
      </c>
      <c r="F45" s="7">
        <f>(E45+E46)/2</f>
        <v>19.125393867492676</v>
      </c>
      <c r="G45" s="19" t="s">
        <v>707</v>
      </c>
      <c r="I45" s="18">
        <v>27.497507095336914</v>
      </c>
      <c r="J45" s="7">
        <f>(I45+I46)/2</f>
        <v>27.550774574279785</v>
      </c>
      <c r="K45" s="19" t="s">
        <v>707</v>
      </c>
    </row>
    <row r="46" spans="1:11">
      <c r="A46" s="18">
        <v>26.239355087280273</v>
      </c>
      <c r="B46" s="7"/>
      <c r="C46" s="19"/>
      <c r="E46" s="18">
        <v>19.095252990722656</v>
      </c>
      <c r="F46" s="7"/>
      <c r="G46" s="19"/>
      <c r="I46" s="18">
        <v>27.604042053222656</v>
      </c>
      <c r="J46" s="7"/>
      <c r="K46" s="19"/>
    </row>
    <row r="47" spans="1:11">
      <c r="A47" s="18">
        <v>26.422792434692383</v>
      </c>
      <c r="B47" s="7">
        <f>(A47+A48)/2</f>
        <v>26.486149787902832</v>
      </c>
      <c r="C47" s="19" t="s">
        <v>708</v>
      </c>
      <c r="E47" s="18">
        <v>23.720211029052734</v>
      </c>
      <c r="F47" s="7">
        <f>(E47+E48)/2</f>
        <v>23.84030818939209</v>
      </c>
      <c r="G47" s="19" t="s">
        <v>708</v>
      </c>
      <c r="I47" s="18">
        <v>23.138225555419922</v>
      </c>
      <c r="J47" s="7">
        <f>(I47+I48)/2</f>
        <v>23.133970260620117</v>
      </c>
      <c r="K47" s="19" t="s">
        <v>708</v>
      </c>
    </row>
    <row r="48" spans="1:11">
      <c r="A48" s="18">
        <v>26.549507141113281</v>
      </c>
      <c r="B48" s="7"/>
      <c r="C48" s="19"/>
      <c r="E48" s="18">
        <v>23.960405349731445</v>
      </c>
      <c r="F48" s="7"/>
      <c r="G48" s="19"/>
      <c r="I48" s="18">
        <v>23.129714965820312</v>
      </c>
      <c r="J48" s="7"/>
      <c r="K48" s="19"/>
    </row>
    <row r="49" spans="1:11">
      <c r="A49" s="18">
        <v>29.861953735351562</v>
      </c>
      <c r="B49" s="7">
        <f>(A49+A50)/2</f>
        <v>29.94090461730957</v>
      </c>
      <c r="C49" s="19" t="s">
        <v>709</v>
      </c>
      <c r="E49" s="18">
        <v>27.373407363891602</v>
      </c>
      <c r="F49" s="7">
        <f>(E49+E50)/2</f>
        <v>27.341170310974121</v>
      </c>
      <c r="G49" s="19" t="s">
        <v>709</v>
      </c>
      <c r="I49" s="18">
        <v>26.564311981201172</v>
      </c>
      <c r="J49" s="7">
        <f>(I49+I50)/2</f>
        <v>26.567026138305664</v>
      </c>
      <c r="K49" s="19" t="s">
        <v>709</v>
      </c>
    </row>
    <row r="50" spans="1:11">
      <c r="A50" s="18">
        <v>30.019855499267578</v>
      </c>
      <c r="B50" s="7"/>
      <c r="C50" s="19"/>
      <c r="E50" s="18">
        <v>27.308933258056641</v>
      </c>
      <c r="F50" s="7"/>
      <c r="G50" s="19"/>
      <c r="I50" s="18">
        <v>26.569740295410156</v>
      </c>
      <c r="J50" s="7"/>
      <c r="K50" s="19"/>
    </row>
    <row r="51" spans="1:11">
      <c r="A51" s="18">
        <v>25.521389007568359</v>
      </c>
      <c r="B51" s="7">
        <f>(A51+A52)/2</f>
        <v>25.43212890625</v>
      </c>
      <c r="C51" s="19" t="s">
        <v>710</v>
      </c>
      <c r="E51" s="18">
        <v>24.858020782470703</v>
      </c>
      <c r="F51" s="7">
        <f>(E51+E52)/2</f>
        <v>24.672429084777832</v>
      </c>
      <c r="G51" s="19" t="s">
        <v>710</v>
      </c>
      <c r="I51" s="18">
        <v>24.992124557495117</v>
      </c>
      <c r="J51" s="7">
        <f>(I51+I52)/2</f>
        <v>24.776890754699707</v>
      </c>
      <c r="K51" s="19" t="s">
        <v>710</v>
      </c>
    </row>
    <row r="52" spans="1:11">
      <c r="A52" s="18">
        <v>25.342868804931641</v>
      </c>
      <c r="B52" s="7"/>
      <c r="C52" s="19"/>
      <c r="E52" s="18">
        <v>24.486837387084961</v>
      </c>
      <c r="F52" s="7"/>
      <c r="G52" s="19"/>
      <c r="I52" s="18">
        <v>24.561656951904297</v>
      </c>
      <c r="J52" s="7"/>
      <c r="K52" s="19"/>
    </row>
    <row r="53" spans="1:11">
      <c r="A53" s="18">
        <v>28.750877380371094</v>
      </c>
      <c r="B53" s="7">
        <f>(A53+A54)/2</f>
        <v>28.706864356994629</v>
      </c>
      <c r="C53" s="19" t="s">
        <v>711</v>
      </c>
      <c r="E53" s="18">
        <v>28.366832733154297</v>
      </c>
      <c r="F53" s="7">
        <f>(E53+E54)/2</f>
        <v>28.185471534729004</v>
      </c>
      <c r="G53" s="19" t="s">
        <v>711</v>
      </c>
      <c r="I53" s="18">
        <v>27.859525680541992</v>
      </c>
      <c r="J53" s="7">
        <f>(I53+I54)/2</f>
        <v>27.904151916503906</v>
      </c>
      <c r="K53" s="19" t="s">
        <v>711</v>
      </c>
    </row>
    <row r="54" spans="1:11">
      <c r="A54" s="18">
        <v>28.662851333618164</v>
      </c>
      <c r="B54" s="7"/>
      <c r="C54" s="19"/>
      <c r="E54" s="18">
        <v>28.004110336303711</v>
      </c>
      <c r="F54" s="7"/>
      <c r="G54" s="19"/>
      <c r="I54" s="18">
        <v>27.94877815246582</v>
      </c>
      <c r="J54" s="7"/>
      <c r="K54" s="19"/>
    </row>
    <row r="55" spans="1:11">
      <c r="A55" s="18">
        <v>17.220405578613281</v>
      </c>
      <c r="B55" s="7">
        <f>(A55+A56)/2</f>
        <v>17.230583190917969</v>
      </c>
      <c r="C55" s="19" t="s">
        <v>712</v>
      </c>
      <c r="E55" s="18">
        <v>24.771396636962891</v>
      </c>
      <c r="F55" s="7">
        <f>(E55+E56)/2</f>
        <v>24.716835975646973</v>
      </c>
      <c r="G55" s="19" t="s">
        <v>712</v>
      </c>
      <c r="I55" s="18">
        <v>24.757743835449219</v>
      </c>
      <c r="J55" s="7">
        <f>(I55+I56)/2</f>
        <v>24.716403961181641</v>
      </c>
      <c r="K55" s="19" t="s">
        <v>712</v>
      </c>
    </row>
    <row r="56" spans="1:11">
      <c r="A56" s="18">
        <v>17.240760803222656</v>
      </c>
      <c r="B56" s="7"/>
      <c r="C56" s="19"/>
      <c r="E56" s="18">
        <v>24.662275314331055</v>
      </c>
      <c r="F56" s="7"/>
      <c r="G56" s="19"/>
      <c r="I56" s="18">
        <v>24.675064086914062</v>
      </c>
      <c r="J56" s="7"/>
      <c r="K56" s="19"/>
    </row>
    <row r="57" spans="1:11">
      <c r="A57" s="18">
        <v>20.519058227539062</v>
      </c>
      <c r="B57" s="7">
        <f>(A57+A58)/2</f>
        <v>20.516177177429199</v>
      </c>
      <c r="C57" s="19" t="s">
        <v>713</v>
      </c>
      <c r="E57" s="18">
        <v>28.116231918334961</v>
      </c>
      <c r="F57" s="7">
        <f>(E57+E58)/2</f>
        <v>28.035648345947266</v>
      </c>
      <c r="G57" s="19" t="s">
        <v>713</v>
      </c>
      <c r="I57" s="18">
        <v>27.808298110961914</v>
      </c>
      <c r="J57" s="7">
        <f>(I57+I58)/2</f>
        <v>27.79525089263916</v>
      </c>
      <c r="K57" s="19" t="s">
        <v>713</v>
      </c>
    </row>
    <row r="58" spans="1:11">
      <c r="A58" s="18">
        <v>20.513296127319336</v>
      </c>
      <c r="B58" s="7"/>
      <c r="C58" s="19"/>
      <c r="E58" s="18">
        <v>27.95506477355957</v>
      </c>
      <c r="F58" s="7"/>
      <c r="G58" s="19"/>
      <c r="I58" s="18">
        <v>27.782203674316406</v>
      </c>
      <c r="J58" s="7"/>
      <c r="K58" s="19"/>
    </row>
    <row r="59" spans="1:11">
      <c r="A59" s="18">
        <v>24.054397583007812</v>
      </c>
      <c r="B59" s="7">
        <f>(A59+A60)/2</f>
        <v>23.997776031494141</v>
      </c>
      <c r="C59" s="19" t="s">
        <v>714</v>
      </c>
      <c r="E59" s="18">
        <v>20.862903594970703</v>
      </c>
      <c r="F59" s="7">
        <f>(E59+E60)/2</f>
        <v>20.895327568054199</v>
      </c>
      <c r="G59" s="19" t="s">
        <v>714</v>
      </c>
      <c r="I59" s="18">
        <v>15.569084167480469</v>
      </c>
      <c r="J59" s="7">
        <f>(I59+I60)/2</f>
        <v>15.524731159210205</v>
      </c>
      <c r="K59" s="19" t="s">
        <v>714</v>
      </c>
    </row>
    <row r="60" spans="1:11">
      <c r="A60" s="18">
        <v>23.941154479980469</v>
      </c>
      <c r="B60" s="7"/>
      <c r="C60" s="19"/>
      <c r="E60" s="18">
        <v>20.927751541137695</v>
      </c>
      <c r="F60" s="7"/>
      <c r="G60" s="19"/>
      <c r="I60" s="18">
        <v>15.480378150939941</v>
      </c>
      <c r="J60" s="7"/>
      <c r="K60" s="19"/>
    </row>
    <row r="61" spans="1:11">
      <c r="A61" s="18">
        <v>27.380342483520508</v>
      </c>
      <c r="B61" s="7">
        <f>(A61+A62)/2</f>
        <v>27.445820808410645</v>
      </c>
      <c r="C61" s="19" t="s">
        <v>715</v>
      </c>
      <c r="E61" s="18">
        <v>24.526264190673828</v>
      </c>
      <c r="F61" s="7">
        <f>(E61+E62)/2</f>
        <v>24.472654342651367</v>
      </c>
      <c r="G61" s="19" t="s">
        <v>715</v>
      </c>
      <c r="I61" s="18">
        <v>18.817134857177734</v>
      </c>
      <c r="J61" s="7">
        <f>(I61+I62)/2</f>
        <v>19.273855209350586</v>
      </c>
      <c r="K61" s="19" t="s">
        <v>715</v>
      </c>
    </row>
    <row r="62" spans="1:11">
      <c r="A62" s="18">
        <v>27.511299133300781</v>
      </c>
      <c r="B62" s="7"/>
      <c r="C62" s="19"/>
      <c r="E62" s="18">
        <v>24.419044494628906</v>
      </c>
      <c r="F62" s="7"/>
      <c r="G62" s="19"/>
      <c r="I62" s="18">
        <v>19.730575561523438</v>
      </c>
      <c r="J62" s="7"/>
      <c r="K62" s="19"/>
    </row>
    <row r="63" spans="1:11">
      <c r="A63" s="18">
        <v>25.858829498291016</v>
      </c>
      <c r="B63" s="7">
        <f>(A63+A64)/2</f>
        <v>25.743192672729492</v>
      </c>
      <c r="C63" s="19" t="s">
        <v>716</v>
      </c>
      <c r="E63" s="18">
        <v>25.372903823852539</v>
      </c>
      <c r="F63" s="7">
        <f>(E63+E64)/2</f>
        <v>25.368448257446289</v>
      </c>
      <c r="G63" s="19" t="s">
        <v>716</v>
      </c>
      <c r="I63" s="18">
        <v>24.56159782409668</v>
      </c>
      <c r="J63" s="7">
        <f>(I63+I64)/2</f>
        <v>24.170544624328613</v>
      </c>
      <c r="K63" s="19" t="s">
        <v>716</v>
      </c>
    </row>
    <row r="64" spans="1:11">
      <c r="A64" s="18">
        <v>25.627555847167969</v>
      </c>
      <c r="B64" s="7"/>
      <c r="C64" s="19"/>
      <c r="E64" s="18">
        <v>25.363992691040039</v>
      </c>
      <c r="F64" s="7"/>
      <c r="G64" s="19"/>
      <c r="I64" s="18">
        <v>23.779491424560547</v>
      </c>
      <c r="J64" s="7"/>
      <c r="K64" s="19"/>
    </row>
    <row r="65" spans="1:11">
      <c r="A65" s="18">
        <v>29.007091522216797</v>
      </c>
      <c r="B65" s="7">
        <f>(A65+A66)/2</f>
        <v>28.893509864807129</v>
      </c>
      <c r="C65" s="19" t="s">
        <v>717</v>
      </c>
      <c r="E65" s="18">
        <v>28.92469596862793</v>
      </c>
      <c r="F65" s="7">
        <f>(E65+E66)/2</f>
        <v>28.570775985717773</v>
      </c>
      <c r="G65" s="19" t="s">
        <v>717</v>
      </c>
      <c r="I65" s="18">
        <v>27.484041213989258</v>
      </c>
      <c r="J65" s="7">
        <f>(I65+I66)/2</f>
        <v>27.531949996948242</v>
      </c>
      <c r="K65" s="19" t="s">
        <v>717</v>
      </c>
    </row>
    <row r="66" spans="1:11" ht="16" thickBot="1">
      <c r="A66" s="21">
        <v>28.779928207397461</v>
      </c>
      <c r="B66" s="22"/>
      <c r="C66" s="23"/>
      <c r="E66" s="21">
        <v>28.216856002807617</v>
      </c>
      <c r="F66" s="22"/>
      <c r="G66" s="23"/>
      <c r="I66" s="21">
        <v>27.579858779907227</v>
      </c>
      <c r="J66" s="22"/>
      <c r="K66" s="23"/>
    </row>
    <row r="67" spans="1:11" ht="16" thickBot="1"/>
    <row r="68" spans="1:11" ht="16" thickBot="1">
      <c r="A68" s="95" t="s">
        <v>718</v>
      </c>
      <c r="B68" s="5"/>
      <c r="C68" s="5"/>
      <c r="E68" s="95" t="s">
        <v>720</v>
      </c>
      <c r="F68" s="5"/>
      <c r="G68" s="5"/>
      <c r="I68" s="95" t="s">
        <v>721</v>
      </c>
      <c r="J68" s="5"/>
      <c r="K68" s="5"/>
    </row>
    <row r="69" spans="1:11" ht="16" thickBot="1">
      <c r="A69" s="24" t="s">
        <v>667</v>
      </c>
      <c r="B69" s="25" t="s">
        <v>1</v>
      </c>
      <c r="C69" s="28" t="s">
        <v>436</v>
      </c>
      <c r="E69" s="24" t="s">
        <v>667</v>
      </c>
      <c r="F69" s="25" t="s">
        <v>1</v>
      </c>
      <c r="G69" s="28" t="s">
        <v>436</v>
      </c>
      <c r="I69" s="24" t="s">
        <v>667</v>
      </c>
      <c r="J69" s="25" t="s">
        <v>1</v>
      </c>
      <c r="K69" s="28" t="s">
        <v>436</v>
      </c>
    </row>
    <row r="70" spans="1:11">
      <c r="A70" s="14">
        <v>26.890405654907227</v>
      </c>
      <c r="B70" s="15">
        <f>(A70+A71)/2</f>
        <v>26.627697944641113</v>
      </c>
      <c r="C70" s="16" t="s">
        <v>686</v>
      </c>
      <c r="E70" s="14">
        <v>24.482492446899414</v>
      </c>
      <c r="F70" s="15">
        <f>(E70+E71)/2</f>
        <v>24.254647254943848</v>
      </c>
      <c r="G70" s="16" t="s">
        <v>686</v>
      </c>
      <c r="I70" s="14">
        <v>24.250810623168945</v>
      </c>
      <c r="J70" s="15">
        <f>(I70+I71)/2</f>
        <v>24.109463691711426</v>
      </c>
      <c r="K70" s="16" t="s">
        <v>686</v>
      </c>
    </row>
    <row r="71" spans="1:11">
      <c r="A71" s="18">
        <v>26.364990234375</v>
      </c>
      <c r="B71" s="7"/>
      <c r="C71" s="19"/>
      <c r="E71" s="18">
        <v>24.026802062988281</v>
      </c>
      <c r="F71" s="7"/>
      <c r="G71" s="19"/>
      <c r="I71" s="18">
        <v>23.968116760253906</v>
      </c>
      <c r="J71" s="7"/>
      <c r="K71" s="19"/>
    </row>
    <row r="72" spans="1:11">
      <c r="A72" s="18">
        <v>28.080661773681641</v>
      </c>
      <c r="B72" s="7">
        <f>(A72+A73)/2</f>
        <v>27.806675910949707</v>
      </c>
      <c r="C72" s="19" t="s">
        <v>687</v>
      </c>
      <c r="E72" s="18">
        <v>27.435029983520508</v>
      </c>
      <c r="F72" s="7">
        <f>(E72+E73)/2</f>
        <v>27.419206619262695</v>
      </c>
      <c r="G72" s="19" t="s">
        <v>687</v>
      </c>
      <c r="I72" s="18">
        <v>27.40666389465332</v>
      </c>
      <c r="J72" s="7">
        <f>(I72+I73)/2</f>
        <v>27.306400299072266</v>
      </c>
      <c r="K72" s="19" t="s">
        <v>687</v>
      </c>
    </row>
    <row r="73" spans="1:11">
      <c r="A73" s="18">
        <v>27.532690048217773</v>
      </c>
      <c r="B73" s="7"/>
      <c r="C73" s="19"/>
      <c r="E73" s="18">
        <v>27.403383255004883</v>
      </c>
      <c r="F73" s="7"/>
      <c r="G73" s="19"/>
      <c r="I73" s="18">
        <v>27.206136703491211</v>
      </c>
      <c r="J73" s="7"/>
      <c r="K73" s="19"/>
    </row>
    <row r="74" spans="1:11">
      <c r="A74" s="18">
        <v>24.652894973754883</v>
      </c>
      <c r="B74" s="7">
        <f>(A74+A75)/2</f>
        <v>24.74711799621582</v>
      </c>
      <c r="C74" s="19" t="s">
        <v>688</v>
      </c>
      <c r="E74" s="18">
        <v>24.454599380493164</v>
      </c>
      <c r="F74" s="7">
        <f>(E74+E75)/2</f>
        <v>24.44140625</v>
      </c>
      <c r="G74" s="19" t="s">
        <v>688</v>
      </c>
      <c r="I74" s="18">
        <v>23.770891189575195</v>
      </c>
      <c r="J74" s="7">
        <f>(I74+I75)/2</f>
        <v>23.780251502990723</v>
      </c>
      <c r="K74" s="19" t="s">
        <v>688</v>
      </c>
    </row>
    <row r="75" spans="1:11">
      <c r="A75" s="18">
        <v>24.841341018676758</v>
      </c>
      <c r="B75" s="7"/>
      <c r="C75" s="19"/>
      <c r="E75" s="18">
        <v>24.428213119506836</v>
      </c>
      <c r="F75" s="7"/>
      <c r="G75" s="19"/>
      <c r="I75" s="18">
        <v>23.78961181640625</v>
      </c>
      <c r="J75" s="7"/>
      <c r="K75" s="19"/>
    </row>
    <row r="76" spans="1:11">
      <c r="A76" s="18">
        <v>26.919132232666016</v>
      </c>
      <c r="B76" s="7">
        <f>(A76+A77)/2</f>
        <v>27.08796501159668</v>
      </c>
      <c r="C76" s="19" t="s">
        <v>689</v>
      </c>
      <c r="E76" s="18">
        <v>27.746904373168945</v>
      </c>
      <c r="F76" s="7">
        <f>(E76+E77)/2</f>
        <v>27.733884811401367</v>
      </c>
      <c r="G76" s="19" t="s">
        <v>689</v>
      </c>
      <c r="I76" s="18">
        <v>27.288253784179688</v>
      </c>
      <c r="J76" s="7">
        <f>(I76+I77)/2</f>
        <v>26.987078666687012</v>
      </c>
      <c r="K76" s="19" t="s">
        <v>689</v>
      </c>
    </row>
    <row r="77" spans="1:11">
      <c r="A77" s="18">
        <v>27.256797790527344</v>
      </c>
      <c r="B77" s="7"/>
      <c r="C77" s="19"/>
      <c r="E77" s="18">
        <v>27.720865249633789</v>
      </c>
      <c r="F77" s="7"/>
      <c r="G77" s="19"/>
      <c r="I77" s="18">
        <v>26.685903549194336</v>
      </c>
      <c r="J77" s="7"/>
      <c r="K77" s="19"/>
    </row>
    <row r="78" spans="1:11">
      <c r="A78" s="18">
        <v>25.095388412475586</v>
      </c>
      <c r="B78" s="7">
        <f>(A78+A79)/2</f>
        <v>25.117105484008789</v>
      </c>
      <c r="C78" s="19" t="s">
        <v>690</v>
      </c>
      <c r="E78" s="18">
        <v>21.083976745605469</v>
      </c>
      <c r="F78" s="7">
        <f>(E78+E79)/2</f>
        <v>21.126065254211426</v>
      </c>
      <c r="G78" s="19" t="s">
        <v>690</v>
      </c>
      <c r="I78" s="18">
        <v>21.037025451660156</v>
      </c>
      <c r="J78" s="7">
        <f>(I78+I79)/2</f>
        <v>20.980991363525391</v>
      </c>
      <c r="K78" s="19" t="s">
        <v>690</v>
      </c>
    </row>
    <row r="79" spans="1:11">
      <c r="A79" s="18">
        <v>25.138822555541992</v>
      </c>
      <c r="B79" s="7"/>
      <c r="C79" s="19"/>
      <c r="E79" s="18">
        <v>21.168153762817383</v>
      </c>
      <c r="F79" s="7"/>
      <c r="G79" s="19"/>
      <c r="I79" s="18">
        <v>20.924957275390625</v>
      </c>
      <c r="J79" s="7"/>
      <c r="K79" s="19"/>
    </row>
    <row r="80" spans="1:11">
      <c r="A80" s="18">
        <v>27.157951354980469</v>
      </c>
      <c r="B80" s="7">
        <f>(A80+A81)/2</f>
        <v>27.91459846496582</v>
      </c>
      <c r="C80" s="19" t="s">
        <v>691</v>
      </c>
      <c r="E80" s="18">
        <v>24.483898162841797</v>
      </c>
      <c r="F80" s="7">
        <f>(E80+E81)/2</f>
        <v>25.209043502807617</v>
      </c>
      <c r="G80" s="19" t="s">
        <v>691</v>
      </c>
      <c r="I80" s="18">
        <v>24.612476348876953</v>
      </c>
      <c r="J80" s="7">
        <f>(I80+I81)/2</f>
        <v>25.133975982666016</v>
      </c>
      <c r="K80" s="19" t="s">
        <v>691</v>
      </c>
    </row>
    <row r="81" spans="1:11">
      <c r="A81" s="18">
        <v>28.671245574951172</v>
      </c>
      <c r="B81" s="7"/>
      <c r="C81" s="19"/>
      <c r="E81" s="18">
        <v>25.934188842773438</v>
      </c>
      <c r="F81" s="7"/>
      <c r="G81" s="19"/>
      <c r="I81" s="18">
        <v>25.655475616455078</v>
      </c>
      <c r="J81" s="7"/>
      <c r="K81" s="19"/>
    </row>
    <row r="82" spans="1:11">
      <c r="A82" s="18">
        <v>27.062484741210938</v>
      </c>
      <c r="B82" s="7">
        <f>(A82+A83)/2</f>
        <v>26.558069229125977</v>
      </c>
      <c r="C82" s="19" t="s">
        <v>692</v>
      </c>
      <c r="E82" s="18">
        <v>24.680206298828125</v>
      </c>
      <c r="F82" s="7">
        <f>(E82+E83)/2</f>
        <v>24.638149261474609</v>
      </c>
      <c r="G82" s="19" t="s">
        <v>692</v>
      </c>
      <c r="I82" s="18">
        <v>22.917949676513672</v>
      </c>
      <c r="J82" s="7">
        <f>(I82+I83)/2</f>
        <v>22.814467430114746</v>
      </c>
      <c r="K82" s="19" t="s">
        <v>692</v>
      </c>
    </row>
    <row r="83" spans="1:11">
      <c r="A83" s="18">
        <v>26.053653717041016</v>
      </c>
      <c r="B83" s="7"/>
      <c r="C83" s="19"/>
      <c r="E83" s="18">
        <v>24.596092224121094</v>
      </c>
      <c r="F83" s="7"/>
      <c r="G83" s="19"/>
      <c r="I83" s="18">
        <v>22.71098518371582</v>
      </c>
      <c r="J83" s="7"/>
      <c r="K83" s="19"/>
    </row>
    <row r="84" spans="1:11">
      <c r="A84" s="18">
        <v>27.469978332519531</v>
      </c>
      <c r="B84" s="7">
        <f>(A84+A85)/2</f>
        <v>27.548757553100586</v>
      </c>
      <c r="C84" s="19" t="s">
        <v>693</v>
      </c>
      <c r="E84" s="18">
        <v>27.926712036132812</v>
      </c>
      <c r="F84" s="7">
        <f>(E84+E85)/2</f>
        <v>27.855915069580078</v>
      </c>
      <c r="G84" s="19" t="s">
        <v>693</v>
      </c>
      <c r="I84" s="18">
        <v>25.954446792602539</v>
      </c>
      <c r="J84" s="7">
        <f>(I84+I85)/2</f>
        <v>25.913067817687988</v>
      </c>
      <c r="K84" s="19" t="s">
        <v>693</v>
      </c>
    </row>
    <row r="85" spans="1:11">
      <c r="A85" s="18">
        <v>27.627536773681641</v>
      </c>
      <c r="B85" s="7"/>
      <c r="C85" s="19"/>
      <c r="E85" s="18">
        <v>27.785118103027344</v>
      </c>
      <c r="F85" s="7"/>
      <c r="G85" s="19"/>
      <c r="I85" s="18">
        <v>25.871688842773438</v>
      </c>
      <c r="J85" s="7"/>
      <c r="K85" s="19"/>
    </row>
    <row r="86" spans="1:11">
      <c r="A86" s="18">
        <v>25.256381988525391</v>
      </c>
      <c r="B86" s="7">
        <f>(A86+A87)/2</f>
        <v>25.267888069152832</v>
      </c>
      <c r="C86" s="19" t="s">
        <v>694</v>
      </c>
      <c r="E86" s="18">
        <v>24.635488510131836</v>
      </c>
      <c r="F86" s="7">
        <f>(E86+E87)/2</f>
        <v>24.596179008483887</v>
      </c>
      <c r="G86" s="19" t="s">
        <v>694</v>
      </c>
      <c r="I86" s="18">
        <v>24.668928146362305</v>
      </c>
      <c r="J86" s="7">
        <f>(I86+I87)/2</f>
        <v>24.616069793701172</v>
      </c>
      <c r="K86" s="19" t="s">
        <v>694</v>
      </c>
    </row>
    <row r="87" spans="1:11">
      <c r="A87" s="18">
        <v>25.279394149780273</v>
      </c>
      <c r="B87" s="7"/>
      <c r="C87" s="19"/>
      <c r="E87" s="18">
        <v>24.556869506835938</v>
      </c>
      <c r="F87" s="7"/>
      <c r="G87" s="19"/>
      <c r="I87" s="18">
        <v>24.563211441040039</v>
      </c>
      <c r="J87" s="7"/>
      <c r="K87" s="19"/>
    </row>
    <row r="88" spans="1:11">
      <c r="A88" s="18">
        <v>27.189752578735352</v>
      </c>
      <c r="B88" s="7">
        <f>(A88+A89)/2</f>
        <v>27.250710487365723</v>
      </c>
      <c r="C88" s="19" t="s">
        <v>695</v>
      </c>
      <c r="E88" s="18">
        <v>28.063173294067383</v>
      </c>
      <c r="F88" s="7">
        <f>(E88+E89)/2</f>
        <v>27.80168628692627</v>
      </c>
      <c r="G88" s="19" t="s">
        <v>695</v>
      </c>
      <c r="I88" s="18">
        <v>28.061626434326172</v>
      </c>
      <c r="J88" s="7">
        <f>(I88+I89)/2</f>
        <v>28.285642623901367</v>
      </c>
      <c r="K88" s="19" t="s">
        <v>695</v>
      </c>
    </row>
    <row r="89" spans="1:11">
      <c r="A89" s="18">
        <v>27.311668395996094</v>
      </c>
      <c r="B89" s="7"/>
      <c r="C89" s="19"/>
      <c r="E89" s="18">
        <v>27.540199279785156</v>
      </c>
      <c r="F89" s="7"/>
      <c r="G89" s="19"/>
      <c r="I89" s="18">
        <v>28.509658813476562</v>
      </c>
      <c r="J89" s="7"/>
      <c r="K89" s="19"/>
    </row>
    <row r="90" spans="1:11">
      <c r="A90" s="18">
        <v>24.357040405273438</v>
      </c>
      <c r="B90" s="7">
        <f>(A90+A91)/2</f>
        <v>24.389822959899902</v>
      </c>
      <c r="C90" s="19" t="s">
        <v>696</v>
      </c>
      <c r="E90" s="18">
        <v>24.656286239624023</v>
      </c>
      <c r="F90" s="7">
        <f>(E90+E91)/2</f>
        <v>24.653322219848633</v>
      </c>
      <c r="G90" s="19" t="s">
        <v>696</v>
      </c>
      <c r="I90" s="18">
        <v>22.870914459228516</v>
      </c>
      <c r="J90" s="7">
        <f>(I90+I91)/2</f>
        <v>22.865010261535645</v>
      </c>
      <c r="K90" s="19" t="s">
        <v>696</v>
      </c>
    </row>
    <row r="91" spans="1:11">
      <c r="A91" s="18">
        <v>24.422605514526367</v>
      </c>
      <c r="B91" s="7"/>
      <c r="C91" s="19"/>
      <c r="E91" s="18">
        <v>24.650358200073242</v>
      </c>
      <c r="F91" s="7"/>
      <c r="G91" s="19"/>
      <c r="I91" s="18">
        <v>22.859106063842773</v>
      </c>
      <c r="J91" s="7"/>
      <c r="K91" s="19"/>
    </row>
    <row r="92" spans="1:11">
      <c r="A92" s="18">
        <v>26.810260772705078</v>
      </c>
      <c r="B92" s="7">
        <f>(A92+A93)/2</f>
        <v>26.985640525817871</v>
      </c>
      <c r="C92" s="19" t="s">
        <v>697</v>
      </c>
      <c r="E92" s="18">
        <v>27.885343551635742</v>
      </c>
      <c r="F92" s="7">
        <f>(E92+E93)/2</f>
        <v>28.137651443481445</v>
      </c>
      <c r="G92" s="19" t="s">
        <v>697</v>
      </c>
      <c r="I92" s="18">
        <v>26.234603881835938</v>
      </c>
      <c r="J92" s="7">
        <f>(I92+I93)/2</f>
        <v>26.45152473449707</v>
      </c>
      <c r="K92" s="19" t="s">
        <v>697</v>
      </c>
    </row>
    <row r="93" spans="1:11">
      <c r="A93" s="18">
        <v>27.161020278930664</v>
      </c>
      <c r="B93" s="7"/>
      <c r="C93" s="19"/>
      <c r="E93" s="18">
        <v>28.389959335327148</v>
      </c>
      <c r="F93" s="7"/>
      <c r="G93" s="19"/>
      <c r="I93" s="18">
        <v>26.668445587158203</v>
      </c>
      <c r="J93" s="7"/>
      <c r="K93" s="19"/>
    </row>
    <row r="94" spans="1:11">
      <c r="A94" s="18">
        <v>16.788722991943359</v>
      </c>
      <c r="B94" s="7">
        <f>(A94+A95)/2</f>
        <v>16.302716732025146</v>
      </c>
      <c r="C94" s="19" t="s">
        <v>698</v>
      </c>
      <c r="E94" s="18">
        <v>23.605838775634766</v>
      </c>
      <c r="F94" s="7">
        <f>(E94+E95)/2</f>
        <v>23.60840892791748</v>
      </c>
      <c r="G94" s="19" t="s">
        <v>698</v>
      </c>
      <c r="I94" s="18">
        <v>20.359348297119141</v>
      </c>
      <c r="J94" s="7">
        <f>(I94+I95)/2</f>
        <v>20.27686595916748</v>
      </c>
      <c r="K94" s="19" t="s">
        <v>698</v>
      </c>
    </row>
    <row r="95" spans="1:11">
      <c r="A95" s="18">
        <v>15.816710472106934</v>
      </c>
      <c r="B95" s="7"/>
      <c r="C95" s="19"/>
      <c r="E95" s="18">
        <v>23.610979080200195</v>
      </c>
      <c r="F95" s="7"/>
      <c r="G95" s="19"/>
      <c r="I95" s="18">
        <v>20.19438362121582</v>
      </c>
      <c r="J95" s="7"/>
      <c r="K95" s="19"/>
    </row>
    <row r="96" spans="1:11">
      <c r="A96" s="18">
        <v>19.181612014770508</v>
      </c>
      <c r="B96" s="7">
        <f>(A96+A97)/2</f>
        <v>19.097380638122559</v>
      </c>
      <c r="C96" s="19" t="s">
        <v>699</v>
      </c>
      <c r="E96" s="18">
        <v>26.98033332824707</v>
      </c>
      <c r="F96" s="7">
        <f>(E96+E97)/2</f>
        <v>26.970436096191406</v>
      </c>
      <c r="G96" s="19" t="s">
        <v>699</v>
      </c>
      <c r="I96" s="18">
        <v>23.518217086791992</v>
      </c>
      <c r="J96" s="7">
        <f>(I96+I97)/2</f>
        <v>23.60543155670166</v>
      </c>
      <c r="K96" s="19" t="s">
        <v>699</v>
      </c>
    </row>
    <row r="97" spans="1:11">
      <c r="A97" s="18">
        <v>19.013149261474609</v>
      </c>
      <c r="B97" s="7"/>
      <c r="C97" s="19"/>
      <c r="E97" s="18">
        <v>26.960538864135742</v>
      </c>
      <c r="F97" s="7"/>
      <c r="G97" s="19"/>
      <c r="I97" s="18">
        <v>23.692646026611328</v>
      </c>
      <c r="J97" s="7"/>
      <c r="K97" s="19"/>
    </row>
    <row r="98" spans="1:11">
      <c r="A98" s="18">
        <v>25.964704513549805</v>
      </c>
      <c r="B98" s="7">
        <f>(A98+A99)/2</f>
        <v>25.964021682739258</v>
      </c>
      <c r="C98" s="19" t="s">
        <v>700</v>
      </c>
      <c r="E98" s="18">
        <v>24.819608688354492</v>
      </c>
      <c r="F98" s="7">
        <f>(E98+E99)/2</f>
        <v>24.718623161315918</v>
      </c>
      <c r="G98" s="19" t="s">
        <v>700</v>
      </c>
      <c r="I98" s="18">
        <v>17.674627304077148</v>
      </c>
      <c r="J98" s="7">
        <f>(I98+I99)/2</f>
        <v>17.661508560180664</v>
      </c>
      <c r="K98" s="19" t="s">
        <v>700</v>
      </c>
    </row>
    <row r="99" spans="1:11">
      <c r="A99" s="18">
        <v>25.963338851928711</v>
      </c>
      <c r="B99" s="7"/>
      <c r="C99" s="19"/>
      <c r="E99" s="18">
        <v>24.617637634277344</v>
      </c>
      <c r="F99" s="7"/>
      <c r="G99" s="19"/>
      <c r="I99" s="18">
        <v>17.64838981628418</v>
      </c>
      <c r="J99" s="7"/>
      <c r="K99" s="19"/>
    </row>
    <row r="100" spans="1:11">
      <c r="A100" s="18">
        <v>27.659431457519531</v>
      </c>
      <c r="B100" s="7">
        <f>(A100+A101)/2</f>
        <v>27.6129150390625</v>
      </c>
      <c r="C100" s="19" t="s">
        <v>701</v>
      </c>
      <c r="E100" s="18">
        <v>28.047645568847656</v>
      </c>
      <c r="F100" s="7">
        <f>(E100+E101)/2</f>
        <v>27.790084838867188</v>
      </c>
      <c r="G100" s="19" t="s">
        <v>701</v>
      </c>
      <c r="I100" s="18">
        <v>21.015050888061523</v>
      </c>
      <c r="J100" s="7">
        <f>(I100+I101)/2</f>
        <v>20.994174003601074</v>
      </c>
      <c r="K100" s="19" t="s">
        <v>701</v>
      </c>
    </row>
    <row r="101" spans="1:11">
      <c r="A101" s="18">
        <v>27.566398620605469</v>
      </c>
      <c r="B101" s="7"/>
      <c r="C101" s="19"/>
      <c r="E101" s="18">
        <v>27.532524108886719</v>
      </c>
      <c r="F101" s="7"/>
      <c r="G101" s="19"/>
      <c r="I101" s="18">
        <v>20.973297119140625</v>
      </c>
      <c r="J101" s="7"/>
      <c r="K101" s="19"/>
    </row>
    <row r="102" spans="1:11">
      <c r="A102" s="18">
        <v>23.413721084594727</v>
      </c>
      <c r="B102" s="7">
        <f>(A102+A103)/2</f>
        <v>23.386090278625488</v>
      </c>
      <c r="C102" s="19" t="s">
        <v>702</v>
      </c>
      <c r="E102" s="18">
        <v>23.02197265625</v>
      </c>
      <c r="F102" s="7">
        <f>(E102+E103)/2</f>
        <v>23.087809562683105</v>
      </c>
      <c r="G102" s="19" t="s">
        <v>702</v>
      </c>
      <c r="I102" s="18">
        <v>22.579242706298828</v>
      </c>
      <c r="J102" s="7">
        <f>(I102+I103)/2</f>
        <v>22.537016868591309</v>
      </c>
      <c r="K102" s="19" t="s">
        <v>702</v>
      </c>
    </row>
    <row r="103" spans="1:11">
      <c r="A103" s="18">
        <v>23.35845947265625</v>
      </c>
      <c r="B103" s="7"/>
      <c r="C103" s="19"/>
      <c r="E103" s="18">
        <v>23.153646469116211</v>
      </c>
      <c r="F103" s="7"/>
      <c r="G103" s="19"/>
      <c r="I103" s="18">
        <v>22.494791030883789</v>
      </c>
      <c r="J103" s="7"/>
      <c r="K103" s="19"/>
    </row>
    <row r="104" spans="1:11">
      <c r="A104" s="18">
        <v>25.97050666809082</v>
      </c>
      <c r="B104" s="7">
        <f>(A104+A105)/2</f>
        <v>25.990717887878418</v>
      </c>
      <c r="C104" s="19" t="s">
        <v>703</v>
      </c>
      <c r="E104" s="18">
        <v>26.435398101806641</v>
      </c>
      <c r="F104" s="7">
        <f>(E104+E105)/2</f>
        <v>26.463186264038086</v>
      </c>
      <c r="G104" s="19" t="s">
        <v>703</v>
      </c>
      <c r="I104" s="18">
        <v>25.727724075317383</v>
      </c>
      <c r="J104" s="7">
        <f>(I104+I105)/2</f>
        <v>25.79609489440918</v>
      </c>
      <c r="K104" s="19" t="s">
        <v>703</v>
      </c>
    </row>
    <row r="105" spans="1:11">
      <c r="A105" s="18">
        <v>26.010929107666016</v>
      </c>
      <c r="B105" s="7"/>
      <c r="C105" s="19"/>
      <c r="E105" s="18">
        <v>26.490974426269531</v>
      </c>
      <c r="F105" s="7"/>
      <c r="G105" s="19"/>
      <c r="I105" s="18">
        <v>25.864465713500977</v>
      </c>
      <c r="J105" s="7"/>
      <c r="K105" s="19"/>
    </row>
    <row r="106" spans="1:11">
      <c r="A106" s="18">
        <v>25.586395263671875</v>
      </c>
      <c r="B106" s="7">
        <f>(A106+A107)/2</f>
        <v>25.755637168884277</v>
      </c>
      <c r="C106" s="19" t="s">
        <v>704</v>
      </c>
      <c r="E106" s="18">
        <v>21.178747177124023</v>
      </c>
      <c r="F106" s="7">
        <f>(E106+E107)/2</f>
        <v>21.172480583190918</v>
      </c>
      <c r="G106" s="19" t="s">
        <v>704</v>
      </c>
      <c r="I106" s="18">
        <v>23.750017166137695</v>
      </c>
      <c r="J106" s="7">
        <f>(I106+I107)/2</f>
        <v>23.619002342224121</v>
      </c>
      <c r="K106" s="19" t="s">
        <v>704</v>
      </c>
    </row>
    <row r="107" spans="1:11">
      <c r="A107" s="18">
        <v>25.92487907409668</v>
      </c>
      <c r="B107" s="7"/>
      <c r="C107" s="19"/>
      <c r="E107" s="18">
        <v>21.166213989257812</v>
      </c>
      <c r="F107" s="7"/>
      <c r="G107" s="19"/>
      <c r="I107" s="18">
        <v>23.487987518310547</v>
      </c>
      <c r="J107" s="7"/>
      <c r="K107" s="19"/>
    </row>
    <row r="108" spans="1:11">
      <c r="A108" s="18">
        <v>27.603902816772461</v>
      </c>
      <c r="B108" s="7">
        <f>(A108+A109)/2</f>
        <v>27.509672164916992</v>
      </c>
      <c r="C108" s="19" t="s">
        <v>705</v>
      </c>
      <c r="E108" s="18">
        <v>24.429059982299805</v>
      </c>
      <c r="F108" s="7">
        <f>(E108+E109)/2</f>
        <v>24.452713012695312</v>
      </c>
      <c r="G108" s="19" t="s">
        <v>705</v>
      </c>
      <c r="I108" s="18">
        <v>26.759271621704102</v>
      </c>
      <c r="J108" s="7">
        <f>(I108+I109)/2</f>
        <v>26.887918472290039</v>
      </c>
      <c r="K108" s="19" t="s">
        <v>705</v>
      </c>
    </row>
    <row r="109" spans="1:11">
      <c r="A109" s="18">
        <v>27.415441513061523</v>
      </c>
      <c r="B109" s="7"/>
      <c r="C109" s="19"/>
      <c r="E109" s="18">
        <v>24.47636604309082</v>
      </c>
      <c r="F109" s="7"/>
      <c r="G109" s="19"/>
      <c r="I109" s="18">
        <v>27.016565322875977</v>
      </c>
      <c r="J109" s="7"/>
      <c r="K109" s="19"/>
    </row>
    <row r="110" spans="1:11">
      <c r="A110" s="18">
        <v>23.154098510742188</v>
      </c>
      <c r="B110" s="7">
        <f>(A110+A111)/2</f>
        <v>23.150442123413086</v>
      </c>
      <c r="C110" s="19" t="s">
        <v>706</v>
      </c>
      <c r="E110" s="18">
        <v>15.867241859436035</v>
      </c>
      <c r="F110" s="7">
        <f>(E110+E111)/2</f>
        <v>15.70601749420166</v>
      </c>
      <c r="G110" s="19" t="s">
        <v>706</v>
      </c>
      <c r="I110" s="18">
        <v>23.343503952026367</v>
      </c>
      <c r="J110" s="7">
        <f>(I110+I111)/2</f>
        <v>22.86424446105957</v>
      </c>
      <c r="K110" s="19" t="s">
        <v>706</v>
      </c>
    </row>
    <row r="111" spans="1:11">
      <c r="A111" s="18">
        <v>23.146785736083984</v>
      </c>
      <c r="B111" s="7"/>
      <c r="C111" s="19"/>
      <c r="E111" s="18">
        <v>15.544793128967285</v>
      </c>
      <c r="F111" s="7"/>
      <c r="G111" s="19"/>
      <c r="I111" s="18">
        <v>22.384984970092773</v>
      </c>
      <c r="J111" s="7"/>
      <c r="K111" s="19"/>
    </row>
    <row r="112" spans="1:11">
      <c r="A112" s="18">
        <v>26.229373931884766</v>
      </c>
      <c r="B112" s="7">
        <f>(A112+A113)/2</f>
        <v>26.162588119506836</v>
      </c>
      <c r="C112" s="19" t="s">
        <v>707</v>
      </c>
      <c r="E112" s="18">
        <v>19.187368392944336</v>
      </c>
      <c r="F112" s="7">
        <f>(E112+E113)/2</f>
        <v>19.010069847106934</v>
      </c>
      <c r="G112" s="19" t="s">
        <v>707</v>
      </c>
      <c r="I112" s="18">
        <v>25.952083587646484</v>
      </c>
      <c r="J112" s="7">
        <f>(I112+I113)/2</f>
        <v>25.848429679870605</v>
      </c>
      <c r="K112" s="19" t="s">
        <v>707</v>
      </c>
    </row>
    <row r="113" spans="1:11">
      <c r="A113" s="18">
        <v>26.095802307128906</v>
      </c>
      <c r="B113" s="7"/>
      <c r="C113" s="19"/>
      <c r="E113" s="18">
        <v>18.832771301269531</v>
      </c>
      <c r="F113" s="7"/>
      <c r="G113" s="19"/>
      <c r="I113" s="18">
        <v>25.744775772094727</v>
      </c>
      <c r="J113" s="7"/>
      <c r="K113" s="19"/>
    </row>
    <row r="114" spans="1:11">
      <c r="A114" s="18">
        <v>26.033102035522461</v>
      </c>
      <c r="B114" s="7">
        <f>(A114+A115)/2</f>
        <v>26.009847640991211</v>
      </c>
      <c r="C114" s="19" t="s">
        <v>708</v>
      </c>
      <c r="E114" s="18">
        <v>23.685321807861328</v>
      </c>
      <c r="F114" s="7">
        <f>(E114+E115)/2</f>
        <v>23.784683227539062</v>
      </c>
      <c r="G114" s="19" t="s">
        <v>708</v>
      </c>
      <c r="I114" s="18">
        <v>21.423017501831055</v>
      </c>
      <c r="J114" s="7">
        <f>(I114+I115)/2</f>
        <v>21.409428596496582</v>
      </c>
      <c r="K114" s="19" t="s">
        <v>708</v>
      </c>
    </row>
    <row r="115" spans="1:11">
      <c r="A115" s="18">
        <v>25.986593246459961</v>
      </c>
      <c r="B115" s="7"/>
      <c r="C115" s="19"/>
      <c r="E115" s="18">
        <v>23.884044647216797</v>
      </c>
      <c r="F115" s="7"/>
      <c r="G115" s="19"/>
      <c r="I115" s="18">
        <v>21.395839691162109</v>
      </c>
      <c r="J115" s="7"/>
      <c r="K115" s="19"/>
    </row>
    <row r="116" spans="1:11">
      <c r="A116" s="18">
        <v>27.884740829467773</v>
      </c>
      <c r="B116" s="7">
        <f>(A116+A117)/2</f>
        <v>27.921133995056152</v>
      </c>
      <c r="C116" s="19" t="s">
        <v>709</v>
      </c>
      <c r="E116" s="18">
        <v>27.208705902099609</v>
      </c>
      <c r="F116" s="7">
        <f>(E116+E117)/2</f>
        <v>27.241941452026367</v>
      </c>
      <c r="G116" s="19" t="s">
        <v>709</v>
      </c>
      <c r="I116" s="18">
        <v>24.740180969238281</v>
      </c>
      <c r="J116" s="7">
        <f>(I116+I117)/2</f>
        <v>24.853762626647949</v>
      </c>
      <c r="K116" s="19" t="s">
        <v>709</v>
      </c>
    </row>
    <row r="117" spans="1:11">
      <c r="A117" s="18">
        <v>27.957527160644531</v>
      </c>
      <c r="B117" s="7"/>
      <c r="C117" s="19"/>
      <c r="E117" s="18">
        <v>27.275177001953125</v>
      </c>
      <c r="F117" s="7"/>
      <c r="G117" s="19"/>
      <c r="I117" s="18">
        <v>24.967344284057617</v>
      </c>
      <c r="J117" s="7"/>
      <c r="K117" s="19"/>
    </row>
    <row r="118" spans="1:11">
      <c r="A118" s="18">
        <v>25.719944000244141</v>
      </c>
      <c r="B118" s="7">
        <f>(A118+A119)/2</f>
        <v>25.574061393737793</v>
      </c>
      <c r="C118" s="19" t="s">
        <v>710</v>
      </c>
      <c r="E118" s="18">
        <v>24.626306533813477</v>
      </c>
      <c r="F118" s="7">
        <f>(E118+E119)/2</f>
        <v>24.457759857177734</v>
      </c>
      <c r="G118" s="19" t="s">
        <v>710</v>
      </c>
      <c r="I118" s="18">
        <v>23.234798431396484</v>
      </c>
      <c r="J118" s="7">
        <f>(I118+I119)/2</f>
        <v>23.115303039550781</v>
      </c>
      <c r="K118" s="19" t="s">
        <v>710</v>
      </c>
    </row>
    <row r="119" spans="1:11">
      <c r="A119" s="18">
        <v>25.428178787231445</v>
      </c>
      <c r="B119" s="7"/>
      <c r="C119" s="19"/>
      <c r="E119" s="18">
        <v>24.289213180541992</v>
      </c>
      <c r="F119" s="7"/>
      <c r="G119" s="19"/>
      <c r="I119" s="18">
        <v>22.995807647705078</v>
      </c>
      <c r="J119" s="7"/>
      <c r="K119" s="19"/>
    </row>
    <row r="120" spans="1:11">
      <c r="A120" s="18">
        <v>27.23420524597168</v>
      </c>
      <c r="B120" s="7">
        <f>(A120+A121)/2</f>
        <v>27.356715202331543</v>
      </c>
      <c r="C120" s="19" t="s">
        <v>711</v>
      </c>
      <c r="E120" s="18">
        <v>27.481788635253906</v>
      </c>
      <c r="F120" s="7">
        <f>(E120+E121)/2</f>
        <v>27.639028549194336</v>
      </c>
      <c r="G120" s="19" t="s">
        <v>711</v>
      </c>
      <c r="I120" s="18">
        <v>26.305013656616211</v>
      </c>
      <c r="J120" s="7">
        <f>(I120+I121)/2</f>
        <v>26.250834465026855</v>
      </c>
      <c r="K120" s="19" t="s">
        <v>711</v>
      </c>
    </row>
    <row r="121" spans="1:11">
      <c r="A121" s="18">
        <v>27.479225158691406</v>
      </c>
      <c r="B121" s="7"/>
      <c r="C121" s="19"/>
      <c r="E121" s="18">
        <v>27.796268463134766</v>
      </c>
      <c r="F121" s="7"/>
      <c r="G121" s="19"/>
      <c r="I121" s="18">
        <v>26.1966552734375</v>
      </c>
      <c r="J121" s="7"/>
      <c r="K121" s="19"/>
    </row>
    <row r="122" spans="1:11">
      <c r="A122" s="18">
        <v>17.211198806762695</v>
      </c>
      <c r="B122" s="7">
        <f>(A122+A123)/2</f>
        <v>17.174089431762695</v>
      </c>
      <c r="C122" s="19" t="s">
        <v>712</v>
      </c>
      <c r="E122" s="18">
        <v>24.557380676269531</v>
      </c>
      <c r="F122" s="7">
        <f>(E122+E123)/2</f>
        <v>24.5406494140625</v>
      </c>
      <c r="G122" s="19" t="s">
        <v>712</v>
      </c>
      <c r="I122" s="18">
        <v>22.745227813720703</v>
      </c>
      <c r="J122" s="7">
        <f>(I122+I123)/2</f>
        <v>22.865965843200684</v>
      </c>
      <c r="K122" s="19" t="s">
        <v>712</v>
      </c>
    </row>
    <row r="123" spans="1:11">
      <c r="A123" s="18">
        <v>17.136980056762695</v>
      </c>
      <c r="B123" s="7"/>
      <c r="C123" s="19"/>
      <c r="E123" s="18">
        <v>24.523918151855469</v>
      </c>
      <c r="F123" s="7"/>
      <c r="G123" s="19"/>
      <c r="I123" s="18">
        <v>22.986703872680664</v>
      </c>
      <c r="J123" s="7"/>
      <c r="K123" s="19"/>
    </row>
    <row r="124" spans="1:11">
      <c r="A124" s="18">
        <v>20.741861343383789</v>
      </c>
      <c r="B124" s="7">
        <f>(A124+A125)/2</f>
        <v>20.792690277099609</v>
      </c>
      <c r="C124" s="19" t="s">
        <v>713</v>
      </c>
      <c r="E124" s="18">
        <v>27.965211868286133</v>
      </c>
      <c r="F124" s="7">
        <f>(E124+E125)/2</f>
        <v>27.960227012634277</v>
      </c>
      <c r="G124" s="19" t="s">
        <v>713</v>
      </c>
      <c r="I124" s="18">
        <v>26.114553451538086</v>
      </c>
      <c r="J124" s="7">
        <f>(I124+I125)/2</f>
        <v>26.165838241577148</v>
      </c>
      <c r="K124" s="19" t="s">
        <v>713</v>
      </c>
    </row>
    <row r="125" spans="1:11">
      <c r="A125" s="18">
        <v>20.84351921081543</v>
      </c>
      <c r="B125" s="7"/>
      <c r="C125" s="19"/>
      <c r="E125" s="18">
        <v>27.955242156982422</v>
      </c>
      <c r="F125" s="7"/>
      <c r="G125" s="19"/>
      <c r="I125" s="18">
        <v>26.217123031616211</v>
      </c>
      <c r="J125" s="7"/>
      <c r="K125" s="19"/>
    </row>
    <row r="126" spans="1:11">
      <c r="A126" s="18">
        <v>23.851699829101562</v>
      </c>
      <c r="B126" s="7">
        <f>(A126+A127)/2</f>
        <v>23.860943794250488</v>
      </c>
      <c r="C126" s="19" t="s">
        <v>714</v>
      </c>
      <c r="E126" s="18">
        <v>20.688848495483398</v>
      </c>
      <c r="F126" s="7">
        <f>(E126+E127)/2</f>
        <v>20.631732940673828</v>
      </c>
      <c r="G126" s="19" t="s">
        <v>714</v>
      </c>
      <c r="I126" s="18">
        <v>13.342453956604004</v>
      </c>
      <c r="J126" s="7">
        <f>(I126+I127)/2</f>
        <v>13.372523784637451</v>
      </c>
      <c r="K126" s="19" t="s">
        <v>714</v>
      </c>
    </row>
    <row r="127" spans="1:11">
      <c r="A127" s="18">
        <v>23.870187759399414</v>
      </c>
      <c r="B127" s="7"/>
      <c r="C127" s="19"/>
      <c r="E127" s="18">
        <v>20.574617385864258</v>
      </c>
      <c r="F127" s="7"/>
      <c r="G127" s="19"/>
      <c r="I127" s="18">
        <v>13.402593612670898</v>
      </c>
      <c r="J127" s="7"/>
      <c r="K127" s="19"/>
    </row>
    <row r="128" spans="1:11">
      <c r="A128" s="18">
        <v>26.574930191040039</v>
      </c>
      <c r="B128" s="7">
        <f>(A128+A129)/2</f>
        <v>26.789881706237793</v>
      </c>
      <c r="C128" s="19" t="s">
        <v>715</v>
      </c>
      <c r="E128" s="18">
        <v>23.950231552124023</v>
      </c>
      <c r="F128" s="7">
        <f>(E128+E129)/2</f>
        <v>24.033596038818359</v>
      </c>
      <c r="G128" s="19" t="s">
        <v>715</v>
      </c>
      <c r="I128" s="18">
        <v>16.810213088989258</v>
      </c>
      <c r="J128" s="7">
        <f>(I128+I129)/2</f>
        <v>16.850629806518555</v>
      </c>
      <c r="K128" s="19" t="s">
        <v>715</v>
      </c>
    </row>
    <row r="129" spans="1:11">
      <c r="A129" s="18">
        <v>27.004833221435547</v>
      </c>
      <c r="B129" s="7"/>
      <c r="C129" s="19"/>
      <c r="E129" s="18">
        <v>24.116960525512695</v>
      </c>
      <c r="F129" s="7"/>
      <c r="G129" s="19"/>
      <c r="I129" s="18">
        <v>16.891046524047852</v>
      </c>
      <c r="J129" s="7"/>
      <c r="K129" s="19"/>
    </row>
    <row r="130" spans="1:11">
      <c r="A130" s="18">
        <v>25.379791259765625</v>
      </c>
      <c r="B130" s="7">
        <f>(A130+A131)/2</f>
        <v>25.28913402557373</v>
      </c>
      <c r="C130" s="19" t="s">
        <v>716</v>
      </c>
      <c r="E130" s="18">
        <v>25.546215057373047</v>
      </c>
      <c r="F130" s="7">
        <f>(E130+E131)/2</f>
        <v>25.482246398925781</v>
      </c>
      <c r="G130" s="19" t="s">
        <v>716</v>
      </c>
      <c r="I130" s="18">
        <v>22.917715072631836</v>
      </c>
      <c r="J130" s="7">
        <f>(I130+I131)/2</f>
        <v>22.300045013427734</v>
      </c>
      <c r="K130" s="19" t="s">
        <v>716</v>
      </c>
    </row>
    <row r="131" spans="1:11">
      <c r="A131" s="18">
        <v>25.198476791381836</v>
      </c>
      <c r="B131" s="7"/>
      <c r="C131" s="19"/>
      <c r="E131" s="18">
        <v>25.418277740478516</v>
      </c>
      <c r="F131" s="7"/>
      <c r="G131" s="19"/>
      <c r="I131" s="18">
        <v>21.682374954223633</v>
      </c>
      <c r="J131" s="7"/>
      <c r="K131" s="19"/>
    </row>
    <row r="132" spans="1:11">
      <c r="A132" s="18">
        <v>27.223804473876953</v>
      </c>
      <c r="B132" s="7">
        <f>(A132+A133)/2</f>
        <v>27.287824630737305</v>
      </c>
      <c r="C132" s="19" t="s">
        <v>717</v>
      </c>
      <c r="E132" s="18">
        <v>28.7862548828125</v>
      </c>
      <c r="F132" s="7">
        <f>(E132+E133)/2</f>
        <v>28.418909072875977</v>
      </c>
      <c r="G132" s="19" t="s">
        <v>717</v>
      </c>
      <c r="I132" s="18">
        <v>26.123981475830078</v>
      </c>
      <c r="J132" s="7">
        <f>(I132+I133)/2</f>
        <v>26.008633613586426</v>
      </c>
      <c r="K132" s="19" t="s">
        <v>717</v>
      </c>
    </row>
    <row r="133" spans="1:11" ht="16" thickBot="1">
      <c r="A133" s="21">
        <v>27.351844787597656</v>
      </c>
      <c r="B133" s="22"/>
      <c r="C133" s="23"/>
      <c r="E133" s="21">
        <v>28.051563262939453</v>
      </c>
      <c r="F133" s="22"/>
      <c r="G133" s="23"/>
      <c r="I133" s="21">
        <v>25.893285751342773</v>
      </c>
      <c r="J133" s="22"/>
      <c r="K133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1"/>
  <sheetViews>
    <sheetView topLeftCell="A55" workbookViewId="0">
      <selection activeCell="H83" sqref="H83"/>
    </sheetView>
  </sheetViews>
  <sheetFormatPr baseColWidth="10" defaultRowHeight="15"/>
  <cols>
    <col min="1" max="1" width="13.83203125" style="8" bestFit="1" customWidth="1"/>
    <col min="2" max="2" width="23" style="8" bestFit="1" customWidth="1"/>
    <col min="3" max="4" width="3.83203125" style="8" customWidth="1"/>
    <col min="5" max="5" width="11.33203125" style="8" bestFit="1" customWidth="1"/>
    <col min="6" max="8" width="12.1640625" style="8" bestFit="1" customWidth="1"/>
    <col min="9" max="9" width="22" style="8" customWidth="1"/>
    <col min="10" max="10" width="14.6640625" style="8" bestFit="1" customWidth="1"/>
    <col min="11" max="11" width="18" style="8" bestFit="1" customWidth="1"/>
    <col min="12" max="12" width="4.1640625" style="8" customWidth="1"/>
    <col min="13" max="13" width="2.83203125" style="8" customWidth="1"/>
    <col min="14" max="14" width="3.83203125" style="8" customWidth="1"/>
    <col min="15" max="15" width="15.83203125" style="8" bestFit="1" customWidth="1"/>
    <col min="16" max="16" width="16.5" style="8" bestFit="1" customWidth="1"/>
    <col min="17" max="17" width="4.6640625" style="8" bestFit="1" customWidth="1"/>
    <col min="18" max="16384" width="10.83203125" style="8"/>
  </cols>
  <sheetData>
    <row r="1" spans="1:21" ht="17" thickBot="1">
      <c r="A1" s="91" t="s">
        <v>0</v>
      </c>
      <c r="C1" s="7"/>
      <c r="D1" s="7"/>
      <c r="H1" s="169" t="s">
        <v>845</v>
      </c>
      <c r="I1" s="171"/>
      <c r="J1" s="171"/>
      <c r="K1" s="170"/>
      <c r="L1" s="122"/>
      <c r="M1" s="122"/>
      <c r="N1" s="122"/>
      <c r="O1" s="169" t="s">
        <v>846</v>
      </c>
      <c r="P1" s="170"/>
      <c r="Q1" s="120"/>
      <c r="R1" s="120"/>
      <c r="S1" s="120"/>
      <c r="T1" s="120"/>
      <c r="U1" s="120"/>
    </row>
    <row r="2" spans="1:21" ht="16" thickBot="1">
      <c r="A2" s="98" t="s">
        <v>95</v>
      </c>
      <c r="C2" s="7"/>
      <c r="D2" s="7"/>
      <c r="E2" s="91" t="s">
        <v>0</v>
      </c>
      <c r="F2" s="5"/>
      <c r="G2" s="5"/>
      <c r="H2" s="5"/>
      <c r="I2" s="5"/>
      <c r="J2" s="5"/>
      <c r="K2" s="5"/>
      <c r="L2" s="6"/>
      <c r="M2" s="6"/>
    </row>
    <row r="3" spans="1:21" ht="16" thickBot="1">
      <c r="A3" s="28" t="s">
        <v>436</v>
      </c>
      <c r="B3" s="28" t="s">
        <v>722</v>
      </c>
      <c r="C3" s="7"/>
      <c r="D3" s="7"/>
      <c r="E3" s="24" t="s">
        <v>94</v>
      </c>
      <c r="F3" s="100" t="s">
        <v>95</v>
      </c>
      <c r="G3" s="101" t="s">
        <v>96</v>
      </c>
      <c r="H3" s="25" t="s">
        <v>97</v>
      </c>
      <c r="I3" s="11" t="s">
        <v>847</v>
      </c>
      <c r="J3" s="28" t="s">
        <v>98</v>
      </c>
      <c r="K3" s="11" t="s">
        <v>99</v>
      </c>
      <c r="L3" s="6"/>
      <c r="M3" s="6"/>
    </row>
    <row r="4" spans="1:21" ht="16" thickBot="1">
      <c r="A4" s="37" t="s">
        <v>781</v>
      </c>
      <c r="B4" s="16">
        <v>7.8858944452266155E-2</v>
      </c>
      <c r="C4" s="7"/>
      <c r="D4" s="7"/>
      <c r="E4" s="29">
        <v>0</v>
      </c>
      <c r="F4" s="29">
        <v>7.8858944452266155E-2</v>
      </c>
      <c r="G4" s="19">
        <v>7.7697834600043467E-2</v>
      </c>
      <c r="H4" s="7">
        <f>(F4+G4)/2</f>
        <v>7.8278389526154818E-2</v>
      </c>
      <c r="I4" s="30">
        <f>_xlfn.STDEV.S(F4:G4)</f>
        <v>8.2102865020917319E-4</v>
      </c>
      <c r="J4" s="19">
        <v>0</v>
      </c>
      <c r="K4" s="31">
        <f>PEARSON(H4:H10,J4:J10)</f>
        <v>0.99933600472201911</v>
      </c>
      <c r="L4" s="6"/>
      <c r="M4" s="6"/>
    </row>
    <row r="5" spans="1:21" ht="16" thickBot="1">
      <c r="A5" s="29" t="s">
        <v>775</v>
      </c>
      <c r="B5" s="19">
        <v>0.70577147634294013</v>
      </c>
      <c r="C5" s="7"/>
      <c r="D5" s="7"/>
      <c r="E5" s="29">
        <v>1</v>
      </c>
      <c r="F5" s="29">
        <v>0.70577147634294013</v>
      </c>
      <c r="G5" s="19">
        <v>0.82694445792039684</v>
      </c>
      <c r="H5" s="7">
        <f t="shared" ref="H5:H18" si="0">(F5+G5)/2</f>
        <v>0.76635796713166848</v>
      </c>
      <c r="I5" s="30">
        <f t="shared" ref="I5:I10" si="1">_xlfn.STDEV.S(F5:G5)</f>
        <v>8.5682236970012232E-2</v>
      </c>
      <c r="J5" s="19">
        <v>1</v>
      </c>
      <c r="K5" s="6"/>
      <c r="L5" s="6"/>
      <c r="M5" s="6"/>
      <c r="O5" s="5"/>
    </row>
    <row r="6" spans="1:21" ht="16" thickBot="1">
      <c r="A6" s="29" t="s">
        <v>776</v>
      </c>
      <c r="B6" s="19">
        <v>12.439092099689338</v>
      </c>
      <c r="C6" s="7"/>
      <c r="D6" s="7"/>
      <c r="E6" s="29">
        <v>10</v>
      </c>
      <c r="F6" s="29">
        <v>12.439092099689338</v>
      </c>
      <c r="G6" s="19">
        <v>10.295358931008611</v>
      </c>
      <c r="H6" s="7">
        <f t="shared" si="0"/>
        <v>11.367225515348974</v>
      </c>
      <c r="I6" s="30">
        <f t="shared" si="1"/>
        <v>1.5158482606286672</v>
      </c>
      <c r="J6" s="19">
        <v>10</v>
      </c>
      <c r="K6" s="6"/>
      <c r="L6" s="6"/>
      <c r="M6" s="6"/>
      <c r="O6" s="24" t="s">
        <v>758</v>
      </c>
      <c r="P6" s="11" t="s">
        <v>759</v>
      </c>
      <c r="Q6" s="8" t="s">
        <v>760</v>
      </c>
    </row>
    <row r="7" spans="1:21">
      <c r="A7" s="29" t="s">
        <v>777</v>
      </c>
      <c r="B7" s="19">
        <v>26.524683418208156</v>
      </c>
      <c r="C7" s="7"/>
      <c r="D7" s="7"/>
      <c r="E7" s="29">
        <v>25</v>
      </c>
      <c r="F7" s="29">
        <v>26.524683418208156</v>
      </c>
      <c r="G7" s="19">
        <v>28.112726024195307</v>
      </c>
      <c r="H7" s="7">
        <f t="shared" si="0"/>
        <v>27.318704721201733</v>
      </c>
      <c r="I7" s="30">
        <f t="shared" si="1"/>
        <v>1.1229156955066717</v>
      </c>
      <c r="J7" s="19">
        <v>25</v>
      </c>
      <c r="K7" s="6"/>
      <c r="L7" s="6"/>
      <c r="M7" s="6"/>
      <c r="O7" s="32">
        <v>0</v>
      </c>
      <c r="P7" s="33">
        <f t="shared" ref="P7:P13" si="2">(H4+H36+H69)/3</f>
        <v>0.53277975320435256</v>
      </c>
    </row>
    <row r="8" spans="1:21">
      <c r="A8" s="29" t="s">
        <v>778</v>
      </c>
      <c r="B8" s="19">
        <v>50.420199771564981</v>
      </c>
      <c r="C8" s="7"/>
      <c r="D8" s="7"/>
      <c r="E8" s="29">
        <v>50</v>
      </c>
      <c r="F8" s="29">
        <v>50.420199771564981</v>
      </c>
      <c r="G8" s="19">
        <v>47.65957153000133</v>
      </c>
      <c r="H8" s="7">
        <f t="shared" si="0"/>
        <v>49.039885650783155</v>
      </c>
      <c r="I8" s="30">
        <f t="shared" si="1"/>
        <v>1.9520589499447523</v>
      </c>
      <c r="J8" s="19">
        <v>50</v>
      </c>
      <c r="K8" s="6"/>
      <c r="L8" s="6"/>
      <c r="M8" s="6"/>
      <c r="O8" s="32">
        <v>1</v>
      </c>
      <c r="P8" s="33">
        <f t="shared" si="2"/>
        <v>1.3290545544668146</v>
      </c>
    </row>
    <row r="9" spans="1:21">
      <c r="A9" s="29" t="s">
        <v>779</v>
      </c>
      <c r="B9" s="19">
        <v>73.363195970897507</v>
      </c>
      <c r="C9" s="7"/>
      <c r="D9" s="7"/>
      <c r="E9" s="29">
        <v>75</v>
      </c>
      <c r="F9" s="29">
        <v>73.363195970897507</v>
      </c>
      <c r="G9" s="19">
        <v>75.383808164459552</v>
      </c>
      <c r="H9" s="7">
        <f t="shared" si="0"/>
        <v>74.37350206767853</v>
      </c>
      <c r="I9" s="30">
        <f t="shared" si="1"/>
        <v>1.4287885842159465</v>
      </c>
      <c r="J9" s="19">
        <v>75</v>
      </c>
      <c r="K9" s="6"/>
      <c r="L9" s="6"/>
      <c r="M9" s="6"/>
      <c r="O9" s="32">
        <v>10</v>
      </c>
      <c r="P9" s="33">
        <f t="shared" si="2"/>
        <v>9.7752064027851429</v>
      </c>
    </row>
    <row r="10" spans="1:21" ht="16" thickBot="1">
      <c r="A10" s="29" t="s">
        <v>780</v>
      </c>
      <c r="B10" s="19">
        <v>87.30589941175343</v>
      </c>
      <c r="C10" s="7"/>
      <c r="D10" s="7"/>
      <c r="E10" s="29">
        <v>90</v>
      </c>
      <c r="F10" s="29">
        <v>87.30589941175343</v>
      </c>
      <c r="G10" s="19">
        <v>86.160153521179765</v>
      </c>
      <c r="H10" s="7">
        <f t="shared" si="0"/>
        <v>86.733026466466598</v>
      </c>
      <c r="I10" s="30">
        <f t="shared" si="1"/>
        <v>0.81016468874125813</v>
      </c>
      <c r="J10" s="19">
        <v>90</v>
      </c>
      <c r="K10" s="6"/>
      <c r="L10" s="6"/>
      <c r="M10" s="6"/>
      <c r="O10" s="32">
        <v>25</v>
      </c>
      <c r="P10" s="33">
        <f t="shared" si="2"/>
        <v>25.624821992707911</v>
      </c>
    </row>
    <row r="11" spans="1:21" ht="16" thickBot="1">
      <c r="A11" s="29" t="s">
        <v>782</v>
      </c>
      <c r="B11" s="19">
        <v>99.921141055547736</v>
      </c>
      <c r="C11" s="7"/>
      <c r="D11" s="7"/>
      <c r="E11" s="24" t="s">
        <v>100</v>
      </c>
      <c r="F11" s="100" t="s">
        <v>95</v>
      </c>
      <c r="G11" s="101" t="s">
        <v>96</v>
      </c>
      <c r="H11" s="25" t="s">
        <v>97</v>
      </c>
      <c r="I11" s="11" t="s">
        <v>847</v>
      </c>
      <c r="J11" s="28" t="s">
        <v>101</v>
      </c>
      <c r="K11" s="11" t="s">
        <v>99</v>
      </c>
      <c r="L11" s="6"/>
      <c r="M11" s="6"/>
      <c r="O11" s="32">
        <v>50</v>
      </c>
      <c r="P11" s="33">
        <f t="shared" si="2"/>
        <v>47.343321433292687</v>
      </c>
    </row>
    <row r="12" spans="1:21" ht="16" thickBot="1">
      <c r="A12" s="29" t="s">
        <v>783</v>
      </c>
      <c r="B12" s="19">
        <v>99.294228523657054</v>
      </c>
      <c r="C12" s="7"/>
      <c r="D12" s="7"/>
      <c r="E12" s="29">
        <v>100</v>
      </c>
      <c r="F12" s="29">
        <v>99.921141055547736</v>
      </c>
      <c r="G12" s="19">
        <v>99.922302165399955</v>
      </c>
      <c r="H12" s="7">
        <f t="shared" si="0"/>
        <v>99.921721610473838</v>
      </c>
      <c r="I12" s="30">
        <f>_xlfn.STDEV.S(F12:G12)</f>
        <v>8.2102865020692618E-4</v>
      </c>
      <c r="J12" s="19">
        <v>100</v>
      </c>
      <c r="K12" s="31">
        <f>PEARSON(H12:H18,J12:J18)</f>
        <v>0.99933600472201911</v>
      </c>
      <c r="L12" s="6"/>
      <c r="M12" s="6"/>
      <c r="O12" s="32">
        <v>75</v>
      </c>
      <c r="P12" s="33">
        <f t="shared" si="2"/>
        <v>72.55310773401645</v>
      </c>
    </row>
    <row r="13" spans="1:21" ht="16" thickBot="1">
      <c r="A13" s="29" t="s">
        <v>784</v>
      </c>
      <c r="B13" s="19">
        <v>87.560907900310653</v>
      </c>
      <c r="C13" s="7"/>
      <c r="D13" s="7"/>
      <c r="E13" s="29">
        <v>99</v>
      </c>
      <c r="F13" s="29">
        <v>99.294228523657054</v>
      </c>
      <c r="G13" s="19">
        <v>99.173055542079595</v>
      </c>
      <c r="H13" s="7">
        <f t="shared" si="0"/>
        <v>99.233642032868318</v>
      </c>
      <c r="I13" s="30">
        <f t="shared" ref="I13:I18" si="3">_xlfn.STDEV.S(F13:G13)</f>
        <v>8.56822369700138E-2</v>
      </c>
      <c r="J13" s="19">
        <v>99</v>
      </c>
      <c r="K13" s="6"/>
      <c r="L13" s="6"/>
      <c r="M13" s="6"/>
      <c r="O13" s="34">
        <v>90</v>
      </c>
      <c r="P13" s="35">
        <f t="shared" si="2"/>
        <v>86.038663937751764</v>
      </c>
    </row>
    <row r="14" spans="1:21" ht="16" thickBot="1">
      <c r="A14" s="29" t="s">
        <v>785</v>
      </c>
      <c r="B14" s="19">
        <v>73.475316581791844</v>
      </c>
      <c r="C14" s="7"/>
      <c r="D14" s="7"/>
      <c r="E14" s="29">
        <v>90</v>
      </c>
      <c r="F14" s="29">
        <v>87.560907900310653</v>
      </c>
      <c r="G14" s="19">
        <v>89.704641068991393</v>
      </c>
      <c r="H14" s="7">
        <f t="shared" si="0"/>
        <v>88.632774484651023</v>
      </c>
      <c r="I14" s="30">
        <f t="shared" si="3"/>
        <v>1.5158482606286761</v>
      </c>
      <c r="J14" s="19">
        <v>90</v>
      </c>
      <c r="K14" s="6"/>
      <c r="L14" s="6"/>
      <c r="M14" s="6"/>
      <c r="O14" s="24" t="s">
        <v>100</v>
      </c>
      <c r="P14" s="11" t="s">
        <v>102</v>
      </c>
      <c r="Q14" s="8" t="s">
        <v>761</v>
      </c>
    </row>
    <row r="15" spans="1:21">
      <c r="A15" s="29" t="s">
        <v>786</v>
      </c>
      <c r="B15" s="19">
        <v>49.579800228435019</v>
      </c>
      <c r="C15" s="7"/>
      <c r="D15" s="7"/>
      <c r="E15" s="29">
        <v>75</v>
      </c>
      <c r="F15" s="29">
        <v>73.475316581791844</v>
      </c>
      <c r="G15" s="19">
        <v>71.887273975804703</v>
      </c>
      <c r="H15" s="7">
        <f t="shared" si="0"/>
        <v>72.681295278798274</v>
      </c>
      <c r="I15" s="30">
        <f t="shared" si="3"/>
        <v>1.1229156955066641</v>
      </c>
      <c r="J15" s="19">
        <v>75</v>
      </c>
      <c r="K15" s="6"/>
      <c r="O15" s="32">
        <v>100</v>
      </c>
      <c r="P15" s="33">
        <f t="shared" ref="P15:P21" si="4">(H12+H44+H77)/3</f>
        <v>99.467220246795634</v>
      </c>
    </row>
    <row r="16" spans="1:21">
      <c r="A16" s="29" t="s">
        <v>787</v>
      </c>
      <c r="B16" s="19">
        <v>26.636804029102496</v>
      </c>
      <c r="C16" s="7"/>
      <c r="D16" s="7"/>
      <c r="E16" s="29">
        <v>50</v>
      </c>
      <c r="F16" s="29">
        <v>49.579800228435019</v>
      </c>
      <c r="G16" s="19">
        <v>52.34042846999867</v>
      </c>
      <c r="H16" s="7">
        <f t="shared" si="0"/>
        <v>50.960114349216845</v>
      </c>
      <c r="I16" s="30">
        <f t="shared" si="3"/>
        <v>1.9520589499447523</v>
      </c>
      <c r="J16" s="19">
        <v>50</v>
      </c>
      <c r="K16" s="6"/>
      <c r="O16" s="32">
        <v>99</v>
      </c>
      <c r="P16" s="33">
        <f t="shared" si="4"/>
        <v>98.670945445533178</v>
      </c>
    </row>
    <row r="17" spans="1:16" ht="16" thickBot="1">
      <c r="A17" s="36" t="s">
        <v>788</v>
      </c>
      <c r="B17" s="23">
        <v>12.694100588246576</v>
      </c>
      <c r="C17" s="7"/>
      <c r="D17" s="7"/>
      <c r="E17" s="29">
        <v>25</v>
      </c>
      <c r="F17" s="29">
        <v>26.636804029102496</v>
      </c>
      <c r="G17" s="19">
        <v>24.616191835540448</v>
      </c>
      <c r="H17" s="7">
        <f t="shared" si="0"/>
        <v>25.62649793232147</v>
      </c>
      <c r="I17" s="30">
        <f t="shared" si="3"/>
        <v>1.4287885842159489</v>
      </c>
      <c r="J17" s="19">
        <v>25</v>
      </c>
      <c r="K17" s="6"/>
      <c r="O17" s="32">
        <v>90</v>
      </c>
      <c r="P17" s="33">
        <f t="shared" si="4"/>
        <v>90.224793597214855</v>
      </c>
    </row>
    <row r="18" spans="1:16" ht="16" thickBot="1">
      <c r="A18" s="99" t="s">
        <v>96</v>
      </c>
      <c r="C18" s="7"/>
      <c r="D18" s="7"/>
      <c r="E18" s="36">
        <v>10</v>
      </c>
      <c r="F18" s="36">
        <v>12.694100588246576</v>
      </c>
      <c r="G18" s="23">
        <v>13.839846478820242</v>
      </c>
      <c r="H18" s="22">
        <f t="shared" si="0"/>
        <v>13.26697353353341</v>
      </c>
      <c r="I18" s="31">
        <f t="shared" si="3"/>
        <v>0.81016468874125935</v>
      </c>
      <c r="J18" s="23">
        <v>10</v>
      </c>
      <c r="K18" s="6"/>
      <c r="O18" s="32">
        <v>75</v>
      </c>
      <c r="P18" s="33">
        <f t="shared" si="4"/>
        <v>74.375178007292092</v>
      </c>
    </row>
    <row r="19" spans="1:16" ht="16">
      <c r="A19" s="37" t="s">
        <v>781</v>
      </c>
      <c r="B19" s="16">
        <v>7.7697834600043467E-2</v>
      </c>
      <c r="C19" s="7"/>
      <c r="D19" s="7"/>
      <c r="F19"/>
      <c r="G19"/>
      <c r="H19"/>
      <c r="I19"/>
      <c r="O19" s="32">
        <v>50</v>
      </c>
      <c r="P19" s="33">
        <f t="shared" si="4"/>
        <v>52.656678566707313</v>
      </c>
    </row>
    <row r="20" spans="1:16" ht="16">
      <c r="A20" s="29" t="s">
        <v>775</v>
      </c>
      <c r="B20" s="19">
        <v>0.82694445792039684</v>
      </c>
      <c r="C20" s="7"/>
      <c r="D20" s="7"/>
      <c r="E20" s="6"/>
      <c r="F20"/>
      <c r="G20"/>
      <c r="H20"/>
      <c r="I20"/>
      <c r="J20" s="6"/>
      <c r="K20" s="6"/>
      <c r="O20" s="32">
        <v>25</v>
      </c>
      <c r="P20" s="33">
        <f t="shared" si="4"/>
        <v>27.446892265983546</v>
      </c>
    </row>
    <row r="21" spans="1:16" ht="17" thickBot="1">
      <c r="A21" s="29" t="s">
        <v>776</v>
      </c>
      <c r="B21" s="19">
        <v>10.295358931008611</v>
      </c>
      <c r="C21" s="7"/>
      <c r="D21" s="7"/>
      <c r="E21" s="6"/>
      <c r="F21"/>
      <c r="G21"/>
      <c r="H21"/>
      <c r="I21"/>
      <c r="J21" s="6"/>
      <c r="K21" s="6"/>
      <c r="O21" s="34">
        <v>10</v>
      </c>
      <c r="P21" s="35">
        <f t="shared" si="4"/>
        <v>13.961336062248256</v>
      </c>
    </row>
    <row r="22" spans="1:16" ht="16">
      <c r="A22" s="29" t="s">
        <v>777</v>
      </c>
      <c r="B22" s="19">
        <v>28.112726024195307</v>
      </c>
      <c r="C22" s="7"/>
      <c r="D22" s="7"/>
      <c r="F22"/>
      <c r="G22"/>
      <c r="H22"/>
      <c r="I22"/>
    </row>
    <row r="23" spans="1:16" ht="16">
      <c r="A23" s="29" t="s">
        <v>778</v>
      </c>
      <c r="B23" s="19">
        <v>47.65957153000133</v>
      </c>
      <c r="C23" s="7"/>
      <c r="D23" s="7"/>
      <c r="F23"/>
      <c r="G23"/>
      <c r="H23"/>
      <c r="I23"/>
    </row>
    <row r="24" spans="1:16" ht="16">
      <c r="A24" s="29" t="s">
        <v>779</v>
      </c>
      <c r="B24" s="19">
        <v>75.383808164459552</v>
      </c>
      <c r="C24" s="7"/>
      <c r="D24" s="7"/>
      <c r="F24"/>
      <c r="G24"/>
      <c r="H24"/>
      <c r="I24"/>
    </row>
    <row r="25" spans="1:16" ht="16">
      <c r="A25" s="29" t="s">
        <v>780</v>
      </c>
      <c r="B25" s="19">
        <v>86.160153521179765</v>
      </c>
      <c r="C25" s="7"/>
      <c r="D25" s="7"/>
      <c r="F25"/>
      <c r="G25"/>
      <c r="H25"/>
      <c r="I25"/>
    </row>
    <row r="26" spans="1:16" ht="16">
      <c r="A26" s="29" t="s">
        <v>782</v>
      </c>
      <c r="B26" s="19">
        <v>99.922302165399955</v>
      </c>
      <c r="C26" s="7"/>
      <c r="D26" s="7"/>
      <c r="F26"/>
      <c r="G26"/>
      <c r="H26"/>
      <c r="I26"/>
    </row>
    <row r="27" spans="1:16" ht="16">
      <c r="A27" s="29" t="s">
        <v>783</v>
      </c>
      <c r="B27" s="19">
        <v>99.173055542079595</v>
      </c>
      <c r="C27" s="7"/>
      <c r="D27" s="7"/>
      <c r="F27"/>
      <c r="G27"/>
      <c r="H27"/>
      <c r="I27"/>
    </row>
    <row r="28" spans="1:16" ht="16">
      <c r="A28" s="29" t="s">
        <v>784</v>
      </c>
      <c r="B28" s="19">
        <v>89.704641068991393</v>
      </c>
      <c r="C28" s="7"/>
      <c r="D28" s="7"/>
      <c r="F28"/>
      <c r="G28"/>
      <c r="H28"/>
      <c r="I28"/>
    </row>
    <row r="29" spans="1:16" ht="16">
      <c r="A29" s="29" t="s">
        <v>785</v>
      </c>
      <c r="B29" s="19">
        <v>71.887273975804703</v>
      </c>
      <c r="C29" s="7"/>
      <c r="D29" s="7"/>
      <c r="F29"/>
      <c r="G29"/>
      <c r="H29"/>
      <c r="I29"/>
    </row>
    <row r="30" spans="1:16" ht="16">
      <c r="A30" s="29" t="s">
        <v>786</v>
      </c>
      <c r="B30" s="19">
        <v>52.34042846999867</v>
      </c>
      <c r="C30" s="6"/>
      <c r="D30" s="6"/>
      <c r="F30"/>
      <c r="G30"/>
      <c r="H30"/>
      <c r="I30"/>
    </row>
    <row r="31" spans="1:16" ht="16">
      <c r="A31" s="29" t="s">
        <v>787</v>
      </c>
      <c r="B31" s="19">
        <v>24.616191835540448</v>
      </c>
      <c r="C31" s="6"/>
      <c r="D31" s="6"/>
      <c r="F31"/>
      <c r="G31"/>
      <c r="H31"/>
      <c r="I31"/>
    </row>
    <row r="32" spans="1:16" ht="17" thickBot="1">
      <c r="A32" s="36" t="s">
        <v>788</v>
      </c>
      <c r="B32" s="23">
        <v>13.839846478820242</v>
      </c>
      <c r="C32" s="6"/>
      <c r="D32" s="7"/>
      <c r="F32"/>
      <c r="G32"/>
      <c r="H32"/>
      <c r="I32"/>
      <c r="M32" s="6"/>
    </row>
    <row r="33" spans="1:13" ht="16" thickBot="1">
      <c r="A33" s="6"/>
      <c r="B33" s="6"/>
      <c r="C33" s="6"/>
      <c r="D33" s="7"/>
      <c r="M33" s="6"/>
    </row>
    <row r="34" spans="1:13" ht="16" thickBot="1">
      <c r="A34" s="91" t="s">
        <v>36</v>
      </c>
      <c r="C34" s="6"/>
      <c r="D34" s="7"/>
      <c r="E34" s="91" t="s">
        <v>36</v>
      </c>
      <c r="F34" s="5"/>
      <c r="G34" s="5"/>
      <c r="H34" s="5"/>
      <c r="I34" s="5"/>
      <c r="J34" s="5"/>
      <c r="K34" s="5"/>
      <c r="M34" s="6"/>
    </row>
    <row r="35" spans="1:13" ht="16" thickBot="1">
      <c r="A35" s="98" t="s">
        <v>95</v>
      </c>
      <c r="C35" s="7"/>
      <c r="D35" s="7"/>
      <c r="E35" s="24" t="s">
        <v>94</v>
      </c>
      <c r="F35" s="100" t="s">
        <v>95</v>
      </c>
      <c r="G35" s="101" t="s">
        <v>96</v>
      </c>
      <c r="H35" s="25" t="s">
        <v>97</v>
      </c>
      <c r="I35" s="11" t="s">
        <v>847</v>
      </c>
      <c r="J35" s="28" t="s">
        <v>98</v>
      </c>
      <c r="K35" s="11" t="s">
        <v>99</v>
      </c>
      <c r="M35" s="6"/>
    </row>
    <row r="36" spans="1:13" ht="16" thickBot="1">
      <c r="A36" s="28" t="s">
        <v>436</v>
      </c>
      <c r="B36" s="28" t="s">
        <v>722</v>
      </c>
      <c r="C36" s="7"/>
      <c r="D36" s="7"/>
      <c r="E36" s="29">
        <v>0</v>
      </c>
      <c r="F36" s="29">
        <v>1.5644505948140794</v>
      </c>
      <c r="G36" s="19">
        <v>1.3243028316723058</v>
      </c>
      <c r="H36" s="7">
        <f>(F36+G36)/2</f>
        <v>1.4443767132431926</v>
      </c>
      <c r="I36" s="30">
        <f>_xlfn.STDEV.S(F36:G36)</f>
        <v>0.16981011180432901</v>
      </c>
      <c r="J36" s="19">
        <v>0</v>
      </c>
      <c r="K36" s="31">
        <f>PEARSON(H36:H42,J36:J42)</f>
        <v>0.99883472684202368</v>
      </c>
      <c r="M36" s="6"/>
    </row>
    <row r="37" spans="1:13">
      <c r="A37" s="37" t="s">
        <v>781</v>
      </c>
      <c r="B37" s="16">
        <v>1.5644505948140794</v>
      </c>
      <c r="C37" s="7"/>
      <c r="D37" s="7"/>
      <c r="E37" s="29">
        <v>1</v>
      </c>
      <c r="F37" s="29">
        <v>2.4759178259837444</v>
      </c>
      <c r="G37" s="19">
        <v>2.080707389101498</v>
      </c>
      <c r="H37" s="7">
        <f t="shared" ref="H37:H50" si="5">(F37+G37)/2</f>
        <v>2.2783126075426212</v>
      </c>
      <c r="I37" s="30">
        <f t="shared" ref="I37:I42" si="6">_xlfn.STDEV.S(F37:G37)</f>
        <v>0.27945597991513449</v>
      </c>
      <c r="J37" s="19">
        <v>1</v>
      </c>
      <c r="K37" s="6"/>
      <c r="M37" s="6"/>
    </row>
    <row r="38" spans="1:13">
      <c r="A38" s="29" t="s">
        <v>775</v>
      </c>
      <c r="B38" s="19">
        <v>2.4759178259837444</v>
      </c>
      <c r="C38" s="7"/>
      <c r="D38" s="7"/>
      <c r="E38" s="29">
        <v>10</v>
      </c>
      <c r="F38" s="29">
        <v>8.4735558688161898</v>
      </c>
      <c r="G38" s="19">
        <v>7.1814949858591008</v>
      </c>
      <c r="H38" s="7">
        <f t="shared" si="5"/>
        <v>7.8275254273376458</v>
      </c>
      <c r="I38" s="30">
        <f t="shared" si="6"/>
        <v>0.9136250120448357</v>
      </c>
      <c r="J38" s="19">
        <v>10</v>
      </c>
      <c r="K38" s="6"/>
      <c r="M38" s="6"/>
    </row>
    <row r="39" spans="1:13">
      <c r="A39" s="29" t="s">
        <v>776</v>
      </c>
      <c r="B39" s="19">
        <v>8.4735558688161898</v>
      </c>
      <c r="C39" s="7"/>
      <c r="D39" s="7"/>
      <c r="E39" s="29">
        <v>25</v>
      </c>
      <c r="F39" s="29">
        <v>20.934199505605346</v>
      </c>
      <c r="G39" s="19">
        <v>23.243990578769491</v>
      </c>
      <c r="H39" s="7">
        <f t="shared" si="5"/>
        <v>22.089095042187417</v>
      </c>
      <c r="I39" s="30">
        <f t="shared" si="6"/>
        <v>1.6332689309585204</v>
      </c>
      <c r="J39" s="19">
        <v>25</v>
      </c>
      <c r="K39" s="6"/>
      <c r="M39" s="6"/>
    </row>
    <row r="40" spans="1:13">
      <c r="A40" s="29" t="s">
        <v>777</v>
      </c>
      <c r="B40" s="19">
        <v>20.934199505605346</v>
      </c>
      <c r="C40" s="7"/>
      <c r="D40" s="7"/>
      <c r="E40" s="29">
        <v>50</v>
      </c>
      <c r="F40" s="29">
        <v>44.33435866278765</v>
      </c>
      <c r="G40" s="19">
        <v>40.196566088893341</v>
      </c>
      <c r="H40" s="7">
        <f t="shared" si="5"/>
        <v>42.265462375840499</v>
      </c>
      <c r="I40" s="30">
        <f t="shared" si="6"/>
        <v>2.9258611881440042</v>
      </c>
      <c r="J40" s="19">
        <v>50</v>
      </c>
      <c r="K40" s="6"/>
      <c r="M40" s="6"/>
    </row>
    <row r="41" spans="1:13">
      <c r="A41" s="29" t="s">
        <v>778</v>
      </c>
      <c r="B41" s="19">
        <v>44.33435866278765</v>
      </c>
      <c r="C41" s="7"/>
      <c r="D41" s="7"/>
      <c r="E41" s="29">
        <v>75</v>
      </c>
      <c r="F41" s="29">
        <v>64.923003254377036</v>
      </c>
      <c r="G41" s="19">
        <v>68.56696702534822</v>
      </c>
      <c r="H41" s="7">
        <f t="shared" si="5"/>
        <v>66.744985139862621</v>
      </c>
      <c r="I41" s="30">
        <f t="shared" si="6"/>
        <v>2.5766714928518271</v>
      </c>
      <c r="J41" s="19">
        <v>75</v>
      </c>
      <c r="K41" s="6"/>
      <c r="M41" s="6"/>
    </row>
    <row r="42" spans="1:13" ht="16" thickBot="1">
      <c r="A42" s="29" t="s">
        <v>779</v>
      </c>
      <c r="B42" s="19">
        <v>64.923003254377036</v>
      </c>
      <c r="C42" s="7"/>
      <c r="D42" s="7"/>
      <c r="E42" s="36">
        <v>90</v>
      </c>
      <c r="F42" s="36">
        <v>80.782991733984446</v>
      </c>
      <c r="G42" s="23">
        <v>83.891774823611357</v>
      </c>
      <c r="H42" s="22">
        <f t="shared" si="5"/>
        <v>82.337383278797901</v>
      </c>
      <c r="I42" s="31">
        <f t="shared" si="6"/>
        <v>2.1982416039132553</v>
      </c>
      <c r="J42" s="23">
        <v>90</v>
      </c>
      <c r="K42" s="6"/>
      <c r="L42" s="6"/>
      <c r="M42" s="6"/>
    </row>
    <row r="43" spans="1:13" ht="16" thickBot="1">
      <c r="A43" s="29" t="s">
        <v>780</v>
      </c>
      <c r="B43" s="19">
        <v>80.782991733984446</v>
      </c>
      <c r="C43" s="7"/>
      <c r="D43" s="7"/>
      <c r="E43" s="24" t="s">
        <v>100</v>
      </c>
      <c r="F43" s="100" t="s">
        <v>95</v>
      </c>
      <c r="G43" s="101" t="s">
        <v>96</v>
      </c>
      <c r="H43" s="25" t="s">
        <v>97</v>
      </c>
      <c r="I43" s="11" t="s">
        <v>847</v>
      </c>
      <c r="J43" s="28" t="s">
        <v>101</v>
      </c>
      <c r="K43" s="11" t="s">
        <v>99</v>
      </c>
      <c r="L43" s="6"/>
      <c r="M43" s="6"/>
    </row>
    <row r="44" spans="1:13" ht="16" thickBot="1">
      <c r="A44" s="29" t="s">
        <v>782</v>
      </c>
      <c r="B44" s="19">
        <v>98.435549405185924</v>
      </c>
      <c r="C44" s="7"/>
      <c r="D44" s="7"/>
      <c r="E44" s="29">
        <v>100</v>
      </c>
      <c r="F44" s="29">
        <v>98.435549405185924</v>
      </c>
      <c r="G44" s="19">
        <v>98.675697168327702</v>
      </c>
      <c r="H44" s="7">
        <f t="shared" si="5"/>
        <v>98.555623286756813</v>
      </c>
      <c r="I44" s="30">
        <f>_xlfn.STDEV.S(F44:G44)</f>
        <v>0.16981011180433181</v>
      </c>
      <c r="J44" s="19">
        <v>100</v>
      </c>
      <c r="K44" s="31">
        <f>PEARSON(H44:H50,J44:J50)</f>
        <v>0.99883472684202346</v>
      </c>
      <c r="L44" s="6"/>
      <c r="M44" s="6"/>
    </row>
    <row r="45" spans="1:13">
      <c r="A45" s="29" t="s">
        <v>783</v>
      </c>
      <c r="B45" s="19">
        <v>97.524082174016257</v>
      </c>
      <c r="C45" s="7"/>
      <c r="D45" s="7"/>
      <c r="E45" s="29">
        <v>99</v>
      </c>
      <c r="F45" s="29">
        <v>97.524082174016257</v>
      </c>
      <c r="G45" s="19">
        <v>97.919292610898495</v>
      </c>
      <c r="H45" s="7">
        <f t="shared" si="5"/>
        <v>97.721687392457369</v>
      </c>
      <c r="I45" s="30">
        <f t="shared" ref="I45:I50" si="7">_xlfn.STDEV.S(F45:G45)</f>
        <v>0.27945597991512822</v>
      </c>
      <c r="J45" s="19">
        <v>99</v>
      </c>
      <c r="K45" s="6"/>
      <c r="L45" s="6"/>
      <c r="M45" s="6"/>
    </row>
    <row r="46" spans="1:13">
      <c r="A46" s="29" t="s">
        <v>784</v>
      </c>
      <c r="B46" s="19">
        <v>91.526444131183808</v>
      </c>
      <c r="C46" s="7"/>
      <c r="D46" s="7"/>
      <c r="E46" s="29">
        <v>90</v>
      </c>
      <c r="F46" s="29">
        <v>91.526444131183808</v>
      </c>
      <c r="G46" s="19">
        <v>92.818505014140896</v>
      </c>
      <c r="H46" s="7">
        <f t="shared" si="5"/>
        <v>92.172474572662352</v>
      </c>
      <c r="I46" s="30">
        <f t="shared" si="7"/>
        <v>0.91362501204483504</v>
      </c>
      <c r="J46" s="19">
        <v>90</v>
      </c>
      <c r="K46" s="6"/>
      <c r="L46" s="6"/>
      <c r="M46" s="6"/>
    </row>
    <row r="47" spans="1:13">
      <c r="A47" s="29" t="s">
        <v>785</v>
      </c>
      <c r="B47" s="19">
        <v>79.065800494394651</v>
      </c>
      <c r="C47" s="7"/>
      <c r="D47" s="7"/>
      <c r="E47" s="29">
        <v>75</v>
      </c>
      <c r="F47" s="29">
        <v>79.065800494394651</v>
      </c>
      <c r="G47" s="19">
        <v>76.756009421230502</v>
      </c>
      <c r="H47" s="7">
        <f t="shared" si="5"/>
        <v>77.910904957812576</v>
      </c>
      <c r="I47" s="30">
        <f t="shared" si="7"/>
        <v>1.6332689309585229</v>
      </c>
      <c r="J47" s="19">
        <v>75</v>
      </c>
      <c r="K47" s="6"/>
      <c r="L47" s="6"/>
      <c r="M47" s="6"/>
    </row>
    <row r="48" spans="1:13">
      <c r="A48" s="29" t="s">
        <v>786</v>
      </c>
      <c r="B48" s="19">
        <v>55.665641337212357</v>
      </c>
      <c r="C48" s="7"/>
      <c r="D48" s="7"/>
      <c r="E48" s="29">
        <v>50</v>
      </c>
      <c r="F48" s="29">
        <v>55.665641337212357</v>
      </c>
      <c r="G48" s="19">
        <v>59.803433911106666</v>
      </c>
      <c r="H48" s="7">
        <f t="shared" si="5"/>
        <v>57.734537624159515</v>
      </c>
      <c r="I48" s="30">
        <f t="shared" si="7"/>
        <v>2.9258611881440042</v>
      </c>
      <c r="J48" s="19">
        <v>50</v>
      </c>
      <c r="K48" s="6"/>
      <c r="L48" s="6"/>
      <c r="M48" s="6"/>
    </row>
    <row r="49" spans="1:13">
      <c r="A49" s="29" t="s">
        <v>787</v>
      </c>
      <c r="B49" s="19">
        <v>35.076996745622964</v>
      </c>
      <c r="C49" s="7"/>
      <c r="D49" s="7"/>
      <c r="E49" s="29">
        <v>25</v>
      </c>
      <c r="F49" s="29">
        <v>35.076996745622964</v>
      </c>
      <c r="G49" s="19">
        <v>31.43303297465177</v>
      </c>
      <c r="H49" s="7">
        <f t="shared" si="5"/>
        <v>33.255014860137365</v>
      </c>
      <c r="I49" s="30">
        <f t="shared" si="7"/>
        <v>2.5766714928518346</v>
      </c>
      <c r="J49" s="19">
        <v>25</v>
      </c>
      <c r="K49" s="6"/>
      <c r="L49" s="6"/>
      <c r="M49" s="6"/>
    </row>
    <row r="50" spans="1:13" ht="16" thickBot="1">
      <c r="A50" s="36" t="s">
        <v>788</v>
      </c>
      <c r="B50" s="23">
        <v>19.217008266015551</v>
      </c>
      <c r="C50" s="7"/>
      <c r="D50" s="7"/>
      <c r="E50" s="36">
        <v>10</v>
      </c>
      <c r="F50" s="36">
        <v>19.217008266015551</v>
      </c>
      <c r="G50" s="23">
        <v>16.108225176388647</v>
      </c>
      <c r="H50" s="22">
        <f t="shared" si="5"/>
        <v>17.662616721202099</v>
      </c>
      <c r="I50" s="31">
        <f t="shared" si="7"/>
        <v>2.1982416039132504</v>
      </c>
      <c r="J50" s="23">
        <v>10</v>
      </c>
      <c r="K50" s="6"/>
      <c r="L50" s="6"/>
      <c r="M50" s="6"/>
    </row>
    <row r="51" spans="1:13" ht="16" thickBot="1">
      <c r="A51" s="99" t="s">
        <v>96</v>
      </c>
      <c r="C51" s="7"/>
      <c r="D51" s="7"/>
      <c r="L51" s="6"/>
      <c r="M51" s="6"/>
    </row>
    <row r="52" spans="1:13">
      <c r="A52" s="37" t="s">
        <v>781</v>
      </c>
      <c r="B52" s="16">
        <v>1.3243028316723058</v>
      </c>
      <c r="C52" s="7"/>
      <c r="D52" s="7"/>
      <c r="L52" s="6"/>
      <c r="M52" s="6"/>
    </row>
    <row r="53" spans="1:13">
      <c r="A53" s="29" t="s">
        <v>775</v>
      </c>
      <c r="B53" s="19">
        <v>2.080707389101498</v>
      </c>
      <c r="C53" s="7"/>
      <c r="D53" s="7"/>
      <c r="L53" s="6"/>
      <c r="M53" s="6"/>
    </row>
    <row r="54" spans="1:13">
      <c r="A54" s="29" t="s">
        <v>776</v>
      </c>
      <c r="B54" s="19">
        <v>7.1814949858591008</v>
      </c>
      <c r="C54" s="7"/>
      <c r="D54" s="7"/>
      <c r="L54" s="6"/>
      <c r="M54" s="6"/>
    </row>
    <row r="55" spans="1:13">
      <c r="A55" s="29" t="s">
        <v>777</v>
      </c>
      <c r="B55" s="19">
        <v>23.243990578769491</v>
      </c>
      <c r="C55" s="7"/>
      <c r="D55" s="7"/>
      <c r="L55" s="6"/>
      <c r="M55" s="6"/>
    </row>
    <row r="56" spans="1:13">
      <c r="A56" s="29" t="s">
        <v>778</v>
      </c>
      <c r="B56" s="19">
        <v>40.196566088893341</v>
      </c>
      <c r="C56" s="7"/>
      <c r="D56" s="7"/>
      <c r="L56" s="6"/>
      <c r="M56" s="6"/>
    </row>
    <row r="57" spans="1:13">
      <c r="A57" s="29" t="s">
        <v>779</v>
      </c>
      <c r="B57" s="19">
        <v>68.56696702534822</v>
      </c>
      <c r="C57" s="7"/>
      <c r="D57" s="7"/>
      <c r="L57" s="6"/>
      <c r="M57" s="6"/>
    </row>
    <row r="58" spans="1:13">
      <c r="A58" s="29" t="s">
        <v>780</v>
      </c>
      <c r="B58" s="19">
        <v>83.891774823611357</v>
      </c>
      <c r="C58" s="7"/>
      <c r="D58" s="7"/>
      <c r="L58" s="6"/>
      <c r="M58" s="6"/>
    </row>
    <row r="59" spans="1:13">
      <c r="A59" s="29" t="s">
        <v>782</v>
      </c>
      <c r="B59" s="19">
        <v>98.675697168327702</v>
      </c>
      <c r="C59" s="7"/>
      <c r="D59" s="7"/>
      <c r="L59" s="6"/>
      <c r="M59" s="6"/>
    </row>
    <row r="60" spans="1:13">
      <c r="A60" s="29" t="s">
        <v>783</v>
      </c>
      <c r="B60" s="19">
        <v>97.919292610898495</v>
      </c>
      <c r="C60" s="7"/>
      <c r="D60" s="7"/>
      <c r="L60" s="6"/>
      <c r="M60" s="6"/>
    </row>
    <row r="61" spans="1:13">
      <c r="A61" s="29" t="s">
        <v>784</v>
      </c>
      <c r="B61" s="19">
        <v>92.818505014140896</v>
      </c>
      <c r="C61" s="6"/>
      <c r="D61" s="6"/>
      <c r="L61" s="6"/>
      <c r="M61" s="6"/>
    </row>
    <row r="62" spans="1:13">
      <c r="A62" s="29" t="s">
        <v>785</v>
      </c>
      <c r="B62" s="19">
        <v>76.756009421230502</v>
      </c>
      <c r="C62" s="7"/>
      <c r="D62" s="7"/>
      <c r="L62" s="6"/>
      <c r="M62" s="6"/>
    </row>
    <row r="63" spans="1:13">
      <c r="A63" s="29" t="s">
        <v>786</v>
      </c>
      <c r="B63" s="19">
        <v>59.803433911106666</v>
      </c>
      <c r="C63" s="7"/>
      <c r="D63" s="7"/>
      <c r="L63" s="6"/>
      <c r="M63" s="6"/>
    </row>
    <row r="64" spans="1:13">
      <c r="A64" s="29" t="s">
        <v>787</v>
      </c>
      <c r="B64" s="19">
        <v>31.43303297465177</v>
      </c>
      <c r="C64" s="7"/>
      <c r="D64" s="7"/>
      <c r="L64" s="6"/>
      <c r="M64" s="6"/>
    </row>
    <row r="65" spans="1:13" ht="16" thickBot="1">
      <c r="A65" s="36" t="s">
        <v>788</v>
      </c>
      <c r="B65" s="23">
        <v>16.108225176388647</v>
      </c>
      <c r="C65" s="7"/>
      <c r="D65" s="7"/>
      <c r="L65" s="6"/>
      <c r="M65" s="6"/>
    </row>
    <row r="66" spans="1:13" ht="16" thickBot="1">
      <c r="C66" s="7"/>
      <c r="D66" s="7"/>
      <c r="M66" s="6"/>
    </row>
    <row r="67" spans="1:13" ht="16" thickBot="1">
      <c r="A67" s="91" t="s">
        <v>65</v>
      </c>
      <c r="C67" s="7"/>
      <c r="D67" s="7"/>
      <c r="E67" s="91" t="s">
        <v>65</v>
      </c>
      <c r="F67" s="5"/>
      <c r="G67" s="5"/>
      <c r="H67" s="5"/>
      <c r="I67" s="5"/>
      <c r="J67" s="5"/>
      <c r="K67" s="5"/>
      <c r="L67" s="6"/>
      <c r="M67" s="6"/>
    </row>
    <row r="68" spans="1:13" ht="16" thickBot="1">
      <c r="A68" s="98" t="s">
        <v>95</v>
      </c>
      <c r="C68" s="7"/>
      <c r="D68" s="7"/>
      <c r="E68" s="24" t="s">
        <v>94</v>
      </c>
      <c r="F68" s="100" t="s">
        <v>95</v>
      </c>
      <c r="G68" s="101" t="s">
        <v>96</v>
      </c>
      <c r="H68" s="25" t="s">
        <v>97</v>
      </c>
      <c r="I68" s="11" t="s">
        <v>847</v>
      </c>
      <c r="J68" s="28" t="s">
        <v>98</v>
      </c>
      <c r="K68" s="11" t="s">
        <v>99</v>
      </c>
      <c r="L68" s="6"/>
      <c r="M68" s="6"/>
    </row>
    <row r="69" spans="1:13" ht="16" thickBot="1">
      <c r="A69" s="28" t="s">
        <v>436</v>
      </c>
      <c r="B69" s="28" t="s">
        <v>722</v>
      </c>
      <c r="C69" s="7"/>
      <c r="D69" s="7"/>
      <c r="E69" s="29">
        <v>0</v>
      </c>
      <c r="F69" s="29">
        <v>7.7349211903150319E-2</v>
      </c>
      <c r="G69" s="19">
        <v>7.4019101784270402E-2</v>
      </c>
      <c r="H69" s="7">
        <f>(F69+G69)/2</f>
        <v>7.5684156843710354E-2</v>
      </c>
      <c r="I69" s="30">
        <f>_xlfn.STDEV.S(F69:G69)</f>
        <v>2.354743447157929E-3</v>
      </c>
      <c r="J69" s="19">
        <v>0</v>
      </c>
      <c r="K69" s="31">
        <f>PEARSON(H69:H75,J69:J75)</f>
        <v>0.99951467029097896</v>
      </c>
      <c r="L69" s="6"/>
      <c r="M69" s="6"/>
    </row>
    <row r="70" spans="1:13">
      <c r="A70" s="37" t="s">
        <v>781</v>
      </c>
      <c r="B70" s="16">
        <v>7.7349211903150319E-2</v>
      </c>
      <c r="C70" s="7"/>
      <c r="D70" s="7"/>
      <c r="E70" s="29">
        <v>1</v>
      </c>
      <c r="F70" s="29">
        <v>0.85126890718453629</v>
      </c>
      <c r="G70" s="19">
        <v>1.0337172702677733</v>
      </c>
      <c r="H70" s="7">
        <f t="shared" ref="H70:H83" si="8">(F70+G70)/2</f>
        <v>0.94249308872615478</v>
      </c>
      <c r="I70" s="30">
        <f t="shared" ref="I70:I75" si="9">_xlfn.STDEV.S(F70:G70)</f>
        <v>0.12901047475254221</v>
      </c>
      <c r="J70" s="19">
        <v>1</v>
      </c>
      <c r="K70" s="6"/>
      <c r="L70" s="6"/>
      <c r="M70" s="6"/>
    </row>
    <row r="71" spans="1:13">
      <c r="A71" s="29" t="s">
        <v>775</v>
      </c>
      <c r="B71" s="19">
        <v>0.85126890718453629</v>
      </c>
      <c r="C71" s="7"/>
      <c r="D71" s="7"/>
      <c r="E71" s="29">
        <v>10</v>
      </c>
      <c r="F71" s="29">
        <v>11.264864071268491</v>
      </c>
      <c r="G71" s="19">
        <v>8.9968724600691363</v>
      </c>
      <c r="H71" s="7">
        <f t="shared" si="8"/>
        <v>10.130868265668813</v>
      </c>
      <c r="I71" s="30">
        <f t="shared" si="9"/>
        <v>1.6037122479532817</v>
      </c>
      <c r="J71" s="19">
        <v>10</v>
      </c>
      <c r="K71" s="6"/>
      <c r="L71" s="6"/>
      <c r="M71" s="6"/>
    </row>
    <row r="72" spans="1:13">
      <c r="A72" s="29" t="s">
        <v>776</v>
      </c>
      <c r="B72" s="19">
        <v>11.264864071268491</v>
      </c>
      <c r="C72" s="7"/>
      <c r="D72" s="7"/>
      <c r="E72" s="29">
        <v>25</v>
      </c>
      <c r="F72" s="29">
        <v>26.21488282927842</v>
      </c>
      <c r="G72" s="19">
        <v>28.718449600190745</v>
      </c>
      <c r="H72" s="7">
        <f t="shared" si="8"/>
        <v>27.46666621473458</v>
      </c>
      <c r="I72" s="30">
        <f t="shared" si="9"/>
        <v>1.7702890408654131</v>
      </c>
      <c r="J72" s="19">
        <v>25</v>
      </c>
      <c r="K72" s="6"/>
      <c r="L72" s="6"/>
      <c r="M72" s="6"/>
    </row>
    <row r="73" spans="1:13">
      <c r="A73" s="29" t="s">
        <v>777</v>
      </c>
      <c r="B73" s="19">
        <v>26.21488282927842</v>
      </c>
      <c r="C73" s="7"/>
      <c r="D73" s="7"/>
      <c r="E73" s="29">
        <v>50</v>
      </c>
      <c r="F73" s="29">
        <v>50.987472457673533</v>
      </c>
      <c r="G73" s="19">
        <v>50.461760088835284</v>
      </c>
      <c r="H73" s="7">
        <f t="shared" si="8"/>
        <v>50.724616273254412</v>
      </c>
      <c r="I73" s="30">
        <f t="shared" si="9"/>
        <v>0.37173478095916951</v>
      </c>
      <c r="J73" s="19">
        <v>50</v>
      </c>
      <c r="K73" s="6"/>
      <c r="L73" s="6"/>
      <c r="M73" s="6"/>
    </row>
    <row r="74" spans="1:13">
      <c r="A74" s="29" t="s">
        <v>778</v>
      </c>
      <c r="B74" s="19">
        <v>50.987472457673533</v>
      </c>
      <c r="C74" s="7"/>
      <c r="D74" s="7"/>
      <c r="E74" s="29">
        <v>75</v>
      </c>
      <c r="F74" s="29">
        <v>74.737634845957672</v>
      </c>
      <c r="G74" s="19">
        <v>78.344037143058713</v>
      </c>
      <c r="H74" s="7">
        <f t="shared" si="8"/>
        <v>76.5408359945082</v>
      </c>
      <c r="I74" s="30">
        <f t="shared" si="9"/>
        <v>2.5501115199668889</v>
      </c>
      <c r="J74" s="19">
        <v>75</v>
      </c>
      <c r="K74" s="6"/>
      <c r="L74" s="6"/>
      <c r="M74" s="6"/>
    </row>
    <row r="75" spans="1:13" ht="16" thickBot="1">
      <c r="A75" s="29" t="s">
        <v>779</v>
      </c>
      <c r="B75" s="19">
        <v>74.737634845957672</v>
      </c>
      <c r="C75" s="7"/>
      <c r="D75" s="7"/>
      <c r="E75" s="36">
        <v>90</v>
      </c>
      <c r="F75" s="36">
        <v>89.085891201951426</v>
      </c>
      <c r="G75" s="23">
        <v>89.00527293403006</v>
      </c>
      <c r="H75" s="22">
        <f t="shared" si="8"/>
        <v>89.04558206799075</v>
      </c>
      <c r="I75" s="31">
        <f t="shared" si="9"/>
        <v>5.700572393471201E-2</v>
      </c>
      <c r="J75" s="23">
        <v>90</v>
      </c>
      <c r="K75" s="6"/>
      <c r="L75" s="6"/>
      <c r="M75" s="6"/>
    </row>
    <row r="76" spans="1:13" ht="16" thickBot="1">
      <c r="A76" s="29" t="s">
        <v>780</v>
      </c>
      <c r="B76" s="19">
        <v>89.085891201951426</v>
      </c>
      <c r="C76" s="7"/>
      <c r="D76" s="7"/>
      <c r="E76" s="24" t="s">
        <v>100</v>
      </c>
      <c r="F76" s="100" t="s">
        <v>95</v>
      </c>
      <c r="G76" s="101" t="s">
        <v>96</v>
      </c>
      <c r="H76" s="25" t="s">
        <v>97</v>
      </c>
      <c r="I76" s="11" t="s">
        <v>847</v>
      </c>
      <c r="J76" s="28" t="s">
        <v>101</v>
      </c>
      <c r="K76" s="11" t="s">
        <v>99</v>
      </c>
      <c r="L76" s="6"/>
      <c r="M76" s="6"/>
    </row>
    <row r="77" spans="1:13" ht="16" thickBot="1">
      <c r="A77" s="29" t="s">
        <v>782</v>
      </c>
      <c r="B77" s="19">
        <v>99.922650788096846</v>
      </c>
      <c r="C77" s="7"/>
      <c r="D77" s="7"/>
      <c r="E77" s="29">
        <v>100</v>
      </c>
      <c r="F77" s="29">
        <v>99.922650788096846</v>
      </c>
      <c r="G77" s="19">
        <v>99.925980898215727</v>
      </c>
      <c r="H77" s="7">
        <f t="shared" si="8"/>
        <v>99.924315843156279</v>
      </c>
      <c r="I77" s="30">
        <f>_xlfn.STDEV.S(F77:G77)</f>
        <v>2.3547434471588224E-3</v>
      </c>
      <c r="J77" s="19">
        <v>100</v>
      </c>
      <c r="K77" s="31">
        <f>PEARSON(H77:H83,J77:J83)</f>
        <v>0.99951467029097874</v>
      </c>
      <c r="L77" s="6"/>
      <c r="M77" s="6"/>
    </row>
    <row r="78" spans="1:13">
      <c r="A78" s="29" t="s">
        <v>783</v>
      </c>
      <c r="B78" s="19">
        <v>99.148731092815467</v>
      </c>
      <c r="C78" s="7"/>
      <c r="D78" s="7"/>
      <c r="E78" s="29">
        <v>99</v>
      </c>
      <c r="F78" s="29">
        <v>99.148731092815467</v>
      </c>
      <c r="G78" s="19">
        <v>98.966282729732228</v>
      </c>
      <c r="H78" s="7">
        <f t="shared" si="8"/>
        <v>99.057506911273848</v>
      </c>
      <c r="I78" s="30">
        <f t="shared" ref="I78:I83" si="10">_xlfn.STDEV.S(F78:G78)</f>
        <v>0.12901047475254362</v>
      </c>
      <c r="J78" s="19">
        <v>99</v>
      </c>
      <c r="K78" s="6"/>
      <c r="L78" s="6"/>
      <c r="M78" s="6"/>
    </row>
    <row r="79" spans="1:13">
      <c r="A79" s="29" t="s">
        <v>784</v>
      </c>
      <c r="B79" s="19">
        <v>88.735135928731509</v>
      </c>
      <c r="C79" s="7"/>
      <c r="D79" s="7"/>
      <c r="E79" s="29">
        <v>90</v>
      </c>
      <c r="F79" s="29">
        <v>88.735135928731509</v>
      </c>
      <c r="G79" s="19">
        <v>91.003127539930873</v>
      </c>
      <c r="H79" s="7">
        <f t="shared" si="8"/>
        <v>89.869131734331191</v>
      </c>
      <c r="I79" s="30">
        <f t="shared" si="10"/>
        <v>1.6037122479532737</v>
      </c>
      <c r="J79" s="19">
        <v>90</v>
      </c>
      <c r="K79" s="6"/>
      <c r="L79" s="6"/>
      <c r="M79" s="6"/>
    </row>
    <row r="80" spans="1:13">
      <c r="A80" s="29" t="s">
        <v>103</v>
      </c>
      <c r="B80" s="19">
        <v>73.785117170721577</v>
      </c>
      <c r="C80" s="7"/>
      <c r="D80" s="7"/>
      <c r="E80" s="29">
        <v>75</v>
      </c>
      <c r="F80" s="29">
        <v>73.785117170721577</v>
      </c>
      <c r="G80" s="19">
        <v>71.281550399809262</v>
      </c>
      <c r="H80" s="7">
        <f t="shared" si="8"/>
        <v>72.533333785265427</v>
      </c>
      <c r="I80" s="30">
        <f t="shared" si="10"/>
        <v>1.7702890408654055</v>
      </c>
      <c r="J80" s="19">
        <v>75</v>
      </c>
      <c r="K80" s="6"/>
      <c r="L80" s="6"/>
      <c r="M80" s="6"/>
    </row>
    <row r="81" spans="1:13">
      <c r="A81" s="29" t="s">
        <v>786</v>
      </c>
      <c r="B81" s="19">
        <v>49.012527542326453</v>
      </c>
      <c r="C81" s="7"/>
      <c r="D81" s="7"/>
      <c r="E81" s="29">
        <v>50</v>
      </c>
      <c r="F81" s="29">
        <v>49.012527542326453</v>
      </c>
      <c r="G81" s="19">
        <v>49.538239911164723</v>
      </c>
      <c r="H81" s="7">
        <f t="shared" si="8"/>
        <v>49.275383726745588</v>
      </c>
      <c r="I81" s="30">
        <f t="shared" si="10"/>
        <v>0.37173478095918455</v>
      </c>
      <c r="J81" s="19">
        <v>50</v>
      </c>
      <c r="K81" s="6"/>
      <c r="L81" s="6"/>
      <c r="M81" s="6"/>
    </row>
    <row r="82" spans="1:13">
      <c r="A82" s="29" t="s">
        <v>787</v>
      </c>
      <c r="B82" s="19">
        <v>25.262365154042328</v>
      </c>
      <c r="C82" s="7"/>
      <c r="D82" s="7"/>
      <c r="E82" s="29">
        <v>25</v>
      </c>
      <c r="F82" s="29">
        <v>25.262365154042328</v>
      </c>
      <c r="G82" s="19">
        <v>21.655962856941287</v>
      </c>
      <c r="H82" s="7">
        <f t="shared" si="8"/>
        <v>23.459164005491807</v>
      </c>
      <c r="I82" s="30">
        <f t="shared" si="10"/>
        <v>2.5501115199668885</v>
      </c>
      <c r="J82" s="19">
        <v>25</v>
      </c>
      <c r="K82" s="6"/>
      <c r="L82" s="6"/>
      <c r="M82" s="6"/>
    </row>
    <row r="83" spans="1:13" ht="16" thickBot="1">
      <c r="A83" s="36" t="s">
        <v>788</v>
      </c>
      <c r="B83" s="23">
        <v>10.914108798048575</v>
      </c>
      <c r="C83" s="7"/>
      <c r="D83" s="7"/>
      <c r="E83" s="36">
        <v>10</v>
      </c>
      <c r="F83" s="36">
        <v>10.914108798048575</v>
      </c>
      <c r="G83" s="23">
        <v>10.994727065969945</v>
      </c>
      <c r="H83" s="22">
        <f t="shared" si="8"/>
        <v>10.95441793200926</v>
      </c>
      <c r="I83" s="31">
        <f t="shared" si="10"/>
        <v>5.7005723934714522E-2</v>
      </c>
      <c r="J83" s="23">
        <v>10</v>
      </c>
      <c r="K83" s="6"/>
      <c r="L83" s="6"/>
      <c r="M83" s="6"/>
    </row>
    <row r="84" spans="1:13" ht="16" thickBot="1">
      <c r="A84" s="99" t="s">
        <v>96</v>
      </c>
      <c r="B84" s="6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37" t="s">
        <v>781</v>
      </c>
      <c r="B85" s="16">
        <v>7.4019101784270402E-2</v>
      </c>
      <c r="C85" s="7"/>
      <c r="D85" s="7"/>
      <c r="E85" s="6"/>
      <c r="K85" s="6"/>
      <c r="L85" s="6"/>
      <c r="M85" s="6"/>
    </row>
    <row r="86" spans="1:13">
      <c r="A86" s="29" t="s">
        <v>775</v>
      </c>
      <c r="B86" s="19">
        <v>1.0337172702677733</v>
      </c>
      <c r="C86" s="7"/>
      <c r="D86" s="7"/>
      <c r="E86" s="6"/>
      <c r="K86" s="6"/>
      <c r="L86" s="6"/>
      <c r="M86" s="6"/>
    </row>
    <row r="87" spans="1:13">
      <c r="A87" s="29" t="s">
        <v>776</v>
      </c>
      <c r="B87" s="19">
        <v>8.9968724600691363</v>
      </c>
      <c r="C87" s="7"/>
      <c r="D87" s="7"/>
      <c r="E87" s="6"/>
      <c r="K87" s="6"/>
      <c r="L87" s="6"/>
      <c r="M87" s="6"/>
    </row>
    <row r="88" spans="1:13">
      <c r="A88" s="29" t="s">
        <v>777</v>
      </c>
      <c r="B88" s="19">
        <v>28.718449600190745</v>
      </c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29" t="s">
        <v>778</v>
      </c>
      <c r="B89" s="19">
        <v>50.461760088835284</v>
      </c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</row>
    <row r="90" spans="1:13">
      <c r="A90" s="29" t="s">
        <v>779</v>
      </c>
      <c r="B90" s="19">
        <v>78.344037143058713</v>
      </c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</row>
    <row r="91" spans="1:13">
      <c r="A91" s="29" t="s">
        <v>780</v>
      </c>
      <c r="B91" s="19">
        <v>89.00527293403006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>
      <c r="A92" s="29" t="s">
        <v>782</v>
      </c>
      <c r="B92" s="19">
        <v>99.925980898215727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>
      <c r="A93" s="29" t="s">
        <v>783</v>
      </c>
      <c r="B93" s="19">
        <v>98.966282729732228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>
      <c r="A94" s="29" t="s">
        <v>784</v>
      </c>
      <c r="B94" s="19">
        <v>91.003127539930873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>
      <c r="A95" s="29" t="s">
        <v>785</v>
      </c>
      <c r="B95" s="19">
        <v>71.281550399809262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>
      <c r="A96" s="29" t="s">
        <v>786</v>
      </c>
      <c r="B96" s="19">
        <v>49.538239911164723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>
      <c r="A97" s="29" t="s">
        <v>787</v>
      </c>
      <c r="B97" s="19">
        <v>21.655962856941287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6" thickBot="1">
      <c r="A98" s="36" t="s">
        <v>788</v>
      </c>
      <c r="B98" s="23">
        <v>10.994727065969945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>
      <c r="A111" s="6"/>
      <c r="B111" s="6"/>
    </row>
  </sheetData>
  <mergeCells count="2">
    <mergeCell ref="O1:P1"/>
    <mergeCell ref="H1:K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374"/>
  <sheetViews>
    <sheetView workbookViewId="0">
      <selection activeCell="H74" sqref="H74"/>
    </sheetView>
  </sheetViews>
  <sheetFormatPr baseColWidth="10" defaultRowHeight="15"/>
  <cols>
    <col min="1" max="1" width="21.5" style="6" bestFit="1" customWidth="1"/>
    <col min="2" max="2" width="26" style="6" bestFit="1" customWidth="1"/>
    <col min="3" max="3" width="12.1640625" style="6" bestFit="1" customWidth="1"/>
    <col min="4" max="4" width="21" style="6" bestFit="1" customWidth="1"/>
    <col min="5" max="5" width="23" style="6" bestFit="1" customWidth="1"/>
    <col min="6" max="6" width="27.5" style="71" bestFit="1" customWidth="1"/>
    <col min="7" max="7" width="33" style="6" bestFit="1" customWidth="1"/>
    <col min="8" max="8" width="23.1640625" style="6" bestFit="1" customWidth="1"/>
    <col min="9" max="9" width="12.83203125" style="6" bestFit="1" customWidth="1"/>
    <col min="10" max="12" width="12.1640625" style="6" bestFit="1" customWidth="1"/>
    <col min="13" max="13" width="15.1640625" style="6" bestFit="1" customWidth="1"/>
    <col min="14" max="15" width="12.1640625" style="6" bestFit="1" customWidth="1"/>
    <col min="16" max="16" width="11.83203125" style="6" bestFit="1" customWidth="1"/>
    <col min="17" max="19" width="12.1640625" style="6" bestFit="1" customWidth="1"/>
    <col min="20" max="16384" width="10.83203125" style="8"/>
  </cols>
  <sheetData>
    <row r="1" spans="1:10" ht="16" thickBot="1">
      <c r="A1" s="95" t="s">
        <v>685</v>
      </c>
    </row>
    <row r="2" spans="1:10" ht="16" thickBot="1">
      <c r="A2" s="24" t="s">
        <v>671</v>
      </c>
      <c r="B2" s="11" t="s">
        <v>672</v>
      </c>
      <c r="C2" s="24" t="s">
        <v>1</v>
      </c>
      <c r="D2" s="11" t="s">
        <v>674</v>
      </c>
      <c r="E2" s="81" t="s">
        <v>722</v>
      </c>
      <c r="F2" s="81" t="s">
        <v>732</v>
      </c>
      <c r="G2" s="54" t="s">
        <v>734</v>
      </c>
      <c r="H2" s="11" t="s">
        <v>5</v>
      </c>
      <c r="I2" s="78" t="s">
        <v>6</v>
      </c>
      <c r="J2" s="13">
        <v>-3.3245</v>
      </c>
    </row>
    <row r="3" spans="1:10" ht="16" thickBot="1">
      <c r="A3" s="43" t="s">
        <v>107</v>
      </c>
      <c r="B3" s="43">
        <v>100</v>
      </c>
      <c r="C3" s="43">
        <v>26.214058876037598</v>
      </c>
      <c r="D3" s="43">
        <f t="shared" ref="D3:D34" si="0">LOG10(B3)</f>
        <v>2</v>
      </c>
      <c r="E3" s="37">
        <f t="shared" ref="E3:E34" si="1">10^((C3-$J$3)/$J$2)</f>
        <v>2.432345726000064E-6</v>
      </c>
      <c r="F3" s="45">
        <f>(E3/$E$35)*100</f>
        <v>4.7445699523067437E-2</v>
      </c>
      <c r="G3" s="55">
        <f>(F3/$F$15)*100</f>
        <v>7.2369081031881402E-2</v>
      </c>
      <c r="H3" s="7"/>
      <c r="I3" s="12" t="s">
        <v>8</v>
      </c>
      <c r="J3" s="17">
        <v>7.5503999999999998</v>
      </c>
    </row>
    <row r="4" spans="1:10">
      <c r="A4" s="30" t="s">
        <v>107</v>
      </c>
      <c r="B4" s="30">
        <v>10</v>
      </c>
      <c r="C4" s="30">
        <v>29.238304138183594</v>
      </c>
      <c r="D4" s="30">
        <f t="shared" si="0"/>
        <v>1</v>
      </c>
      <c r="E4" s="29">
        <f t="shared" si="1"/>
        <v>2.9946154601116157E-7</v>
      </c>
      <c r="F4" s="47">
        <f>(E4/$E$35)*1000</f>
        <v>5.8413417052039708E-2</v>
      </c>
      <c r="G4" s="56">
        <f>(F4/$F$16)*100</f>
        <v>9.554768794868454E-2</v>
      </c>
      <c r="H4" s="7"/>
    </row>
    <row r="5" spans="1:10">
      <c r="A5" s="30" t="s">
        <v>108</v>
      </c>
      <c r="B5" s="30">
        <v>100</v>
      </c>
      <c r="C5" s="30">
        <v>24.583688735961914</v>
      </c>
      <c r="D5" s="30">
        <f t="shared" si="0"/>
        <v>2</v>
      </c>
      <c r="E5" s="29">
        <f t="shared" si="1"/>
        <v>7.5237773392556133E-6</v>
      </c>
      <c r="F5" s="47">
        <f>(E5/$E$35)*100</f>
        <v>0.14675992606684901</v>
      </c>
      <c r="G5" s="56">
        <f>(F5/$F$15)*100</f>
        <v>0.2238533963779161</v>
      </c>
      <c r="H5" s="9"/>
      <c r="I5" s="5"/>
      <c r="J5" s="5"/>
    </row>
    <row r="6" spans="1:10">
      <c r="A6" s="30" t="s">
        <v>108</v>
      </c>
      <c r="B6" s="30">
        <v>10</v>
      </c>
      <c r="C6" s="30">
        <v>27.96125602722168</v>
      </c>
      <c r="D6" s="30">
        <f t="shared" si="0"/>
        <v>1</v>
      </c>
      <c r="E6" s="29">
        <f t="shared" si="1"/>
        <v>7.25226135126033E-7</v>
      </c>
      <c r="F6" s="47">
        <f>(E6/$E$35)*1000</f>
        <v>0.14146369459595629</v>
      </c>
      <c r="G6" s="56">
        <f>(F6/$F$16)*100</f>
        <v>0.23139425203084341</v>
      </c>
      <c r="H6" s="9"/>
      <c r="I6" s="5"/>
      <c r="J6" s="5"/>
    </row>
    <row r="7" spans="1:10">
      <c r="A7" s="30" t="s">
        <v>109</v>
      </c>
      <c r="B7" s="30">
        <v>100</v>
      </c>
      <c r="C7" s="30">
        <v>25.089644432067871</v>
      </c>
      <c r="D7" s="30">
        <f t="shared" si="0"/>
        <v>2</v>
      </c>
      <c r="E7" s="29">
        <f t="shared" si="1"/>
        <v>5.2996345419275357E-6</v>
      </c>
      <c r="F7" s="47">
        <f>(E7/$E$35)*100</f>
        <v>0.10337546401015048</v>
      </c>
      <c r="G7" s="56">
        <f>(F7/$F$15)*100</f>
        <v>0.15767893416813616</v>
      </c>
      <c r="H7" s="7"/>
    </row>
    <row r="8" spans="1:10">
      <c r="A8" s="30" t="s">
        <v>109</v>
      </c>
      <c r="B8" s="30">
        <v>10</v>
      </c>
      <c r="C8" s="30">
        <v>29.068833351135254</v>
      </c>
      <c r="D8" s="30">
        <f t="shared" si="0"/>
        <v>1</v>
      </c>
      <c r="E8" s="29">
        <f t="shared" si="1"/>
        <v>3.3675758449007937E-7</v>
      </c>
      <c r="F8" s="47">
        <f>(E8/$E$35)*1000</f>
        <v>6.5688438099238688E-2</v>
      </c>
      <c r="G8" s="56">
        <f>(F8/$F$16)*100</f>
        <v>0.10744754719195762</v>
      </c>
      <c r="H8" s="7"/>
    </row>
    <row r="9" spans="1:10">
      <c r="A9" s="30" t="s">
        <v>110</v>
      </c>
      <c r="B9" s="30">
        <v>100</v>
      </c>
      <c r="C9" s="30">
        <v>26.249197959899902</v>
      </c>
      <c r="D9" s="30">
        <f t="shared" si="0"/>
        <v>2</v>
      </c>
      <c r="E9" s="29">
        <f t="shared" si="1"/>
        <v>2.3738625511314947E-6</v>
      </c>
      <c r="F9" s="47">
        <f>(E9/$E$35)*100</f>
        <v>4.6304917967095044E-2</v>
      </c>
      <c r="G9" s="56">
        <f>(F9/$F$15)*100</f>
        <v>7.0629043184537554E-2</v>
      </c>
      <c r="H9" s="7"/>
    </row>
    <row r="10" spans="1:10">
      <c r="A10" s="30" t="s">
        <v>110</v>
      </c>
      <c r="B10" s="30">
        <v>10</v>
      </c>
      <c r="C10" s="30">
        <v>29.607084274291992</v>
      </c>
      <c r="D10" s="30">
        <f t="shared" si="0"/>
        <v>1</v>
      </c>
      <c r="E10" s="29">
        <f t="shared" si="1"/>
        <v>2.319599798381806E-7</v>
      </c>
      <c r="F10" s="47">
        <f>(E10/$E$35)*1000</f>
        <v>4.5246460596197365E-2</v>
      </c>
      <c r="G10" s="56">
        <f>(F10/$F$16)*100</f>
        <v>7.4010303043501841E-2</v>
      </c>
      <c r="H10" s="7"/>
    </row>
    <row r="11" spans="1:10">
      <c r="A11" s="30" t="s">
        <v>111</v>
      </c>
      <c r="B11" s="30">
        <v>100</v>
      </c>
      <c r="C11" s="30">
        <v>25.541154861450195</v>
      </c>
      <c r="D11" s="30">
        <f t="shared" si="0"/>
        <v>2</v>
      </c>
      <c r="E11" s="29">
        <f t="shared" si="1"/>
        <v>3.8764384149885379E-6</v>
      </c>
      <c r="F11" s="47">
        <f>(E11/$E$35)*100</f>
        <v>7.5614387498965721E-2</v>
      </c>
      <c r="G11" s="56">
        <f>(F11/$F$15)*100</f>
        <v>0.11533487315174371</v>
      </c>
      <c r="H11" s="7"/>
    </row>
    <row r="12" spans="1:10">
      <c r="A12" s="30" t="s">
        <v>111</v>
      </c>
      <c r="B12" s="30">
        <v>10</v>
      </c>
      <c r="C12" s="30">
        <v>29.033595085144043</v>
      </c>
      <c r="D12" s="30">
        <f t="shared" si="0"/>
        <v>1</v>
      </c>
      <c r="E12" s="29">
        <f t="shared" si="1"/>
        <v>3.4507774740015562E-7</v>
      </c>
      <c r="F12" s="47">
        <f>(E12/$E$35)*1000</f>
        <v>6.7311381520458735E-2</v>
      </c>
      <c r="G12" s="56">
        <f>(F12/$F$16)*100</f>
        <v>0.11010221968665101</v>
      </c>
      <c r="H12" s="7"/>
    </row>
    <row r="13" spans="1:10">
      <c r="A13" s="30" t="s">
        <v>112</v>
      </c>
      <c r="B13" s="30">
        <v>100</v>
      </c>
      <c r="C13" s="30">
        <v>24.458598136901855</v>
      </c>
      <c r="D13" s="30">
        <f t="shared" si="0"/>
        <v>2</v>
      </c>
      <c r="E13" s="29">
        <f t="shared" si="1"/>
        <v>8.2047022568049923E-6</v>
      </c>
      <c r="F13" s="47">
        <f>(E13/$E$35)*100</f>
        <v>0.16004214935052069</v>
      </c>
      <c r="G13" s="56">
        <f>(F13/$F$15)*100</f>
        <v>0.24411281509788343</v>
      </c>
      <c r="H13" s="7"/>
    </row>
    <row r="14" spans="1:10">
      <c r="A14" s="30" t="s">
        <v>112</v>
      </c>
      <c r="B14" s="30">
        <v>10</v>
      </c>
      <c r="C14" s="30">
        <v>27.998619079589844</v>
      </c>
      <c r="D14" s="30">
        <f t="shared" si="0"/>
        <v>1</v>
      </c>
      <c r="E14" s="29">
        <f t="shared" si="1"/>
        <v>7.066994416807134E-7</v>
      </c>
      <c r="F14" s="47">
        <f>(E14/$E$35)*1000</f>
        <v>0.13784985006322151</v>
      </c>
      <c r="G14" s="56">
        <f>(F14/$F$16)*100</f>
        <v>0.22548303321956956</v>
      </c>
      <c r="H14" s="7"/>
    </row>
    <row r="15" spans="1:10">
      <c r="A15" s="30" t="s">
        <v>113</v>
      </c>
      <c r="B15" s="30">
        <v>100</v>
      </c>
      <c r="C15" s="30">
        <v>15.773643016815186</v>
      </c>
      <c r="D15" s="30">
        <f t="shared" si="0"/>
        <v>2</v>
      </c>
      <c r="E15" s="29">
        <f t="shared" si="1"/>
        <v>3.3610288970348E-3</v>
      </c>
      <c r="F15" s="47">
        <f>(E15/$E$35)*100</f>
        <v>65.560732354975954</v>
      </c>
      <c r="G15" s="56">
        <f>(F15/$F$15)*100</f>
        <v>100</v>
      </c>
      <c r="H15" s="7"/>
    </row>
    <row r="16" spans="1:10">
      <c r="A16" s="30" t="s">
        <v>113</v>
      </c>
      <c r="B16" s="30">
        <v>10</v>
      </c>
      <c r="C16" s="30">
        <v>19.19904613494873</v>
      </c>
      <c r="D16" s="30">
        <f t="shared" si="0"/>
        <v>1</v>
      </c>
      <c r="E16" s="29">
        <f t="shared" si="1"/>
        <v>3.1341579523304878E-4</v>
      </c>
      <c r="F16" s="47">
        <f>(E16/$E$35)*1000</f>
        <v>61.135353775814643</v>
      </c>
      <c r="G16" s="56">
        <f>(F16/$F$16)*100</f>
        <v>100</v>
      </c>
      <c r="H16" s="7"/>
    </row>
    <row r="17" spans="1:8">
      <c r="A17" s="30" t="s">
        <v>114</v>
      </c>
      <c r="B17" s="30">
        <v>100</v>
      </c>
      <c r="C17" s="30">
        <v>26.177812576293945</v>
      </c>
      <c r="D17" s="30">
        <f t="shared" si="0"/>
        <v>2</v>
      </c>
      <c r="E17" s="29">
        <f t="shared" si="1"/>
        <v>2.4941816890370731E-6</v>
      </c>
      <c r="F17" s="47">
        <f>(E17/$E$35)*100</f>
        <v>4.8651881066510305E-2</v>
      </c>
      <c r="G17" s="56">
        <f>(F17/$F$15)*100</f>
        <v>7.4208873694525945E-2</v>
      </c>
      <c r="H17" s="7"/>
    </row>
    <row r="18" spans="1:8">
      <c r="A18" s="30" t="s">
        <v>114</v>
      </c>
      <c r="B18" s="30">
        <v>10</v>
      </c>
      <c r="C18" s="30">
        <v>29.451885223388672</v>
      </c>
      <c r="D18" s="30">
        <f t="shared" si="0"/>
        <v>1</v>
      </c>
      <c r="E18" s="29">
        <f t="shared" si="1"/>
        <v>2.5828339638777263E-7</v>
      </c>
      <c r="F18" s="47">
        <f>(E18/$E$35)*1000</f>
        <v>5.0381145598753826E-2</v>
      </c>
      <c r="G18" s="56">
        <f>(F18/$F$16)*100</f>
        <v>8.2409183045710585E-2</v>
      </c>
      <c r="H18" s="7"/>
    </row>
    <row r="19" spans="1:8">
      <c r="A19" s="30" t="s">
        <v>115</v>
      </c>
      <c r="B19" s="30">
        <v>100</v>
      </c>
      <c r="C19" s="30">
        <v>24.072587966918945</v>
      </c>
      <c r="D19" s="30">
        <f t="shared" si="0"/>
        <v>2</v>
      </c>
      <c r="E19" s="29">
        <f t="shared" si="1"/>
        <v>1.0719476336179785E-5</v>
      </c>
      <c r="F19" s="47">
        <f>(E19/$E$35)*100</f>
        <v>0.2090957086628418</v>
      </c>
      <c r="G19" s="56">
        <f>(F19/$F$15)*100</f>
        <v>0.31893436993763508</v>
      </c>
      <c r="H19" s="7"/>
    </row>
    <row r="20" spans="1:8">
      <c r="A20" s="30" t="s">
        <v>115</v>
      </c>
      <c r="B20" s="30">
        <v>10</v>
      </c>
      <c r="C20" s="30">
        <v>27.193758010864258</v>
      </c>
      <c r="D20" s="30">
        <f t="shared" si="0"/>
        <v>1</v>
      </c>
      <c r="E20" s="29">
        <f t="shared" si="1"/>
        <v>1.2340553339646937E-6</v>
      </c>
      <c r="F20" s="47">
        <f>(E20/$E$35)*1000</f>
        <v>0.24071667914746897</v>
      </c>
      <c r="G20" s="56">
        <f>(F20/$F$16)*100</f>
        <v>0.39374382297710248</v>
      </c>
      <c r="H20" s="7"/>
    </row>
    <row r="21" spans="1:8">
      <c r="A21" s="30" t="s">
        <v>116</v>
      </c>
      <c r="B21" s="30">
        <v>100</v>
      </c>
      <c r="C21" s="30">
        <v>26.027323722839355</v>
      </c>
      <c r="D21" s="30">
        <f t="shared" si="0"/>
        <v>2</v>
      </c>
      <c r="E21" s="29">
        <f t="shared" si="1"/>
        <v>2.7681823745669812E-6</v>
      </c>
      <c r="F21" s="47">
        <f>(E21/$E$35)*100</f>
        <v>5.3996579419135105E-2</v>
      </c>
      <c r="G21" s="56">
        <f>(F21/$F$15)*100</f>
        <v>8.2361159614222718E-2</v>
      </c>
      <c r="H21" s="7"/>
    </row>
    <row r="22" spans="1:8">
      <c r="A22" s="30" t="s">
        <v>116</v>
      </c>
      <c r="B22" s="30">
        <v>10</v>
      </c>
      <c r="C22" s="30">
        <v>29.256125450134277</v>
      </c>
      <c r="D22" s="30">
        <f t="shared" si="0"/>
        <v>1</v>
      </c>
      <c r="E22" s="29">
        <f t="shared" si="1"/>
        <v>2.9578794028389947E-7</v>
      </c>
      <c r="F22" s="47">
        <f>(E22/$E$35)*1000</f>
        <v>5.7696838024482951E-2</v>
      </c>
      <c r="G22" s="56">
        <f>(F22/$F$16)*100</f>
        <v>9.4375569062803102E-2</v>
      </c>
      <c r="H22" s="7"/>
    </row>
    <row r="23" spans="1:8">
      <c r="A23" s="30" t="s">
        <v>117</v>
      </c>
      <c r="B23" s="30">
        <v>100</v>
      </c>
      <c r="C23" s="30">
        <v>22.813118934631348</v>
      </c>
      <c r="D23" s="30">
        <f t="shared" si="0"/>
        <v>2</v>
      </c>
      <c r="E23" s="29">
        <f t="shared" si="1"/>
        <v>2.564591614359046E-5</v>
      </c>
      <c r="F23" s="47">
        <f>(E23/$E$35)*100</f>
        <v>0.50025307600641022</v>
      </c>
      <c r="G23" s="56">
        <f>(F23/$F$15)*100</f>
        <v>0.76303765689774483</v>
      </c>
      <c r="H23" s="7"/>
    </row>
    <row r="24" spans="1:8">
      <c r="A24" s="30" t="s">
        <v>117</v>
      </c>
      <c r="B24" s="30">
        <v>10</v>
      </c>
      <c r="C24" s="30">
        <v>26.264261245727539</v>
      </c>
      <c r="D24" s="30">
        <f t="shared" si="0"/>
        <v>1</v>
      </c>
      <c r="E24" s="29">
        <f t="shared" si="1"/>
        <v>2.3492247973435281E-6</v>
      </c>
      <c r="F24" s="47">
        <f>(E24/$E$35)*1000</f>
        <v>0.4582433025678237</v>
      </c>
      <c r="G24" s="56">
        <f>(F24/$F$16)*100</f>
        <v>0.74955532971677408</v>
      </c>
      <c r="H24" s="7"/>
    </row>
    <row r="25" spans="1:8">
      <c r="A25" s="30" t="s">
        <v>118</v>
      </c>
      <c r="B25" s="30">
        <v>100</v>
      </c>
      <c r="C25" s="30">
        <v>26.486149787902832</v>
      </c>
      <c r="D25" s="30">
        <f t="shared" si="0"/>
        <v>2</v>
      </c>
      <c r="E25" s="29">
        <f t="shared" si="1"/>
        <v>2.0145643468002405E-6</v>
      </c>
      <c r="F25" s="47">
        <f>(E25/$E$35)*100</f>
        <v>3.9296393455280666E-2</v>
      </c>
      <c r="G25" s="56">
        <f>(F25/$F$15)*100</f>
        <v>5.99389177694232E-2</v>
      </c>
      <c r="H25" s="7"/>
    </row>
    <row r="26" spans="1:8">
      <c r="A26" s="30" t="s">
        <v>118</v>
      </c>
      <c r="B26" s="30">
        <v>10</v>
      </c>
      <c r="C26" s="30">
        <v>29.94090461730957</v>
      </c>
      <c r="D26" s="30">
        <f t="shared" si="0"/>
        <v>1</v>
      </c>
      <c r="E26" s="29">
        <f t="shared" si="1"/>
        <v>1.840775676726613E-7</v>
      </c>
      <c r="F26" s="47">
        <f>(E26/$E$35)*1000</f>
        <v>3.590644566427055E-2</v>
      </c>
      <c r="G26" s="56">
        <f>(F26/$F$16)*100</f>
        <v>5.8732702841535311E-2</v>
      </c>
      <c r="H26" s="7"/>
    </row>
    <row r="27" spans="1:8">
      <c r="A27" s="30" t="s">
        <v>119</v>
      </c>
      <c r="B27" s="30">
        <v>100</v>
      </c>
      <c r="C27" s="30">
        <v>25.43212890625</v>
      </c>
      <c r="D27" s="30">
        <f t="shared" si="0"/>
        <v>2</v>
      </c>
      <c r="E27" s="29">
        <f t="shared" si="1"/>
        <v>4.1804937763058961E-6</v>
      </c>
      <c r="F27" s="47">
        <f>(E27/$E$35)*100</f>
        <v>8.1545336852602429E-2</v>
      </c>
      <c r="G27" s="56">
        <f>(F27/$F$15)*100</f>
        <v>0.12438136964529084</v>
      </c>
      <c r="H27" s="7"/>
    </row>
    <row r="28" spans="1:8">
      <c r="A28" s="30" t="s">
        <v>119</v>
      </c>
      <c r="B28" s="30">
        <v>10</v>
      </c>
      <c r="C28" s="30">
        <v>28.706864356994629</v>
      </c>
      <c r="D28" s="30">
        <f t="shared" si="0"/>
        <v>1</v>
      </c>
      <c r="E28" s="29">
        <f t="shared" si="1"/>
        <v>4.3270968315650435E-7</v>
      </c>
      <c r="F28" s="47">
        <f>(E28/$E$35)*1000</f>
        <v>8.4404997975048052E-2</v>
      </c>
      <c r="G28" s="56">
        <f>(F28/$F$16)*100</f>
        <v>0.13806250027531361</v>
      </c>
      <c r="H28" s="7"/>
    </row>
    <row r="29" spans="1:8">
      <c r="A29" s="30" t="s">
        <v>120</v>
      </c>
      <c r="B29" s="30">
        <v>100</v>
      </c>
      <c r="C29" s="30">
        <v>17.230583190917969</v>
      </c>
      <c r="D29" s="30">
        <f t="shared" si="0"/>
        <v>2</v>
      </c>
      <c r="E29" s="29">
        <f t="shared" si="1"/>
        <v>1.2252616743291145E-3</v>
      </c>
      <c r="F29" s="47">
        <f>(E29/$E$35)*100</f>
        <v>23.900137474679102</v>
      </c>
      <c r="G29" s="56">
        <f>(F29/$F$15)*100</f>
        <v>36.454958046033973</v>
      </c>
      <c r="H29" s="7"/>
    </row>
    <row r="30" spans="1:8">
      <c r="A30" s="30" t="s">
        <v>120</v>
      </c>
      <c r="B30" s="30">
        <v>10</v>
      </c>
      <c r="C30" s="30">
        <v>20.516177177429199</v>
      </c>
      <c r="D30" s="30">
        <f t="shared" si="0"/>
        <v>1</v>
      </c>
      <c r="E30" s="29">
        <f t="shared" si="1"/>
        <v>1.258727341035366E-4</v>
      </c>
      <c r="F30" s="47">
        <f>(E30/$E$35)*1000</f>
        <v>24.552923774715087</v>
      </c>
      <c r="G30" s="56">
        <f>(F30/$F$16)*100</f>
        <v>40.161579607033055</v>
      </c>
      <c r="H30" s="7"/>
    </row>
    <row r="31" spans="1:8">
      <c r="A31" s="30" t="s">
        <v>121</v>
      </c>
      <c r="B31" s="30">
        <v>100</v>
      </c>
      <c r="C31" s="30">
        <v>23.997776031494141</v>
      </c>
      <c r="D31" s="30">
        <f t="shared" si="0"/>
        <v>2</v>
      </c>
      <c r="E31" s="29">
        <f t="shared" si="1"/>
        <v>1.128955396897236E-5</v>
      </c>
      <c r="F31" s="47">
        <f>(E31/$E$35)*100</f>
        <v>0.22021572823126781</v>
      </c>
      <c r="G31" s="56">
        <f>(F31/$F$15)*100</f>
        <v>0.33589577224201611</v>
      </c>
      <c r="H31" s="7"/>
    </row>
    <row r="32" spans="1:8">
      <c r="A32" s="30" t="s">
        <v>121</v>
      </c>
      <c r="B32" s="30">
        <v>10</v>
      </c>
      <c r="C32" s="30">
        <v>27.445820808410645</v>
      </c>
      <c r="D32" s="30">
        <f t="shared" si="0"/>
        <v>1</v>
      </c>
      <c r="E32" s="29">
        <f t="shared" si="1"/>
        <v>1.0363700930591076E-6</v>
      </c>
      <c r="F32" s="47">
        <f>(E32/$E$35)*1000</f>
        <v>0.20215590039018391</v>
      </c>
      <c r="G32" s="56">
        <f>(F32/$F$16)*100</f>
        <v>0.33066938834033133</v>
      </c>
      <c r="H32" s="7"/>
    </row>
    <row r="33" spans="1:8">
      <c r="A33" s="30" t="s">
        <v>122</v>
      </c>
      <c r="B33" s="30">
        <v>100</v>
      </c>
      <c r="C33" s="30">
        <v>25.743192672729492</v>
      </c>
      <c r="D33" s="30">
        <f t="shared" si="0"/>
        <v>2</v>
      </c>
      <c r="E33" s="29">
        <f t="shared" si="1"/>
        <v>3.3702374371600457E-6</v>
      </c>
      <c r="F33" s="47">
        <f>(E33/$E$35)*100</f>
        <v>6.5740355515926441E-2</v>
      </c>
      <c r="G33" s="56">
        <f>(F33/$F$15)*100</f>
        <v>0.10027397979628708</v>
      </c>
      <c r="H33" s="7"/>
    </row>
    <row r="34" spans="1:8" ht="16" thickBot="1">
      <c r="A34" s="31" t="s">
        <v>122</v>
      </c>
      <c r="B34" s="31">
        <v>10</v>
      </c>
      <c r="C34" s="31">
        <v>28.893509864807129</v>
      </c>
      <c r="D34" s="31">
        <f t="shared" si="0"/>
        <v>1</v>
      </c>
      <c r="E34" s="36">
        <f t="shared" si="1"/>
        <v>3.8023683307992939E-7</v>
      </c>
      <c r="F34" s="51">
        <f>(E34/$E$35)*1000</f>
        <v>7.4169565358541481E-2</v>
      </c>
      <c r="G34" s="57">
        <f>(F34/$F$16)*100</f>
        <v>0.12132025215806179</v>
      </c>
      <c r="H34" s="7"/>
    </row>
    <row r="35" spans="1:8" ht="16" thickBot="1">
      <c r="A35" s="7"/>
      <c r="B35" s="7"/>
      <c r="C35" s="7"/>
      <c r="D35" s="7"/>
      <c r="E35" s="7">
        <f>SUM(E3:E34)</f>
        <v>5.1265883956827145E-3</v>
      </c>
      <c r="F35" s="48"/>
      <c r="G35" s="7"/>
    </row>
    <row r="36" spans="1:8" ht="16" thickBot="1">
      <c r="A36" s="24" t="s">
        <v>723</v>
      </c>
      <c r="B36" s="11" t="s">
        <v>178</v>
      </c>
      <c r="C36" s="70" t="s">
        <v>724</v>
      </c>
      <c r="D36" s="7"/>
      <c r="E36" s="7"/>
      <c r="F36" s="48"/>
      <c r="G36" s="7"/>
    </row>
    <row r="37" spans="1:8">
      <c r="A37" s="43" t="s">
        <v>107</v>
      </c>
      <c r="B37" s="16">
        <f>(F3+F4)/2</f>
        <v>5.2929558287553573E-2</v>
      </c>
      <c r="C37" s="16">
        <f>(G3+G4)/2</f>
        <v>8.3958384490282978E-2</v>
      </c>
      <c r="D37" s="7"/>
      <c r="E37" s="7"/>
      <c r="F37" s="48"/>
      <c r="G37" s="7"/>
    </row>
    <row r="38" spans="1:8">
      <c r="A38" s="30" t="s">
        <v>108</v>
      </c>
      <c r="B38" s="19">
        <f>(F5+F6)/2</f>
        <v>0.14411181033140263</v>
      </c>
      <c r="C38" s="19">
        <f>(G5+G6)/2</f>
        <v>0.22762382420437977</v>
      </c>
      <c r="D38" s="7"/>
      <c r="E38" s="7"/>
      <c r="F38" s="48"/>
      <c r="G38" s="7"/>
    </row>
    <row r="39" spans="1:8">
      <c r="A39" s="30" t="s">
        <v>109</v>
      </c>
      <c r="B39" s="19">
        <f>(F7+F8)/2</f>
        <v>8.4531951054694576E-2</v>
      </c>
      <c r="C39" s="19">
        <f>(G7+G8)/2</f>
        <v>0.13256324068004688</v>
      </c>
      <c r="D39" s="7"/>
      <c r="E39" s="7"/>
      <c r="F39" s="48"/>
      <c r="G39" s="7"/>
    </row>
    <row r="40" spans="1:8">
      <c r="A40" s="30" t="s">
        <v>110</v>
      </c>
      <c r="B40" s="19">
        <f>(F9+F10)/2</f>
        <v>4.5775689281646201E-2</v>
      </c>
      <c r="C40" s="19">
        <f>(G9+G10)/2</f>
        <v>7.2319673114019697E-2</v>
      </c>
      <c r="D40" s="7"/>
      <c r="E40" s="7"/>
      <c r="F40" s="48"/>
      <c r="G40" s="7"/>
    </row>
    <row r="41" spans="1:8">
      <c r="A41" s="30" t="s">
        <v>111</v>
      </c>
      <c r="B41" s="19">
        <f>(F11+F12)/2</f>
        <v>7.1462884509712221E-2</v>
      </c>
      <c r="C41" s="19">
        <f>(G11+G12)/2</f>
        <v>0.11271854641919736</v>
      </c>
      <c r="D41" s="7"/>
      <c r="E41" s="7"/>
      <c r="F41" s="48"/>
      <c r="G41" s="7"/>
    </row>
    <row r="42" spans="1:8">
      <c r="A42" s="30" t="s">
        <v>112</v>
      </c>
      <c r="B42" s="19">
        <f>(F13+F14)/2</f>
        <v>0.14894599970687111</v>
      </c>
      <c r="C42" s="19">
        <f>(G13+G14)/2</f>
        <v>0.2347979241587265</v>
      </c>
      <c r="D42" s="7"/>
      <c r="E42" s="7"/>
      <c r="F42" s="48"/>
      <c r="G42" s="7"/>
    </row>
    <row r="43" spans="1:8">
      <c r="A43" s="30" t="s">
        <v>113</v>
      </c>
      <c r="B43" s="19">
        <f>(F15+F16)/2</f>
        <v>63.348043065395302</v>
      </c>
      <c r="C43" s="19">
        <f>(G15+G16)/2</f>
        <v>100</v>
      </c>
      <c r="D43" s="7"/>
      <c r="E43" s="7"/>
      <c r="F43" s="48"/>
      <c r="G43" s="7"/>
    </row>
    <row r="44" spans="1:8">
      <c r="A44" s="30" t="s">
        <v>114</v>
      </c>
      <c r="B44" s="19">
        <f>(F17+F18)/2</f>
        <v>4.9516513332632066E-2</v>
      </c>
      <c r="C44" s="19">
        <f>(G17+G18)/2</f>
        <v>7.8309028370118272E-2</v>
      </c>
      <c r="D44" s="7"/>
      <c r="E44" s="7"/>
      <c r="F44" s="48"/>
      <c r="G44" s="7"/>
    </row>
    <row r="45" spans="1:8">
      <c r="A45" s="30" t="s">
        <v>115</v>
      </c>
      <c r="B45" s="19">
        <f>(F19+F20)/2</f>
        <v>0.22490619390515537</v>
      </c>
      <c r="C45" s="19">
        <f>(G19+G20)/2</f>
        <v>0.35633909645736878</v>
      </c>
      <c r="D45" s="7"/>
      <c r="E45" s="7"/>
      <c r="F45" s="48"/>
      <c r="G45" s="7"/>
    </row>
    <row r="46" spans="1:8">
      <c r="A46" s="30" t="s">
        <v>116</v>
      </c>
      <c r="B46" s="19">
        <f>(F21+F22)/2</f>
        <v>5.5846708721809024E-2</v>
      </c>
      <c r="C46" s="19">
        <f>(G21+G22)/2</f>
        <v>8.8368364338512917E-2</v>
      </c>
      <c r="D46" s="7"/>
      <c r="E46" s="7"/>
      <c r="F46" s="48"/>
      <c r="G46" s="7"/>
    </row>
    <row r="47" spans="1:8">
      <c r="A47" s="30" t="s">
        <v>117</v>
      </c>
      <c r="B47" s="19">
        <f>(F23+F24)/2</f>
        <v>0.47924818928711699</v>
      </c>
      <c r="C47" s="19">
        <f>(G23+G24)/2</f>
        <v>0.75629649330725945</v>
      </c>
    </row>
    <row r="48" spans="1:8">
      <c r="A48" s="30" t="s">
        <v>118</v>
      </c>
      <c r="B48" s="19">
        <f>(F25+F26)/2</f>
        <v>3.7601419559775612E-2</v>
      </c>
      <c r="C48" s="19">
        <f>(G25+G26)/2</f>
        <v>5.9335810305479256E-2</v>
      </c>
      <c r="D48" s="5"/>
      <c r="F48" s="82"/>
    </row>
    <row r="49" spans="1:10">
      <c r="A49" s="30" t="s">
        <v>119</v>
      </c>
      <c r="B49" s="19">
        <f>(F27+F28)/2</f>
        <v>8.297516741382524E-2</v>
      </c>
      <c r="C49" s="19">
        <f>(G27+G28)/2</f>
        <v>0.13122193496030221</v>
      </c>
      <c r="E49" s="71"/>
      <c r="F49" s="6"/>
    </row>
    <row r="50" spans="1:10">
      <c r="A50" s="30" t="s">
        <v>120</v>
      </c>
      <c r="B50" s="19">
        <f>(F29+F30)/2</f>
        <v>24.226530624697094</v>
      </c>
      <c r="C50" s="19">
        <f>(G29+G30)/2</f>
        <v>38.308268826533514</v>
      </c>
      <c r="E50" s="71"/>
      <c r="F50" s="6"/>
    </row>
    <row r="51" spans="1:10">
      <c r="A51" s="30" t="s">
        <v>121</v>
      </c>
      <c r="B51" s="19">
        <f>(F31+F32)/2</f>
        <v>0.21118581431072586</v>
      </c>
      <c r="C51" s="19">
        <f>(G31+G32)/2</f>
        <v>0.33328258029117375</v>
      </c>
      <c r="E51" s="71"/>
      <c r="F51" s="6"/>
    </row>
    <row r="52" spans="1:10" ht="16" thickBot="1">
      <c r="A52" s="31" t="s">
        <v>122</v>
      </c>
      <c r="B52" s="23">
        <f>(F33+F34)/2</f>
        <v>6.9954960437233954E-2</v>
      </c>
      <c r="C52" s="23">
        <f>(G33+G34)/2</f>
        <v>0.11079711597717443</v>
      </c>
      <c r="E52" s="71"/>
      <c r="F52" s="6"/>
    </row>
    <row r="53" spans="1:10" ht="16" thickBot="1"/>
    <row r="54" spans="1:10" ht="16" thickBot="1">
      <c r="A54" s="95" t="s">
        <v>718</v>
      </c>
      <c r="B54" s="71"/>
      <c r="F54" s="6"/>
      <c r="H54" s="126" t="s">
        <v>5</v>
      </c>
      <c r="I54" s="12" t="s">
        <v>6</v>
      </c>
      <c r="J54" s="13">
        <v>-3.3245</v>
      </c>
    </row>
    <row r="55" spans="1:10" ht="16" thickBot="1">
      <c r="A55" s="24" t="s">
        <v>723</v>
      </c>
      <c r="B55" s="11" t="s">
        <v>672</v>
      </c>
      <c r="C55" s="24" t="s">
        <v>1</v>
      </c>
      <c r="D55" s="11" t="s">
        <v>674</v>
      </c>
      <c r="E55" s="81" t="s">
        <v>722</v>
      </c>
      <c r="F55" s="81" t="s">
        <v>732</v>
      </c>
      <c r="G55" s="54" t="s">
        <v>734</v>
      </c>
      <c r="H55" s="7"/>
      <c r="I55" s="57" t="s">
        <v>8</v>
      </c>
      <c r="J55" s="17">
        <v>7.5503999999999998</v>
      </c>
    </row>
    <row r="56" spans="1:10">
      <c r="A56" s="43" t="s">
        <v>107</v>
      </c>
      <c r="B56" s="43">
        <v>100</v>
      </c>
      <c r="C56" s="43">
        <v>26.627697944641113</v>
      </c>
      <c r="D56" s="43">
        <f t="shared" ref="D56:D87" si="2">LOG10(B56)</f>
        <v>2</v>
      </c>
      <c r="E56" s="37">
        <f t="shared" ref="E56:E87" si="3">10^((C56-$J$55)/$J$54)</f>
        <v>1.8264335108317762E-6</v>
      </c>
      <c r="F56" s="55">
        <f>(E56/$E$88)*100</f>
        <v>4.3915804313848776E-2</v>
      </c>
      <c r="G56" s="55">
        <f>(F56/$F$68)*100</f>
        <v>7.8392671756815871E-2</v>
      </c>
    </row>
    <row r="57" spans="1:10">
      <c r="A57" s="30" t="s">
        <v>107</v>
      </c>
      <c r="B57" s="30">
        <v>10</v>
      </c>
      <c r="C57" s="30">
        <v>27.806675910949707</v>
      </c>
      <c r="D57" s="30">
        <f t="shared" si="2"/>
        <v>1</v>
      </c>
      <c r="E57" s="29">
        <f t="shared" si="3"/>
        <v>8.0718056964171111E-7</v>
      </c>
      <c r="F57" s="56">
        <f>(E57/$E$88)*1000</f>
        <v>0.19408307902860916</v>
      </c>
      <c r="G57" s="56">
        <f>(F57/$F$69)*100</f>
        <v>0.24003199312860787</v>
      </c>
      <c r="H57" s="7"/>
      <c r="J57" s="5"/>
    </row>
    <row r="58" spans="1:10">
      <c r="A58" s="30" t="s">
        <v>108</v>
      </c>
      <c r="B58" s="30">
        <v>100</v>
      </c>
      <c r="C58" s="30">
        <v>24.74711799621582</v>
      </c>
      <c r="D58" s="30">
        <f t="shared" si="2"/>
        <v>2</v>
      </c>
      <c r="E58" s="29">
        <f t="shared" si="3"/>
        <v>6.7185705954822189E-6</v>
      </c>
      <c r="F58" s="56">
        <f>(E58/$E$88)*100</f>
        <v>0.16154512594636208</v>
      </c>
      <c r="G58" s="56">
        <f>(F58/$F$68)*100</f>
        <v>0.28836894211756658</v>
      </c>
      <c r="H58" s="9"/>
      <c r="I58" s="5"/>
      <c r="J58" s="5"/>
    </row>
    <row r="59" spans="1:10">
      <c r="A59" s="30" t="s">
        <v>108</v>
      </c>
      <c r="B59" s="30">
        <v>10</v>
      </c>
      <c r="C59" s="30">
        <v>27.08796501159668</v>
      </c>
      <c r="D59" s="30">
        <f t="shared" si="2"/>
        <v>1</v>
      </c>
      <c r="E59" s="29">
        <f t="shared" si="3"/>
        <v>1.3278739840393113E-6</v>
      </c>
      <c r="F59" s="56">
        <f>(E59/$E$88)*1000</f>
        <v>0.31928155988533125</v>
      </c>
      <c r="G59" s="56">
        <f>(F59/$F$69)*100</f>
        <v>0.39487104992388389</v>
      </c>
      <c r="H59" s="9"/>
      <c r="I59" s="5"/>
    </row>
    <row r="60" spans="1:10">
      <c r="A60" s="30" t="s">
        <v>109</v>
      </c>
      <c r="B60" s="30">
        <v>100</v>
      </c>
      <c r="C60" s="30">
        <v>25.117105484008789</v>
      </c>
      <c r="D60" s="30">
        <f t="shared" si="2"/>
        <v>2</v>
      </c>
      <c r="E60" s="29">
        <f t="shared" si="3"/>
        <v>5.1997889521536614E-6</v>
      </c>
      <c r="F60" s="56">
        <f>(E60/$E$88)*100</f>
        <v>0.12502667780777782</v>
      </c>
      <c r="G60" s="56">
        <f>(F60/$F$68)*100</f>
        <v>0.2231810499059792</v>
      </c>
      <c r="H60" s="7"/>
    </row>
    <row r="61" spans="1:10">
      <c r="A61" s="30" t="s">
        <v>109</v>
      </c>
      <c r="B61" s="30">
        <v>10</v>
      </c>
      <c r="C61" s="30">
        <v>27.91459846496582</v>
      </c>
      <c r="D61" s="30">
        <f t="shared" si="2"/>
        <v>1</v>
      </c>
      <c r="E61" s="29">
        <f t="shared" si="3"/>
        <v>7.4904499497728247E-7</v>
      </c>
      <c r="F61" s="56">
        <f>(E61/$E$88)*1000</f>
        <v>0.18010463138463498</v>
      </c>
      <c r="G61" s="56">
        <f>(F61/$F$69)*100</f>
        <v>0.22274416636070904</v>
      </c>
      <c r="H61" s="7"/>
    </row>
    <row r="62" spans="1:10">
      <c r="A62" s="30" t="s">
        <v>110</v>
      </c>
      <c r="B62" s="30">
        <v>100</v>
      </c>
      <c r="C62" s="30">
        <v>26.558069229125977</v>
      </c>
      <c r="D62" s="30">
        <f t="shared" si="2"/>
        <v>2</v>
      </c>
      <c r="E62" s="29">
        <f t="shared" si="3"/>
        <v>1.916672816365312E-6</v>
      </c>
      <c r="F62" s="56">
        <f>(E62/$E$88)*100</f>
        <v>4.6085569410539109E-2</v>
      </c>
      <c r="G62" s="56">
        <f>(F62/$F$68)*100</f>
        <v>8.2265848752474391E-2</v>
      </c>
      <c r="H62" s="7"/>
    </row>
    <row r="63" spans="1:10">
      <c r="A63" s="30" t="s">
        <v>110</v>
      </c>
      <c r="B63" s="30">
        <v>10</v>
      </c>
      <c r="C63" s="30">
        <v>27.548757553100586</v>
      </c>
      <c r="D63" s="30">
        <f t="shared" si="2"/>
        <v>1</v>
      </c>
      <c r="E63" s="29">
        <f t="shared" si="3"/>
        <v>9.650544025971621E-7</v>
      </c>
      <c r="F63" s="56">
        <f>(E63/$E$88)*1000</f>
        <v>0.23204315977193393</v>
      </c>
      <c r="G63" s="56">
        <f>(F63/$F$69)*100</f>
        <v>0.28697907314066812</v>
      </c>
      <c r="H63" s="7"/>
    </row>
    <row r="64" spans="1:10">
      <c r="A64" s="30" t="s">
        <v>111</v>
      </c>
      <c r="B64" s="30">
        <v>100</v>
      </c>
      <c r="C64" s="30">
        <v>25.267888069152832</v>
      </c>
      <c r="D64" s="30">
        <f t="shared" si="2"/>
        <v>2</v>
      </c>
      <c r="E64" s="29">
        <f t="shared" si="3"/>
        <v>4.6841495336074681E-6</v>
      </c>
      <c r="F64" s="56">
        <f>(E64/$E$88)*100</f>
        <v>0.11262835086782326</v>
      </c>
      <c r="G64" s="56">
        <f>(F64/$F$68)*100</f>
        <v>0.2010492003515115</v>
      </c>
      <c r="H64" s="7"/>
    </row>
    <row r="65" spans="1:8">
      <c r="A65" s="30" t="s">
        <v>111</v>
      </c>
      <c r="B65" s="30">
        <v>10</v>
      </c>
      <c r="C65" s="30">
        <v>27.250710487365723</v>
      </c>
      <c r="D65" s="30">
        <f t="shared" si="2"/>
        <v>1</v>
      </c>
      <c r="E65" s="29">
        <f t="shared" si="3"/>
        <v>1.1863244822256892E-6</v>
      </c>
      <c r="F65" s="56">
        <f>(E65/$E$88)*1000</f>
        <v>0.28524659400508484</v>
      </c>
      <c r="G65" s="56">
        <f>(F65/$F$69)*100</f>
        <v>0.35277835056447465</v>
      </c>
      <c r="H65" s="7"/>
    </row>
    <row r="66" spans="1:8">
      <c r="A66" s="30" t="s">
        <v>112</v>
      </c>
      <c r="B66" s="30">
        <v>100</v>
      </c>
      <c r="C66" s="30">
        <v>24.389822959899902</v>
      </c>
      <c r="D66" s="30">
        <f t="shared" si="2"/>
        <v>2</v>
      </c>
      <c r="E66" s="29">
        <f t="shared" si="3"/>
        <v>8.6049866335910053E-6</v>
      </c>
      <c r="F66" s="56">
        <f>(E66/$E$88)*100</f>
        <v>0.20690318420185458</v>
      </c>
      <c r="G66" s="56">
        <f>(F66/$F$68)*100</f>
        <v>0.3693361344052884</v>
      </c>
      <c r="H66" s="7"/>
    </row>
    <row r="67" spans="1:8">
      <c r="A67" s="30" t="s">
        <v>112</v>
      </c>
      <c r="B67" s="30">
        <v>10</v>
      </c>
      <c r="C67" s="30">
        <v>26.985640525817871</v>
      </c>
      <c r="D67" s="30">
        <f t="shared" si="2"/>
        <v>1</v>
      </c>
      <c r="E67" s="29">
        <f t="shared" si="3"/>
        <v>1.4253967756298874E-6</v>
      </c>
      <c r="F67" s="56">
        <f>(E67/$E$88)*1000</f>
        <v>0.34273049359265007</v>
      </c>
      <c r="G67" s="56">
        <f>(F67/$F$69)*100</f>
        <v>0.42387148789446377</v>
      </c>
      <c r="H67" s="7"/>
    </row>
    <row r="68" spans="1:8">
      <c r="A68" s="30" t="s">
        <v>113</v>
      </c>
      <c r="B68" s="30">
        <v>100</v>
      </c>
      <c r="C68" s="30">
        <v>16.302716732025146</v>
      </c>
      <c r="D68" s="30">
        <f t="shared" si="2"/>
        <v>2</v>
      </c>
      <c r="E68" s="29">
        <f t="shared" si="3"/>
        <v>2.3298523572427886E-3</v>
      </c>
      <c r="F68" s="56">
        <f>(E68/$E$88)*100</f>
        <v>56.02029287900946</v>
      </c>
      <c r="G68" s="56">
        <f>(F68/$F$68)*100</f>
        <v>100</v>
      </c>
      <c r="H68" s="7"/>
    </row>
    <row r="69" spans="1:8">
      <c r="A69" s="30" t="s">
        <v>113</v>
      </c>
      <c r="B69" s="30">
        <v>10</v>
      </c>
      <c r="C69" s="30">
        <v>19.097380638122559</v>
      </c>
      <c r="D69" s="30">
        <f t="shared" si="2"/>
        <v>1</v>
      </c>
      <c r="E69" s="29">
        <f t="shared" si="3"/>
        <v>3.3628040959074484E-4</v>
      </c>
      <c r="F69" s="56">
        <f>(E69/$E$88)*1000</f>
        <v>80.85717095413213</v>
      </c>
      <c r="G69" s="56">
        <f>(F69/$F$69)*100</f>
        <v>100</v>
      </c>
      <c r="H69" s="7"/>
    </row>
    <row r="70" spans="1:8">
      <c r="A70" s="30" t="s">
        <v>114</v>
      </c>
      <c r="B70" s="30">
        <v>100</v>
      </c>
      <c r="C70" s="30">
        <v>25.964021682739258</v>
      </c>
      <c r="D70" s="30">
        <f t="shared" si="2"/>
        <v>2</v>
      </c>
      <c r="E70" s="29">
        <f t="shared" si="3"/>
        <v>2.8922496019065623E-6</v>
      </c>
      <c r="F70" s="56">
        <f>(E70/$E$88)*100</f>
        <v>6.9542891537448567E-2</v>
      </c>
      <c r="G70" s="56">
        <f>(F70/$F$68)*100</f>
        <v>0.12413875037684062</v>
      </c>
      <c r="H70" s="7"/>
    </row>
    <row r="71" spans="1:8">
      <c r="A71" s="30" t="s">
        <v>114</v>
      </c>
      <c r="B71" s="30">
        <v>10</v>
      </c>
      <c r="C71" s="30">
        <v>27.6129150390625</v>
      </c>
      <c r="D71" s="30">
        <f t="shared" si="2"/>
        <v>1</v>
      </c>
      <c r="E71" s="29">
        <f t="shared" si="3"/>
        <v>9.2310990251503301E-7</v>
      </c>
      <c r="F71" s="56">
        <f>(E71/$E$88)*1000</f>
        <v>0.22195778602728491</v>
      </c>
      <c r="G71" s="56">
        <f>(F71/$F$69)*100</f>
        <v>0.27450600040557316</v>
      </c>
      <c r="H71" s="7"/>
    </row>
    <row r="72" spans="1:8">
      <c r="A72" s="30" t="s">
        <v>115</v>
      </c>
      <c r="B72" s="30">
        <v>100</v>
      </c>
      <c r="C72" s="30">
        <v>23.386090278625488</v>
      </c>
      <c r="D72" s="30">
        <f t="shared" si="2"/>
        <v>2</v>
      </c>
      <c r="E72" s="29">
        <f t="shared" si="3"/>
        <v>1.7245273727961415E-5</v>
      </c>
      <c r="F72" s="56">
        <f>(E72/$E$88)*100</f>
        <v>0.4146551527249468</v>
      </c>
      <c r="G72" s="56">
        <f>(F72/$F$68)*100</f>
        <v>0.74018740605391609</v>
      </c>
      <c r="H72" s="7"/>
    </row>
    <row r="73" spans="1:8">
      <c r="A73" s="30" t="s">
        <v>115</v>
      </c>
      <c r="B73" s="30">
        <v>10</v>
      </c>
      <c r="C73" s="30">
        <v>25.990717887878418</v>
      </c>
      <c r="D73" s="30">
        <f t="shared" si="2"/>
        <v>1</v>
      </c>
      <c r="E73" s="29">
        <f t="shared" si="3"/>
        <v>2.8392630366607512E-6</v>
      </c>
      <c r="F73" s="56">
        <f>(E73/$E$88)*1000</f>
        <v>0.68268852478923903</v>
      </c>
      <c r="G73" s="56">
        <f>(F73/$F$69)*100</f>
        <v>0.84431413656125553</v>
      </c>
      <c r="H73" s="7"/>
    </row>
    <row r="74" spans="1:8">
      <c r="A74" s="30" t="s">
        <v>116</v>
      </c>
      <c r="B74" s="30">
        <v>100</v>
      </c>
      <c r="C74" s="30">
        <v>25.755637168884277</v>
      </c>
      <c r="D74" s="30">
        <f t="shared" si="2"/>
        <v>2</v>
      </c>
      <c r="E74" s="29">
        <f t="shared" si="3"/>
        <v>3.3413135353963032E-6</v>
      </c>
      <c r="F74" s="56">
        <f>(E74/$E$88)*100</f>
        <v>8.0340439715680098E-2</v>
      </c>
      <c r="G74" s="56">
        <f>(F74/$F$68)*100</f>
        <v>0.14341310190790396</v>
      </c>
      <c r="H74" s="7"/>
    </row>
    <row r="75" spans="1:8">
      <c r="A75" s="30" t="s">
        <v>116</v>
      </c>
      <c r="B75" s="30">
        <v>10</v>
      </c>
      <c r="C75" s="30">
        <v>27.509672164916992</v>
      </c>
      <c r="D75" s="30">
        <f t="shared" si="2"/>
        <v>1</v>
      </c>
      <c r="E75" s="29">
        <f t="shared" si="3"/>
        <v>9.9153618570912436E-7</v>
      </c>
      <c r="F75" s="56">
        <f>(E75/$E$88)*1000</f>
        <v>0.23841059005685622</v>
      </c>
      <c r="G75" s="56">
        <f>(F75/$F$69)*100</f>
        <v>0.29485398418416031</v>
      </c>
      <c r="H75" s="7"/>
    </row>
    <row r="76" spans="1:8">
      <c r="A76" s="30" t="s">
        <v>117</v>
      </c>
      <c r="B76" s="30">
        <v>100</v>
      </c>
      <c r="C76" s="30">
        <v>23.150442123413086</v>
      </c>
      <c r="D76" s="30">
        <f t="shared" si="2"/>
        <v>2</v>
      </c>
      <c r="E76" s="29">
        <f t="shared" si="3"/>
        <v>2.0302633588768469E-5</v>
      </c>
      <c r="F76" s="56">
        <f>(E76/$E$88)*100</f>
        <v>0.48816804907071754</v>
      </c>
      <c r="G76" s="56">
        <f>(F76/$F$68)*100</f>
        <v>0.87141288269421346</v>
      </c>
      <c r="H76" s="7"/>
    </row>
    <row r="77" spans="1:8">
      <c r="A77" s="30" t="s">
        <v>117</v>
      </c>
      <c r="B77" s="30">
        <v>10</v>
      </c>
      <c r="C77" s="30">
        <v>26.162588119506836</v>
      </c>
      <c r="D77" s="30">
        <f t="shared" si="2"/>
        <v>1</v>
      </c>
      <c r="E77" s="29">
        <f t="shared" si="3"/>
        <v>2.5206210523168714E-6</v>
      </c>
      <c r="F77" s="56">
        <f>(E77/$E$88)*1000</f>
        <v>0.60607243694572632</v>
      </c>
      <c r="G77" s="56">
        <f>(F77/$F$69)*100</f>
        <v>0.74955929052913961</v>
      </c>
      <c r="H77" s="7"/>
    </row>
    <row r="78" spans="1:8">
      <c r="A78" s="30" t="s">
        <v>118</v>
      </c>
      <c r="B78" s="30">
        <v>100</v>
      </c>
      <c r="C78" s="30">
        <v>26.009847640991211</v>
      </c>
      <c r="D78" s="30">
        <f t="shared" si="2"/>
        <v>2</v>
      </c>
      <c r="E78" s="29">
        <f t="shared" si="3"/>
        <v>2.8018924053576585E-6</v>
      </c>
      <c r="F78" s="56">
        <f>(E78/$E$88)*100</f>
        <v>6.7370291802250709E-2</v>
      </c>
      <c r="G78" s="56">
        <f>(F78/$F$68)*100</f>
        <v>0.12026051336031848</v>
      </c>
      <c r="H78" s="7"/>
    </row>
    <row r="79" spans="1:8">
      <c r="A79" s="30" t="s">
        <v>118</v>
      </c>
      <c r="B79" s="30">
        <v>10</v>
      </c>
      <c r="C79" s="30">
        <v>27.921133995056152</v>
      </c>
      <c r="D79" s="30">
        <f t="shared" si="2"/>
        <v>1</v>
      </c>
      <c r="E79" s="29">
        <f t="shared" si="3"/>
        <v>7.4566204549187974E-7</v>
      </c>
      <c r="F79" s="56">
        <f>(E79/$E$88)*1000</f>
        <v>0.17929121580326557</v>
      </c>
      <c r="G79" s="56">
        <f>(F79/$F$69)*100</f>
        <v>0.22173817570858637</v>
      </c>
      <c r="H79" s="7"/>
    </row>
    <row r="80" spans="1:8">
      <c r="A80" s="30" t="s">
        <v>119</v>
      </c>
      <c r="B80" s="30">
        <v>100</v>
      </c>
      <c r="C80" s="30">
        <v>25.574061393737793</v>
      </c>
      <c r="D80" s="30">
        <f t="shared" si="2"/>
        <v>2</v>
      </c>
      <c r="E80" s="29">
        <f t="shared" si="3"/>
        <v>3.7890880621975967E-6</v>
      </c>
      <c r="F80" s="56">
        <f>(E80/$E$88)*100</f>
        <v>9.1106984667418581E-2</v>
      </c>
      <c r="G80" s="56">
        <f>(F80/$F$68)*100</f>
        <v>0.16263211058926103</v>
      </c>
      <c r="H80" s="7"/>
    </row>
    <row r="81" spans="1:8">
      <c r="A81" s="30" t="s">
        <v>119</v>
      </c>
      <c r="B81" s="30">
        <v>10</v>
      </c>
      <c r="C81" s="30">
        <v>27.356715202331543</v>
      </c>
      <c r="D81" s="30">
        <f t="shared" si="2"/>
        <v>1</v>
      </c>
      <c r="E81" s="29">
        <f t="shared" si="3"/>
        <v>1.1023451124861317E-6</v>
      </c>
      <c r="F81" s="56">
        <f>(E81/$E$88)*1000</f>
        <v>0.26505411754201774</v>
      </c>
      <c r="G81" s="56">
        <f>(F81/$F$69)*100</f>
        <v>0.32780533181450916</v>
      </c>
      <c r="H81" s="7"/>
    </row>
    <row r="82" spans="1:8">
      <c r="A82" s="30" t="s">
        <v>120</v>
      </c>
      <c r="B82" s="30">
        <v>100</v>
      </c>
      <c r="C82" s="30">
        <v>17.174089431762695</v>
      </c>
      <c r="D82" s="30">
        <f t="shared" si="2"/>
        <v>2</v>
      </c>
      <c r="E82" s="29">
        <f t="shared" si="3"/>
        <v>1.2741542547537866E-3</v>
      </c>
      <c r="F82" s="56">
        <f>(E82/$E$88)*100</f>
        <v>30.636488317574951</v>
      </c>
      <c r="G82" s="56">
        <f>(F82/$F$68)*100</f>
        <v>54.688197335459307</v>
      </c>
      <c r="H82" s="7"/>
    </row>
    <row r="83" spans="1:8">
      <c r="A83" s="30" t="s">
        <v>120</v>
      </c>
      <c r="B83" s="30">
        <v>10</v>
      </c>
      <c r="C83" s="30">
        <v>20.792690277099609</v>
      </c>
      <c r="D83" s="30">
        <f t="shared" si="2"/>
        <v>1</v>
      </c>
      <c r="E83" s="29">
        <f t="shared" si="3"/>
        <v>1.0393392388031567E-4</v>
      </c>
      <c r="F83" s="56">
        <f>(E83/$E$88)*1000</f>
        <v>24.990462755032073</v>
      </c>
      <c r="G83" s="56">
        <f>(F83/$F$69)*100</f>
        <v>30.906921996081731</v>
      </c>
      <c r="H83" s="7"/>
    </row>
    <row r="84" spans="1:8">
      <c r="A84" s="30" t="s">
        <v>121</v>
      </c>
      <c r="B84" s="30">
        <v>100</v>
      </c>
      <c r="C84" s="30">
        <v>23.860943794250488</v>
      </c>
      <c r="D84" s="30">
        <f t="shared" si="2"/>
        <v>2</v>
      </c>
      <c r="E84" s="29">
        <f t="shared" si="3"/>
        <v>1.2411821634210603E-5</v>
      </c>
      <c r="F84" s="56">
        <f>(E84/$E$88)*100</f>
        <v>0.29843688633272769</v>
      </c>
      <c r="G84" s="56">
        <f>(F84/$F$68)*100</f>
        <v>0.53272996443856613</v>
      </c>
      <c r="H84" s="7"/>
    </row>
    <row r="85" spans="1:8">
      <c r="A85" s="30" t="s">
        <v>121</v>
      </c>
      <c r="B85" s="30">
        <v>10</v>
      </c>
      <c r="C85" s="30">
        <v>26.789881706237793</v>
      </c>
      <c r="D85" s="30">
        <f t="shared" si="2"/>
        <v>1</v>
      </c>
      <c r="E85" s="29">
        <f t="shared" si="3"/>
        <v>1.6323732139192596E-6</v>
      </c>
      <c r="F85" s="56">
        <f>(E85/$E$88)*1000</f>
        <v>0.3924970835483611</v>
      </c>
      <c r="G85" s="56">
        <f>(F85/$F$69)*100</f>
        <v>0.48542025267123562</v>
      </c>
      <c r="H85" s="7"/>
    </row>
    <row r="86" spans="1:8">
      <c r="A86" s="30" t="s">
        <v>122</v>
      </c>
      <c r="B86" s="30">
        <v>100</v>
      </c>
      <c r="C86" s="30">
        <v>25.28913402557373</v>
      </c>
      <c r="D86" s="30">
        <f t="shared" si="2"/>
        <v>2</v>
      </c>
      <c r="E86" s="29">
        <f t="shared" si="3"/>
        <v>4.6157260871412156E-6</v>
      </c>
      <c r="F86" s="56">
        <f>(E86/$E$88)*100</f>
        <v>0.11098313867276088</v>
      </c>
      <c r="G86" s="56">
        <f>(F86/$F$68)*100</f>
        <v>0.19811238565363826</v>
      </c>
      <c r="H86" s="7"/>
    </row>
    <row r="87" spans="1:8" ht="16" thickBot="1">
      <c r="A87" s="31" t="s">
        <v>122</v>
      </c>
      <c r="B87" s="31">
        <v>10</v>
      </c>
      <c r="C87" s="31">
        <v>27.287824630737305</v>
      </c>
      <c r="D87" s="31">
        <f t="shared" si="2"/>
        <v>1</v>
      </c>
      <c r="E87" s="36">
        <f t="shared" si="3"/>
        <v>1.1562178394795882E-6</v>
      </c>
      <c r="F87" s="57">
        <f>(E87/$E$88)*1000</f>
        <v>0.27800758188915736</v>
      </c>
      <c r="G87" s="57">
        <f>(F87/$F$69)*100</f>
        <v>0.34382551183600379</v>
      </c>
      <c r="H87" s="7"/>
    </row>
    <row r="88" spans="1:8" ht="16" thickBot="1">
      <c r="A88" s="7"/>
      <c r="B88" s="7"/>
      <c r="D88" s="7"/>
      <c r="E88" s="7">
        <f>SUM(E56:E87)</f>
        <v>4.1589435497502965E-3</v>
      </c>
      <c r="F88" s="48"/>
      <c r="G88" s="7"/>
    </row>
    <row r="89" spans="1:8" ht="16" thickBot="1">
      <c r="A89" s="24" t="s">
        <v>723</v>
      </c>
      <c r="B89" s="11" t="s">
        <v>178</v>
      </c>
      <c r="C89" s="70" t="s">
        <v>724</v>
      </c>
      <c r="F89" s="6"/>
      <c r="G89" s="7"/>
    </row>
    <row r="90" spans="1:8">
      <c r="A90" s="43" t="s">
        <v>107</v>
      </c>
      <c r="B90" s="16">
        <f>(F56+F57)/2</f>
        <v>0.11899944167122897</v>
      </c>
      <c r="C90" s="16">
        <f>(G56+G57)/2</f>
        <v>0.15921233244271188</v>
      </c>
      <c r="F90" s="6"/>
      <c r="G90" s="7"/>
    </row>
    <row r="91" spans="1:8">
      <c r="A91" s="30" t="s">
        <v>108</v>
      </c>
      <c r="B91" s="19">
        <f>(F58+F59)/2</f>
        <v>0.24041334291584665</v>
      </c>
      <c r="C91" s="19">
        <f>(G58+G59)/2</f>
        <v>0.34161999602072524</v>
      </c>
      <c r="F91" s="6"/>
      <c r="G91" s="7"/>
    </row>
    <row r="92" spans="1:8">
      <c r="A92" s="30" t="s">
        <v>109</v>
      </c>
      <c r="B92" s="19">
        <f>(F60+F61)/2</f>
        <v>0.15256565459620641</v>
      </c>
      <c r="C92" s="19">
        <f>(G60+G61)/2</f>
        <v>0.22296260813334412</v>
      </c>
      <c r="F92" s="6"/>
      <c r="G92" s="7"/>
    </row>
    <row r="93" spans="1:8">
      <c r="A93" s="30" t="s">
        <v>110</v>
      </c>
      <c r="B93" s="19">
        <f>(F62+F63)/2</f>
        <v>0.13906436459123653</v>
      </c>
      <c r="C93" s="19">
        <f>(G62+G63)/2</f>
        <v>0.18462246094657125</v>
      </c>
      <c r="F93" s="6"/>
      <c r="G93" s="7"/>
    </row>
    <row r="94" spans="1:8">
      <c r="A94" s="30" t="s">
        <v>111</v>
      </c>
      <c r="B94" s="19">
        <f>(F64+F65)/2</f>
        <v>0.19893747243645404</v>
      </c>
      <c r="C94" s="19">
        <f>(G64+G65)/2</f>
        <v>0.27691377545799306</v>
      </c>
      <c r="F94" s="6"/>
      <c r="G94" s="7"/>
    </row>
    <row r="95" spans="1:8">
      <c r="A95" s="30" t="s">
        <v>112</v>
      </c>
      <c r="B95" s="19">
        <f>(F66+F67)/2</f>
        <v>0.27481683889725234</v>
      </c>
      <c r="C95" s="19">
        <f>(G66+G67)/2</f>
        <v>0.39660381114987608</v>
      </c>
      <c r="F95" s="6"/>
      <c r="G95" s="7"/>
    </row>
    <row r="96" spans="1:8">
      <c r="A96" s="30" t="s">
        <v>113</v>
      </c>
      <c r="B96" s="19">
        <f>(F68+F69)/2</f>
        <v>68.438731916570788</v>
      </c>
      <c r="C96" s="19">
        <f>(G68+G69)/2</f>
        <v>100</v>
      </c>
      <c r="F96" s="6"/>
      <c r="G96" s="7"/>
    </row>
    <row r="97" spans="1:10">
      <c r="A97" s="30" t="s">
        <v>114</v>
      </c>
      <c r="B97" s="19">
        <f>(F70+F71)/2</f>
        <v>0.14575033878236673</v>
      </c>
      <c r="C97" s="19">
        <f>(G70+G71)/2</f>
        <v>0.1993223753912069</v>
      </c>
      <c r="F97" s="6"/>
      <c r="G97" s="7"/>
    </row>
    <row r="98" spans="1:10">
      <c r="A98" s="30" t="s">
        <v>115</v>
      </c>
      <c r="B98" s="19">
        <f>(F72+F73)/2</f>
        <v>0.54867183875709291</v>
      </c>
      <c r="C98" s="19">
        <f>(G72+G73)/2</f>
        <v>0.79225077130758581</v>
      </c>
      <c r="F98" s="6"/>
      <c r="G98" s="7"/>
    </row>
    <row r="99" spans="1:10">
      <c r="A99" s="30" t="s">
        <v>116</v>
      </c>
      <c r="B99" s="19">
        <f>(F74+F75)/2</f>
        <v>0.15937551488626817</v>
      </c>
      <c r="C99" s="19">
        <f>(G74+G75)/2</f>
        <v>0.21913354304603214</v>
      </c>
      <c r="F99" s="6"/>
      <c r="G99" s="7"/>
    </row>
    <row r="100" spans="1:10">
      <c r="A100" s="30" t="s">
        <v>117</v>
      </c>
      <c r="B100" s="19">
        <f>(F76+F77)/2</f>
        <v>0.54712024300822193</v>
      </c>
      <c r="C100" s="19">
        <f>(G76+G77)/2</f>
        <v>0.81048608661167654</v>
      </c>
      <c r="F100" s="6"/>
    </row>
    <row r="101" spans="1:10">
      <c r="A101" s="30" t="s">
        <v>118</v>
      </c>
      <c r="B101" s="19">
        <f>(F78+F79)/2</f>
        <v>0.12333075380275814</v>
      </c>
      <c r="C101" s="19">
        <f>(G78+G79)/2</f>
        <v>0.17099934453445242</v>
      </c>
      <c r="F101" s="6"/>
    </row>
    <row r="102" spans="1:10">
      <c r="A102" s="30" t="s">
        <v>119</v>
      </c>
      <c r="B102" s="19">
        <f>(F80+F81)/2</f>
        <v>0.17808055110471815</v>
      </c>
      <c r="C102" s="19">
        <f>(G80+G81)/2</f>
        <v>0.24521872120188509</v>
      </c>
      <c r="F102" s="6"/>
    </row>
    <row r="103" spans="1:10">
      <c r="A103" s="30" t="s">
        <v>120</v>
      </c>
      <c r="B103" s="19">
        <f>(F82+F83)/2</f>
        <v>27.813475536303514</v>
      </c>
      <c r="C103" s="19">
        <f>(G82+G83)/2</f>
        <v>42.797559665770521</v>
      </c>
      <c r="F103" s="6"/>
    </row>
    <row r="104" spans="1:10">
      <c r="A104" s="30" t="s">
        <v>121</v>
      </c>
      <c r="B104" s="19">
        <f>(F84+F85)/2</f>
        <v>0.3454669849405444</v>
      </c>
      <c r="C104" s="19">
        <f>(G84+G85)/2</f>
        <v>0.5090751085549009</v>
      </c>
      <c r="F104" s="6"/>
    </row>
    <row r="105" spans="1:10" ht="16" thickBot="1">
      <c r="A105" s="31" t="s">
        <v>122</v>
      </c>
      <c r="B105" s="23">
        <f>(F86+F87)/2</f>
        <v>0.19449536028095912</v>
      </c>
      <c r="C105" s="23">
        <f>(G86+G87)/2</f>
        <v>0.27096894874482103</v>
      </c>
      <c r="F105" s="6"/>
    </row>
    <row r="106" spans="1:10" ht="16" thickBot="1"/>
    <row r="107" spans="1:10" ht="16" thickBot="1">
      <c r="A107" s="95" t="s">
        <v>719</v>
      </c>
    </row>
    <row r="108" spans="1:10" ht="16" thickBot="1">
      <c r="A108" s="24" t="s">
        <v>671</v>
      </c>
      <c r="B108" s="11" t="s">
        <v>672</v>
      </c>
      <c r="C108" s="24" t="s">
        <v>1</v>
      </c>
      <c r="D108" s="11" t="s">
        <v>674</v>
      </c>
      <c r="E108" s="81" t="s">
        <v>722</v>
      </c>
      <c r="F108" s="81" t="s">
        <v>732</v>
      </c>
      <c r="G108" s="54" t="s">
        <v>733</v>
      </c>
      <c r="H108" s="58" t="s">
        <v>5</v>
      </c>
      <c r="I108" s="78" t="s">
        <v>6</v>
      </c>
      <c r="J108" s="13">
        <v>-3.3245</v>
      </c>
    </row>
    <row r="109" spans="1:10" ht="16" thickBot="1">
      <c r="A109" s="43" t="s">
        <v>107</v>
      </c>
      <c r="B109" s="43">
        <v>100</v>
      </c>
      <c r="C109" s="43">
        <v>24.574265480041504</v>
      </c>
      <c r="D109" s="43">
        <f t="shared" ref="D109:D140" si="4">LOG10(B109)</f>
        <v>2</v>
      </c>
      <c r="E109" s="37">
        <f t="shared" ref="E109:E140" si="5">10^((C109-$J$109)/$J$108)</f>
        <v>7.5730429971534893E-6</v>
      </c>
      <c r="F109" s="45">
        <f>(E109/$E$141)*100</f>
        <v>0.20517345612292665</v>
      </c>
      <c r="G109" s="55">
        <f>(F109/$F$129)*100</f>
        <v>0.25191963276350732</v>
      </c>
      <c r="H109" s="7"/>
      <c r="I109" s="12" t="s">
        <v>8</v>
      </c>
      <c r="J109" s="17">
        <v>7.5503999999999998</v>
      </c>
    </row>
    <row r="110" spans="1:10">
      <c r="A110" s="30" t="s">
        <v>107</v>
      </c>
      <c r="B110" s="30">
        <v>10</v>
      </c>
      <c r="C110" s="30">
        <v>27.607917785644531</v>
      </c>
      <c r="D110" s="30">
        <f t="shared" si="4"/>
        <v>1</v>
      </c>
      <c r="E110" s="29">
        <f t="shared" si="5"/>
        <v>9.263104622070217E-7</v>
      </c>
      <c r="F110" s="47">
        <f>(E110/$E$141)*1000</f>
        <v>0.25096162671369587</v>
      </c>
      <c r="G110" s="56">
        <f>(F110/$F$130)*100</f>
        <v>0.2808544438895883</v>
      </c>
      <c r="H110" s="7"/>
    </row>
    <row r="111" spans="1:10">
      <c r="A111" s="30" t="s">
        <v>108</v>
      </c>
      <c r="B111" s="30">
        <v>100</v>
      </c>
      <c r="C111" s="30">
        <v>24.84595775604248</v>
      </c>
      <c r="D111" s="30">
        <f t="shared" si="4"/>
        <v>2</v>
      </c>
      <c r="E111" s="29">
        <f t="shared" si="5"/>
        <v>6.2740239258789143E-6</v>
      </c>
      <c r="F111" s="47">
        <f>(E111/$E$141)*100</f>
        <v>0.16997964664327911</v>
      </c>
      <c r="G111" s="56">
        <f>(F111/F$129)*100</f>
        <v>0.2087073589772252</v>
      </c>
      <c r="H111" s="9"/>
      <c r="I111" s="5"/>
      <c r="J111" s="5"/>
    </row>
    <row r="112" spans="1:10">
      <c r="A112" s="30" t="s">
        <v>108</v>
      </c>
      <c r="B112" s="30">
        <v>10</v>
      </c>
      <c r="C112" s="30">
        <v>28.129513740539551</v>
      </c>
      <c r="D112" s="30">
        <f t="shared" si="4"/>
        <v>1</v>
      </c>
      <c r="E112" s="29">
        <f t="shared" si="5"/>
        <v>6.4544911872967704E-7</v>
      </c>
      <c r="F112" s="47">
        <f>(E112/$E$141)*1000</f>
        <v>0.17486897471867216</v>
      </c>
      <c r="G112" s="56">
        <f>(F112/$F$130)*100</f>
        <v>0.19569816027764411</v>
      </c>
      <c r="H112" s="9"/>
      <c r="I112" s="5"/>
      <c r="J112" s="5"/>
    </row>
    <row r="113" spans="1:8">
      <c r="A113" s="30" t="s">
        <v>109</v>
      </c>
      <c r="B113" s="30">
        <v>100</v>
      </c>
      <c r="C113" s="30">
        <v>21.500468254089355</v>
      </c>
      <c r="D113" s="30">
        <f t="shared" si="4"/>
        <v>2</v>
      </c>
      <c r="E113" s="29">
        <f t="shared" si="5"/>
        <v>6.3658991202040916E-5</v>
      </c>
      <c r="F113" s="47">
        <f>(E113/$E$141)*100</f>
        <v>1.7246878491421556</v>
      </c>
      <c r="G113" s="56">
        <f>(F113/F$129)*100</f>
        <v>2.1176361591689581</v>
      </c>
      <c r="H113" s="7"/>
    </row>
    <row r="114" spans="1:8">
      <c r="A114" s="30" t="s">
        <v>109</v>
      </c>
      <c r="B114" s="30">
        <v>10</v>
      </c>
      <c r="C114" s="30">
        <v>25.621960639953613</v>
      </c>
      <c r="D114" s="30">
        <f t="shared" si="4"/>
        <v>1</v>
      </c>
      <c r="E114" s="29">
        <f t="shared" si="5"/>
        <v>3.6654453087575741E-6</v>
      </c>
      <c r="F114" s="47">
        <f>(E114/$E$141)*1000</f>
        <v>0.99306458778860285</v>
      </c>
      <c r="G114" s="56">
        <f>(F114/$F$130)*100</f>
        <v>1.1113515886952543</v>
      </c>
      <c r="H114" s="7"/>
    </row>
    <row r="115" spans="1:8">
      <c r="A115" s="30" t="s">
        <v>110</v>
      </c>
      <c r="B115" s="30">
        <v>100</v>
      </c>
      <c r="C115" s="30">
        <v>24.771156311035156</v>
      </c>
      <c r="D115" s="30">
        <f t="shared" si="4"/>
        <v>2</v>
      </c>
      <c r="E115" s="29">
        <f t="shared" si="5"/>
        <v>6.6076378036132502E-6</v>
      </c>
      <c r="F115" s="47">
        <f>(E115/$E$141)*100</f>
        <v>0.17901811537124662</v>
      </c>
      <c r="G115" s="56">
        <f>(F115/F$129)*100</f>
        <v>0.2198051284729528</v>
      </c>
      <c r="H115" s="7"/>
    </row>
    <row r="116" spans="1:8">
      <c r="A116" s="30" t="s">
        <v>110</v>
      </c>
      <c r="B116" s="30">
        <v>10</v>
      </c>
      <c r="C116" s="30">
        <v>27.988814353942871</v>
      </c>
      <c r="D116" s="30">
        <f t="shared" si="4"/>
        <v>1</v>
      </c>
      <c r="E116" s="29">
        <f t="shared" si="5"/>
        <v>7.1151487082124506E-7</v>
      </c>
      <c r="F116" s="47">
        <f>(E116/$E$141)*1000</f>
        <v>0.19276790741069891</v>
      </c>
      <c r="G116" s="56">
        <f>(F116/$F$130)*100</f>
        <v>0.21572909031768281</v>
      </c>
      <c r="H116" s="7"/>
    </row>
    <row r="117" spans="1:8">
      <c r="A117" s="30" t="s">
        <v>111</v>
      </c>
      <c r="B117" s="30">
        <v>100</v>
      </c>
      <c r="C117" s="30">
        <v>24.810703277587891</v>
      </c>
      <c r="D117" s="30">
        <f t="shared" si="4"/>
        <v>2</v>
      </c>
      <c r="E117" s="29">
        <f t="shared" si="5"/>
        <v>6.4291064381425995E-6</v>
      </c>
      <c r="F117" s="47">
        <f>(E117/$E$141)*100</f>
        <v>0.17418123575842429</v>
      </c>
      <c r="G117" s="56">
        <f>(F117/F$129)*100</f>
        <v>0.21386622702434899</v>
      </c>
      <c r="H117" s="7"/>
    </row>
    <row r="118" spans="1:8">
      <c r="A118" s="30" t="s">
        <v>111</v>
      </c>
      <c r="B118" s="30">
        <v>10</v>
      </c>
      <c r="C118" s="30">
        <v>28.139110565185547</v>
      </c>
      <c r="D118" s="30">
        <f t="shared" si="4"/>
        <v>1</v>
      </c>
      <c r="E118" s="29">
        <f t="shared" si="5"/>
        <v>6.4117313175214116E-7</v>
      </c>
      <c r="F118" s="47">
        <f>(E118/$E$141)*1000</f>
        <v>0.17371049849339859</v>
      </c>
      <c r="G118" s="56">
        <f>(F118/$F$130)*100</f>
        <v>0.19440169435865443</v>
      </c>
      <c r="H118" s="7"/>
    </row>
    <row r="119" spans="1:8">
      <c r="A119" s="30" t="s">
        <v>112</v>
      </c>
      <c r="B119" s="30">
        <v>100</v>
      </c>
      <c r="C119" s="30">
        <v>24.972511291503906</v>
      </c>
      <c r="D119" s="30">
        <f t="shared" si="4"/>
        <v>2</v>
      </c>
      <c r="E119" s="29">
        <f t="shared" si="5"/>
        <v>5.7475033425882331E-6</v>
      </c>
      <c r="F119" s="47">
        <f>(E119/$E$141)*100</f>
        <v>0.15571483290404464</v>
      </c>
      <c r="G119" s="56">
        <f>(F119/F$129)*100</f>
        <v>0.19119248786994736</v>
      </c>
      <c r="H119" s="7"/>
    </row>
    <row r="120" spans="1:8">
      <c r="A120" s="30" t="s">
        <v>112</v>
      </c>
      <c r="B120" s="30">
        <v>10</v>
      </c>
      <c r="C120" s="30">
        <v>28.648629188537598</v>
      </c>
      <c r="D120" s="30">
        <f t="shared" si="4"/>
        <v>1</v>
      </c>
      <c r="E120" s="29">
        <f t="shared" si="5"/>
        <v>4.5051949065230573E-7</v>
      </c>
      <c r="F120" s="47">
        <f>(E120/$E$141)*1000</f>
        <v>0.12205746221514641</v>
      </c>
      <c r="G120" s="56">
        <f>(F120/$F$130)*100</f>
        <v>0.13659610483843973</v>
      </c>
      <c r="H120" s="7"/>
    </row>
    <row r="121" spans="1:8">
      <c r="A121" s="30" t="s">
        <v>113</v>
      </c>
      <c r="B121" s="30">
        <v>100</v>
      </c>
      <c r="C121" s="30">
        <v>23.778434753417969</v>
      </c>
      <c r="D121" s="30">
        <f t="shared" si="4"/>
        <v>2</v>
      </c>
      <c r="E121" s="29">
        <f t="shared" si="5"/>
        <v>1.3141774386331714E-5</v>
      </c>
      <c r="F121" s="47">
        <f>(E121/$E$141)*100</f>
        <v>0.356044891260345</v>
      </c>
      <c r="G121" s="56">
        <f>(F121/F$129)*100</f>
        <v>0.43716521595215396</v>
      </c>
      <c r="H121" s="7"/>
    </row>
    <row r="122" spans="1:8">
      <c r="A122" s="30" t="s">
        <v>113</v>
      </c>
      <c r="B122" s="30">
        <v>10</v>
      </c>
      <c r="C122" s="30">
        <v>27.021575927734375</v>
      </c>
      <c r="D122" s="30">
        <f t="shared" si="4"/>
        <v>1</v>
      </c>
      <c r="E122" s="29">
        <f t="shared" si="5"/>
        <v>1.3903575735983695E-6</v>
      </c>
      <c r="F122" s="47">
        <f>(E122/$E$141)*1000</f>
        <v>0.37668407366640771</v>
      </c>
      <c r="G122" s="56">
        <f>(F122/$F$130)*100</f>
        <v>0.42155208115675685</v>
      </c>
      <c r="H122" s="7"/>
    </row>
    <row r="123" spans="1:8">
      <c r="A123" s="30" t="s">
        <v>114</v>
      </c>
      <c r="B123" s="30">
        <v>100</v>
      </c>
      <c r="C123" s="30">
        <v>24.966615676879883</v>
      </c>
      <c r="D123" s="30">
        <f t="shared" si="4"/>
        <v>2</v>
      </c>
      <c r="E123" s="29">
        <f t="shared" si="5"/>
        <v>5.7710204912766827E-6</v>
      </c>
      <c r="F123" s="47">
        <f>(E123/$E$141)*100</f>
        <v>0.15635197370416684</v>
      </c>
      <c r="G123" s="56">
        <f>(F123/F$129)*100</f>
        <v>0.19197479314187915</v>
      </c>
      <c r="H123" s="7"/>
    </row>
    <row r="124" spans="1:8">
      <c r="A124" s="30" t="s">
        <v>114</v>
      </c>
      <c r="B124" s="30">
        <v>10</v>
      </c>
      <c r="C124" s="30">
        <v>28.477353096008301</v>
      </c>
      <c r="D124" s="30">
        <f t="shared" si="4"/>
        <v>1</v>
      </c>
      <c r="E124" s="29">
        <f t="shared" si="5"/>
        <v>5.0726271109603897E-7</v>
      </c>
      <c r="F124" s="47">
        <f>(E124/$E$141)*1000</f>
        <v>0.13743067831118846</v>
      </c>
      <c r="G124" s="56">
        <f>(F124/$F$130)*100</f>
        <v>0.15380047235066518</v>
      </c>
      <c r="H124" s="7"/>
    </row>
    <row r="125" spans="1:8">
      <c r="A125" s="30" t="s">
        <v>115</v>
      </c>
      <c r="B125" s="30">
        <v>100</v>
      </c>
      <c r="C125" s="30">
        <v>23.882071495056152</v>
      </c>
      <c r="D125" s="30">
        <f t="shared" si="4"/>
        <v>2</v>
      </c>
      <c r="E125" s="29">
        <f t="shared" si="5"/>
        <v>1.2231518442539925E-5</v>
      </c>
      <c r="F125" s="47">
        <f>(E125/$E$141)*100</f>
        <v>0.33138368730119722</v>
      </c>
      <c r="G125" s="56">
        <f>(F125/F$129)*100</f>
        <v>0.40688526862226027</v>
      </c>
      <c r="H125" s="7"/>
    </row>
    <row r="126" spans="1:8">
      <c r="A126" s="30" t="s">
        <v>115</v>
      </c>
      <c r="B126" s="30">
        <v>10</v>
      </c>
      <c r="C126" s="30">
        <v>27.293012619018555</v>
      </c>
      <c r="D126" s="30">
        <f t="shared" si="4"/>
        <v>1</v>
      </c>
      <c r="E126" s="29">
        <f t="shared" si="5"/>
        <v>1.152070706404573E-6</v>
      </c>
      <c r="F126" s="47">
        <f>(E126/$E$141)*1000</f>
        <v>0.31212595599926574</v>
      </c>
      <c r="G126" s="56">
        <f>(F126/$F$130)*100</f>
        <v>0.34930424600605231</v>
      </c>
      <c r="H126" s="7"/>
    </row>
    <row r="127" spans="1:8">
      <c r="A127" s="30" t="s">
        <v>116</v>
      </c>
      <c r="B127" s="30">
        <v>100</v>
      </c>
      <c r="C127" s="30">
        <v>21.340747833251953</v>
      </c>
      <c r="D127" s="30">
        <f t="shared" si="4"/>
        <v>2</v>
      </c>
      <c r="E127" s="29">
        <f t="shared" si="5"/>
        <v>7.1105499810671235E-5</v>
      </c>
      <c r="F127" s="47">
        <f>(E127/$E$141)*100</f>
        <v>1.9264331591656267</v>
      </c>
      <c r="G127" s="56">
        <f>(F127/F$129)*100</f>
        <v>2.3653465861085063</v>
      </c>
      <c r="H127" s="7"/>
    </row>
    <row r="128" spans="1:8">
      <c r="A128" s="30" t="s">
        <v>116</v>
      </c>
      <c r="B128" s="30">
        <v>10</v>
      </c>
      <c r="C128" s="30">
        <v>24.543083190917969</v>
      </c>
      <c r="D128" s="30">
        <f t="shared" si="4"/>
        <v>1</v>
      </c>
      <c r="E128" s="29">
        <f t="shared" si="5"/>
        <v>7.738378446395308E-6</v>
      </c>
      <c r="F128" s="47">
        <f>(E128/$E$141)*1000</f>
        <v>2.0965282400098193</v>
      </c>
      <c r="G128" s="56">
        <f>(F128/$F$130)*100</f>
        <v>2.3462522165530784</v>
      </c>
      <c r="H128" s="7"/>
    </row>
    <row r="129" spans="1:8">
      <c r="A129" s="30" t="s">
        <v>117</v>
      </c>
      <c r="B129" s="30">
        <v>100</v>
      </c>
      <c r="C129" s="30">
        <v>15.934761047363281</v>
      </c>
      <c r="D129" s="30">
        <f t="shared" si="4"/>
        <v>2</v>
      </c>
      <c r="E129" s="29">
        <f t="shared" si="5"/>
        <v>3.0061345017372179E-3</v>
      </c>
      <c r="F129" s="47">
        <f>(E129/$E$141)*100</f>
        <v>81.444012073301082</v>
      </c>
      <c r="G129" s="56">
        <f>(F129/F$129)*100</f>
        <v>100</v>
      </c>
      <c r="H129" s="7"/>
    </row>
    <row r="130" spans="1:8">
      <c r="A130" s="30" t="s">
        <v>117</v>
      </c>
      <c r="B130" s="30">
        <v>10</v>
      </c>
      <c r="C130" s="30">
        <v>19.125393867492676</v>
      </c>
      <c r="D130" s="30">
        <f t="shared" si="4"/>
        <v>1</v>
      </c>
      <c r="E130" s="29">
        <f t="shared" si="5"/>
        <v>3.2981869518546058E-4</v>
      </c>
      <c r="F130" s="47">
        <f>(E130/$E$141)*1000</f>
        <v>89.356473494987981</v>
      </c>
      <c r="G130" s="56">
        <f>(F130/$F$130)*100</f>
        <v>100</v>
      </c>
      <c r="H130" s="7"/>
    </row>
    <row r="131" spans="1:8">
      <c r="A131" s="30" t="s">
        <v>118</v>
      </c>
      <c r="B131" s="30">
        <v>100</v>
      </c>
      <c r="C131" s="30">
        <v>23.84030818939209</v>
      </c>
      <c r="D131" s="30">
        <f t="shared" si="4"/>
        <v>2</v>
      </c>
      <c r="E131" s="29">
        <f t="shared" si="5"/>
        <v>1.2590490689913206E-5</v>
      </c>
      <c r="F131" s="47">
        <f>(E131/$E$141)*100</f>
        <v>0.34110918029964898</v>
      </c>
      <c r="G131" s="56">
        <f>(F131/F$129)*100</f>
        <v>0.41882659217800389</v>
      </c>
      <c r="H131" s="7"/>
    </row>
    <row r="132" spans="1:8">
      <c r="A132" s="30" t="s">
        <v>118</v>
      </c>
      <c r="B132" s="30">
        <v>10</v>
      </c>
      <c r="C132" s="30">
        <v>27.341170310974121</v>
      </c>
      <c r="D132" s="30">
        <f t="shared" si="4"/>
        <v>1</v>
      </c>
      <c r="E132" s="29">
        <f t="shared" si="5"/>
        <v>1.1142777006068405E-6</v>
      </c>
      <c r="F132" s="47">
        <f>(E132/$E$141)*1000</f>
        <v>0.30188684654259273</v>
      </c>
      <c r="G132" s="56">
        <f>(F132/$F$130)*100</f>
        <v>0.33784552448740673</v>
      </c>
      <c r="H132" s="7"/>
    </row>
    <row r="133" spans="1:8">
      <c r="A133" s="30" t="s">
        <v>119</v>
      </c>
      <c r="B133" s="30">
        <v>100</v>
      </c>
      <c r="C133" s="30">
        <v>24.672429084777832</v>
      </c>
      <c r="D133" s="30">
        <f t="shared" si="4"/>
        <v>2</v>
      </c>
      <c r="E133" s="29">
        <f t="shared" si="5"/>
        <v>7.075271239820366E-6</v>
      </c>
      <c r="F133" s="47">
        <f>(E133/$E$141)*100</f>
        <v>0.19168752294510005</v>
      </c>
      <c r="G133" s="56">
        <f>(F133/F$129)*100</f>
        <v>0.23536110030112201</v>
      </c>
      <c r="H133" s="7"/>
    </row>
    <row r="134" spans="1:8">
      <c r="A134" s="30" t="s">
        <v>119</v>
      </c>
      <c r="B134" s="30">
        <v>10</v>
      </c>
      <c r="C134" s="30">
        <v>28.185471534729004</v>
      </c>
      <c r="D134" s="30">
        <f t="shared" si="4"/>
        <v>1</v>
      </c>
      <c r="E134" s="29">
        <f t="shared" si="5"/>
        <v>6.2091202285302819E-7</v>
      </c>
      <c r="F134" s="47">
        <f>(E134/$E$141)*1000</f>
        <v>0.1682212364632259</v>
      </c>
      <c r="G134" s="56">
        <f>(F134/$F$130)*100</f>
        <v>0.18825858931492129</v>
      </c>
      <c r="H134" s="7"/>
    </row>
    <row r="135" spans="1:8">
      <c r="A135" s="30" t="s">
        <v>120</v>
      </c>
      <c r="B135" s="30">
        <v>100</v>
      </c>
      <c r="C135" s="30">
        <v>24.716835975646973</v>
      </c>
      <c r="D135" s="30">
        <f t="shared" si="4"/>
        <v>2</v>
      </c>
      <c r="E135" s="29">
        <f t="shared" si="5"/>
        <v>6.860971719945097E-6</v>
      </c>
      <c r="F135" s="47">
        <f>(E135/$E$141)*100</f>
        <v>0.18588159088386397</v>
      </c>
      <c r="G135" s="56">
        <f>(F135/F$129)*100</f>
        <v>0.22823236006174052</v>
      </c>
      <c r="H135" s="7"/>
    </row>
    <row r="136" spans="1:8">
      <c r="A136" s="30" t="s">
        <v>120</v>
      </c>
      <c r="B136" s="30">
        <v>10</v>
      </c>
      <c r="C136" s="30">
        <v>28.035648345947266</v>
      </c>
      <c r="D136" s="30">
        <f t="shared" si="4"/>
        <v>1</v>
      </c>
      <c r="E136" s="29">
        <f t="shared" si="5"/>
        <v>6.8880525508923818E-7</v>
      </c>
      <c r="F136" s="47">
        <f>(E136/$E$141)*1000</f>
        <v>0.1866152811167365</v>
      </c>
      <c r="G136" s="56">
        <f>(F136/$F$130)*100</f>
        <v>0.2088436056367016</v>
      </c>
      <c r="H136" s="7"/>
    </row>
    <row r="137" spans="1:8">
      <c r="A137" s="30" t="s">
        <v>121</v>
      </c>
      <c r="B137" s="30">
        <v>100</v>
      </c>
      <c r="C137" s="30">
        <v>20.895327568054199</v>
      </c>
      <c r="D137" s="30">
        <f t="shared" si="4"/>
        <v>2</v>
      </c>
      <c r="E137" s="29">
        <f t="shared" si="5"/>
        <v>9.6801998394624566E-5</v>
      </c>
      <c r="F137" s="47">
        <f>(E137/$E$141)*100</f>
        <v>2.6226182233081778</v>
      </c>
      <c r="G137" s="56">
        <f>(F137/F$129)*100</f>
        <v>3.2201486107385944</v>
      </c>
      <c r="H137" s="7"/>
    </row>
    <row r="138" spans="1:8">
      <c r="A138" s="30" t="s">
        <v>121</v>
      </c>
      <c r="B138" s="30">
        <v>10</v>
      </c>
      <c r="C138" s="30">
        <v>24.472654342651367</v>
      </c>
      <c r="D138" s="30">
        <f t="shared" si="4"/>
        <v>1</v>
      </c>
      <c r="E138" s="29">
        <f t="shared" si="5"/>
        <v>8.125213086402228E-6</v>
      </c>
      <c r="F138" s="47">
        <f>(E138/$E$141)*1000</f>
        <v>2.2013318177369237</v>
      </c>
      <c r="G138" s="56">
        <f>(F138/$F$130)*100</f>
        <v>2.4635392732462713</v>
      </c>
      <c r="H138" s="7"/>
    </row>
    <row r="139" spans="1:8">
      <c r="A139" s="30" t="s">
        <v>122</v>
      </c>
      <c r="B139" s="30">
        <v>100</v>
      </c>
      <c r="C139" s="30">
        <v>25.368448257446289</v>
      </c>
      <c r="D139" s="30">
        <f t="shared" si="4"/>
        <v>2</v>
      </c>
      <c r="E139" s="29">
        <f t="shared" si="5"/>
        <v>4.3690049472890452E-6</v>
      </c>
      <c r="F139" s="47">
        <f>(E139/$E$141)*100</f>
        <v>0.11836772156059241</v>
      </c>
      <c r="G139" s="56">
        <f>(F139/F$129)*100</f>
        <v>0.14533630962833624</v>
      </c>
      <c r="H139" s="7"/>
    </row>
    <row r="140" spans="1:8" ht="16" thickBot="1">
      <c r="A140" s="31" t="s">
        <v>122</v>
      </c>
      <c r="B140" s="31">
        <v>10</v>
      </c>
      <c r="C140" s="31">
        <v>28.570775985717773</v>
      </c>
      <c r="D140" s="31">
        <f t="shared" si="4"/>
        <v>1</v>
      </c>
      <c r="E140" s="36">
        <f t="shared" si="5"/>
        <v>4.7547928726263959E-7</v>
      </c>
      <c r="F140" s="51">
        <f>(E140/$E$141)*1000</f>
        <v>0.12881972110710357</v>
      </c>
      <c r="G140" s="57">
        <f>(F140/$F$130)*100</f>
        <v>0.1441638373456279</v>
      </c>
      <c r="H140" s="7"/>
    </row>
    <row r="141" spans="1:8" ht="16" thickBot="1">
      <c r="A141" s="7"/>
      <c r="B141" s="7"/>
      <c r="C141" s="7"/>
      <c r="D141" s="7"/>
      <c r="E141" s="7">
        <f>SUM(E109:E140)</f>
        <v>3.6910442219271348E-3</v>
      </c>
      <c r="F141" s="48"/>
      <c r="G141" s="7"/>
    </row>
    <row r="142" spans="1:8" ht="16" thickBot="1">
      <c r="A142" s="24" t="s">
        <v>723</v>
      </c>
      <c r="B142" s="11" t="s">
        <v>178</v>
      </c>
      <c r="C142" s="70" t="s">
        <v>724</v>
      </c>
      <c r="D142" s="7"/>
      <c r="E142" s="7"/>
      <c r="F142" s="48"/>
      <c r="G142" s="7"/>
    </row>
    <row r="143" spans="1:8">
      <c r="A143" s="43" t="s">
        <v>107</v>
      </c>
      <c r="B143" s="16">
        <f>(F109+F110)/2</f>
        <v>0.22806754141831126</v>
      </c>
      <c r="C143" s="16">
        <f>(G109+G110)/2</f>
        <v>0.26638703832654781</v>
      </c>
      <c r="D143" s="7"/>
      <c r="E143" s="7"/>
      <c r="F143" s="48"/>
      <c r="G143" s="7"/>
    </row>
    <row r="144" spans="1:8">
      <c r="A144" s="30" t="s">
        <v>108</v>
      </c>
      <c r="B144" s="19">
        <f>(F111+F112)/2</f>
        <v>0.17242431068097563</v>
      </c>
      <c r="C144" s="19">
        <f>(G111+G112)/2</f>
        <v>0.20220275962743467</v>
      </c>
      <c r="D144" s="7"/>
      <c r="E144" s="7"/>
      <c r="F144" s="48"/>
      <c r="G144" s="7"/>
    </row>
    <row r="145" spans="1:7">
      <c r="A145" s="30" t="s">
        <v>109</v>
      </c>
      <c r="B145" s="19">
        <f>(F113+F114)/2</f>
        <v>1.3588762184653791</v>
      </c>
      <c r="C145" s="19">
        <f>(G113+G114)/2</f>
        <v>1.6144938739321062</v>
      </c>
      <c r="D145" s="7"/>
      <c r="E145" s="7"/>
      <c r="F145" s="48"/>
      <c r="G145" s="7"/>
    </row>
    <row r="146" spans="1:7">
      <c r="A146" s="30" t="s">
        <v>110</v>
      </c>
      <c r="B146" s="19">
        <f>(F115+F116)/2</f>
        <v>0.18589301139097275</v>
      </c>
      <c r="C146" s="19">
        <f>(G115+G116)/2</f>
        <v>0.21776710939531779</v>
      </c>
      <c r="D146" s="7"/>
      <c r="E146" s="7"/>
      <c r="F146" s="48"/>
      <c r="G146" s="7"/>
    </row>
    <row r="147" spans="1:7">
      <c r="A147" s="30" t="s">
        <v>111</v>
      </c>
      <c r="B147" s="19">
        <f>(F117+F118)/2</f>
        <v>0.17394586712591142</v>
      </c>
      <c r="C147" s="19">
        <f>(G117+G118)/2</f>
        <v>0.20413396069150169</v>
      </c>
      <c r="D147" s="7"/>
      <c r="E147" s="7"/>
      <c r="F147" s="48"/>
      <c r="G147" s="7"/>
    </row>
    <row r="148" spans="1:7">
      <c r="A148" s="30" t="s">
        <v>112</v>
      </c>
      <c r="B148" s="19">
        <f>(F119+F120)/2</f>
        <v>0.13888614755959552</v>
      </c>
      <c r="C148" s="19">
        <f>(G119+G120)/2</f>
        <v>0.16389429635419356</v>
      </c>
      <c r="D148" s="7"/>
      <c r="E148" s="7"/>
      <c r="F148" s="48"/>
      <c r="G148" s="7"/>
    </row>
    <row r="149" spans="1:7">
      <c r="A149" s="30" t="s">
        <v>113</v>
      </c>
      <c r="B149" s="19">
        <f>(F121+F122)/2</f>
        <v>0.36636448246337638</v>
      </c>
      <c r="C149" s="19">
        <f>(G121+G122)/2</f>
        <v>0.42935864855445538</v>
      </c>
      <c r="D149" s="7"/>
      <c r="E149" s="7"/>
      <c r="F149" s="48"/>
      <c r="G149" s="7"/>
    </row>
    <row r="150" spans="1:7">
      <c r="A150" s="30" t="s">
        <v>114</v>
      </c>
      <c r="B150" s="19">
        <f>(F123+F124)/2</f>
        <v>0.14689132600767765</v>
      </c>
      <c r="C150" s="19">
        <f>(G123+G124)/2</f>
        <v>0.17288763274627217</v>
      </c>
      <c r="D150" s="7"/>
      <c r="E150" s="7"/>
      <c r="F150" s="48"/>
      <c r="G150" s="7"/>
    </row>
    <row r="151" spans="1:7">
      <c r="A151" s="30" t="s">
        <v>115</v>
      </c>
      <c r="B151" s="19">
        <f>(F125+F126)/2</f>
        <v>0.3217548216502315</v>
      </c>
      <c r="C151" s="19">
        <f>(G125+G126)/2</f>
        <v>0.37809475731415632</v>
      </c>
      <c r="D151" s="7"/>
      <c r="E151" s="7"/>
      <c r="F151" s="48"/>
      <c r="G151" s="7"/>
    </row>
    <row r="152" spans="1:7">
      <c r="A152" s="30" t="s">
        <v>116</v>
      </c>
      <c r="B152" s="19">
        <f>(F127+F128)/2</f>
        <v>2.011480699587723</v>
      </c>
      <c r="C152" s="19">
        <f>(G127+G128)/2</f>
        <v>2.3557994013307924</v>
      </c>
      <c r="D152" s="7"/>
      <c r="E152" s="7"/>
      <c r="F152" s="48"/>
      <c r="G152" s="7"/>
    </row>
    <row r="153" spans="1:7">
      <c r="A153" s="30" t="s">
        <v>117</v>
      </c>
      <c r="B153" s="19">
        <f>(F129+F130)/2</f>
        <v>85.400242784144524</v>
      </c>
      <c r="C153" s="19">
        <f>(G129+G130)/2</f>
        <v>100</v>
      </c>
    </row>
    <row r="154" spans="1:7">
      <c r="A154" s="30" t="s">
        <v>118</v>
      </c>
      <c r="B154" s="19">
        <f>(F131+F132)/2</f>
        <v>0.32149801342112083</v>
      </c>
      <c r="C154" s="19">
        <f>(G131+G132)/2</f>
        <v>0.37833605833270534</v>
      </c>
      <c r="D154" s="5"/>
      <c r="F154" s="82"/>
    </row>
    <row r="155" spans="1:7">
      <c r="A155" s="30" t="s">
        <v>119</v>
      </c>
      <c r="B155" s="19">
        <f>(F133+F134)/2</f>
        <v>0.17995437970416298</v>
      </c>
      <c r="C155" s="19">
        <f>(G133+G134)/2</f>
        <v>0.21180984480802165</v>
      </c>
      <c r="E155" s="71"/>
      <c r="F155" s="6"/>
    </row>
    <row r="156" spans="1:7">
      <c r="A156" s="30" t="s">
        <v>120</v>
      </c>
      <c r="B156" s="19">
        <f>(F135+F136)/2</f>
        <v>0.18624843600030022</v>
      </c>
      <c r="C156" s="19">
        <f>(G135+G136)/2</f>
        <v>0.21853798284922105</v>
      </c>
      <c r="E156" s="71"/>
      <c r="F156" s="6"/>
    </row>
    <row r="157" spans="1:7">
      <c r="A157" s="30" t="s">
        <v>121</v>
      </c>
      <c r="B157" s="19">
        <f>(F137+F138)/2</f>
        <v>2.4119750205225508</v>
      </c>
      <c r="C157" s="19">
        <f>(G137+G138)/2</f>
        <v>2.8418439419924328</v>
      </c>
      <c r="E157" s="71"/>
      <c r="F157" s="6"/>
    </row>
    <row r="158" spans="1:7" ht="16" thickBot="1">
      <c r="A158" s="31" t="s">
        <v>122</v>
      </c>
      <c r="B158" s="23">
        <f>(F139+F140)/2</f>
        <v>0.12359372133384799</v>
      </c>
      <c r="C158" s="23">
        <f>(G139+G140)/2</f>
        <v>0.14475007348698207</v>
      </c>
      <c r="E158" s="71"/>
      <c r="F158" s="6"/>
    </row>
    <row r="159" spans="1:7" ht="16" thickBot="1"/>
    <row r="160" spans="1:7" ht="16" thickBot="1">
      <c r="A160" s="95" t="s">
        <v>720</v>
      </c>
    </row>
    <row r="161" spans="1:10" ht="16" thickBot="1">
      <c r="A161" s="24" t="s">
        <v>671</v>
      </c>
      <c r="B161" s="11" t="s">
        <v>672</v>
      </c>
      <c r="C161" s="24" t="s">
        <v>1</v>
      </c>
      <c r="D161" s="11" t="s">
        <v>674</v>
      </c>
      <c r="E161" s="81" t="s">
        <v>722</v>
      </c>
      <c r="F161" s="81" t="s">
        <v>732</v>
      </c>
      <c r="G161" s="54" t="s">
        <v>734</v>
      </c>
      <c r="H161" s="24" t="s">
        <v>5</v>
      </c>
      <c r="I161" s="12" t="s">
        <v>6</v>
      </c>
      <c r="J161" s="13">
        <v>-3.3245</v>
      </c>
    </row>
    <row r="162" spans="1:10" ht="16" thickBot="1">
      <c r="A162" s="43" t="s">
        <v>107</v>
      </c>
      <c r="B162" s="43">
        <v>100</v>
      </c>
      <c r="C162" s="43">
        <v>24.254647254943848</v>
      </c>
      <c r="D162" s="43">
        <f t="shared" ref="D162:D193" si="6">LOG10(B162)</f>
        <v>2</v>
      </c>
      <c r="E162" s="37">
        <f t="shared" ref="E162:E193" si="7">10^((C162-$J$162)/$J$161)</f>
        <v>9.4495398702398322E-6</v>
      </c>
      <c r="F162" s="45">
        <f>(E162/$E$194)*100</f>
        <v>0.21927197618164246</v>
      </c>
      <c r="G162" s="55">
        <f>(F162/$F$182)*100</f>
        <v>0.26828528527248874</v>
      </c>
      <c r="H162" s="7"/>
      <c r="I162" s="12" t="s">
        <v>8</v>
      </c>
      <c r="J162" s="17">
        <v>7.5503999999999998</v>
      </c>
    </row>
    <row r="163" spans="1:10">
      <c r="A163" s="30" t="s">
        <v>107</v>
      </c>
      <c r="B163" s="30">
        <v>10</v>
      </c>
      <c r="C163" s="30">
        <v>27.419206619262695</v>
      </c>
      <c r="D163" s="30">
        <f t="shared" si="6"/>
        <v>1</v>
      </c>
      <c r="E163" s="29">
        <f t="shared" si="7"/>
        <v>1.0556509506369085E-6</v>
      </c>
      <c r="F163" s="47">
        <f>(E163/$E$194)*1000</f>
        <v>0.24495866812857789</v>
      </c>
      <c r="G163" s="56">
        <f>(F163/$F$183)*100</f>
        <v>0.29549894970220902</v>
      </c>
      <c r="H163" s="7"/>
    </row>
    <row r="164" spans="1:10">
      <c r="A164" s="30" t="s">
        <v>108</v>
      </c>
      <c r="B164" s="30">
        <v>100</v>
      </c>
      <c r="C164" s="30">
        <v>24.44140625</v>
      </c>
      <c r="D164" s="30">
        <f t="shared" si="6"/>
        <v>2</v>
      </c>
      <c r="E164" s="29">
        <f t="shared" si="7"/>
        <v>8.3029819796123344E-6</v>
      </c>
      <c r="F164" s="47">
        <f>(E164/$E$194)*100</f>
        <v>0.19266665804585412</v>
      </c>
      <c r="G164" s="56">
        <f>(F164/F$182)*100</f>
        <v>0.23573294780501219</v>
      </c>
      <c r="H164" s="9"/>
      <c r="I164" s="5"/>
      <c r="J164" s="5"/>
    </row>
    <row r="165" spans="1:10">
      <c r="A165" s="30" t="s">
        <v>108</v>
      </c>
      <c r="B165" s="30">
        <v>10</v>
      </c>
      <c r="C165" s="30">
        <v>27.733884811401367</v>
      </c>
      <c r="D165" s="30">
        <f t="shared" si="6"/>
        <v>1</v>
      </c>
      <c r="E165" s="29">
        <f t="shared" si="7"/>
        <v>8.4891860476780559E-7</v>
      </c>
      <c r="F165" s="47">
        <f>(E165/$E$194)*1000</f>
        <v>0.19698743287071291</v>
      </c>
      <c r="G165" s="56">
        <f>(F165/$F$183)*100</f>
        <v>0.23763020905745649</v>
      </c>
      <c r="H165" s="9"/>
      <c r="I165" s="5"/>
      <c r="J165" s="5"/>
    </row>
    <row r="166" spans="1:10">
      <c r="A166" s="30" t="s">
        <v>109</v>
      </c>
      <c r="B166" s="30">
        <v>100</v>
      </c>
      <c r="C166" s="30">
        <v>21.126065254211426</v>
      </c>
      <c r="D166" s="30">
        <f t="shared" si="6"/>
        <v>2</v>
      </c>
      <c r="E166" s="29">
        <f t="shared" si="7"/>
        <v>8.2504776723672855E-5</v>
      </c>
      <c r="F166" s="47">
        <f>(E166/$E$194)*100</f>
        <v>1.9144832113572288</v>
      </c>
      <c r="G166" s="56">
        <f>(F166/F$182)*100</f>
        <v>2.3424227913323539</v>
      </c>
      <c r="H166" s="7"/>
    </row>
    <row r="167" spans="1:10">
      <c r="A167" s="30" t="s">
        <v>109</v>
      </c>
      <c r="B167" s="30">
        <v>10</v>
      </c>
      <c r="C167" s="30">
        <v>25.209043502807617</v>
      </c>
      <c r="D167" s="30">
        <f t="shared" si="6"/>
        <v>1</v>
      </c>
      <c r="E167" s="29">
        <f t="shared" si="7"/>
        <v>4.8790023397186104E-6</v>
      </c>
      <c r="F167" s="47">
        <f>(E167/$E$194)*1000</f>
        <v>1.1321487601679427</v>
      </c>
      <c r="G167" s="56">
        <f>(F167/$F$183)*100</f>
        <v>1.36573558344415</v>
      </c>
      <c r="H167" s="7"/>
    </row>
    <row r="168" spans="1:10">
      <c r="A168" s="30" t="s">
        <v>110</v>
      </c>
      <c r="B168" s="30">
        <v>100</v>
      </c>
      <c r="C168" s="30">
        <v>24.638149261474609</v>
      </c>
      <c r="D168" s="30">
        <f t="shared" si="6"/>
        <v>2</v>
      </c>
      <c r="E168" s="29">
        <f t="shared" si="7"/>
        <v>7.245266517178543E-6</v>
      </c>
      <c r="F168" s="47">
        <f>(E168/$E$194)*100</f>
        <v>0.16812288524098307</v>
      </c>
      <c r="G168" s="56">
        <f>(F168/F$182)*100</f>
        <v>0.20570296767128429</v>
      </c>
      <c r="H168" s="7"/>
    </row>
    <row r="169" spans="1:10">
      <c r="A169" s="30" t="s">
        <v>110</v>
      </c>
      <c r="B169" s="30">
        <v>10</v>
      </c>
      <c r="C169" s="30">
        <v>27.855915069580078</v>
      </c>
      <c r="D169" s="30">
        <f t="shared" si="6"/>
        <v>1</v>
      </c>
      <c r="E169" s="29">
        <f t="shared" si="7"/>
        <v>7.8011692879474661E-7</v>
      </c>
      <c r="F169" s="47">
        <f>(E169/$E$194)*1000</f>
        <v>0.18102233863079753</v>
      </c>
      <c r="G169" s="56">
        <f>(F169/$F$183)*100</f>
        <v>0.21837116990675581</v>
      </c>
      <c r="H169" s="7"/>
    </row>
    <row r="170" spans="1:10">
      <c r="A170" s="30" t="s">
        <v>111</v>
      </c>
      <c r="B170" s="30">
        <v>100</v>
      </c>
      <c r="C170" s="30">
        <v>24.596179008483887</v>
      </c>
      <c r="D170" s="30">
        <f t="shared" si="6"/>
        <v>2</v>
      </c>
      <c r="E170" s="29">
        <f t="shared" si="7"/>
        <v>7.4589706201676513E-6</v>
      </c>
      <c r="F170" s="47">
        <f>(E170/$E$194)*100</f>
        <v>0.17308178499949137</v>
      </c>
      <c r="G170" s="56">
        <f>(F170/F$182)*100</f>
        <v>0.21177031772447574</v>
      </c>
      <c r="H170" s="7"/>
    </row>
    <row r="171" spans="1:10">
      <c r="A171" s="30" t="s">
        <v>111</v>
      </c>
      <c r="B171" s="30">
        <v>10</v>
      </c>
      <c r="C171" s="30">
        <v>27.80168628692627</v>
      </c>
      <c r="D171" s="30">
        <f t="shared" si="6"/>
        <v>1</v>
      </c>
      <c r="E171" s="29">
        <f t="shared" si="7"/>
        <v>8.0997490496605663E-7</v>
      </c>
      <c r="F171" s="47">
        <f>(E171/$E$194)*1000</f>
        <v>0.18795073676422047</v>
      </c>
      <c r="G171" s="56">
        <f>(F171/$F$183)*100</f>
        <v>0.22672904671587768</v>
      </c>
      <c r="H171" s="7"/>
    </row>
    <row r="172" spans="1:10">
      <c r="A172" s="30" t="s">
        <v>112</v>
      </c>
      <c r="B172" s="30">
        <v>100</v>
      </c>
      <c r="C172" s="30">
        <v>24.653322219848633</v>
      </c>
      <c r="D172" s="30">
        <f t="shared" si="6"/>
        <v>2</v>
      </c>
      <c r="E172" s="29">
        <f t="shared" si="7"/>
        <v>7.1695250016409465E-6</v>
      </c>
      <c r="F172" s="47">
        <f>(E172/$E$194)*100</f>
        <v>0.16636534021561877</v>
      </c>
      <c r="G172" s="56">
        <f>(F172/F$182)*100</f>
        <v>0.20355256306089994</v>
      </c>
      <c r="H172" s="7"/>
    </row>
    <row r="173" spans="1:10">
      <c r="A173" s="30" t="s">
        <v>112</v>
      </c>
      <c r="B173" s="30">
        <v>10</v>
      </c>
      <c r="C173" s="30">
        <v>28.137651443481445</v>
      </c>
      <c r="D173" s="30">
        <f t="shared" si="6"/>
        <v>1</v>
      </c>
      <c r="E173" s="29">
        <f t="shared" si="7"/>
        <v>6.4182143120079611E-7</v>
      </c>
      <c r="F173" s="47">
        <f>(E173/$E$194)*1000</f>
        <v>0.14893154112016757</v>
      </c>
      <c r="G173" s="56">
        <f>(F173/$F$183)*100</f>
        <v>0.17965934545104834</v>
      </c>
      <c r="H173" s="7"/>
    </row>
    <row r="174" spans="1:10">
      <c r="A174" s="30" t="s">
        <v>113</v>
      </c>
      <c r="B174" s="30">
        <v>100</v>
      </c>
      <c r="C174" s="30">
        <v>23.60840892791748</v>
      </c>
      <c r="D174" s="30">
        <f t="shared" si="6"/>
        <v>2</v>
      </c>
      <c r="E174" s="29">
        <f t="shared" si="7"/>
        <v>1.4784181460678141E-5</v>
      </c>
      <c r="F174" s="47">
        <f>(E174/$E$194)*100</f>
        <v>0.3430597393763492</v>
      </c>
      <c r="G174" s="56">
        <f>(F174/F$182)*100</f>
        <v>0.41974301343390236</v>
      </c>
      <c r="H174" s="7"/>
    </row>
    <row r="175" spans="1:10">
      <c r="A175" s="30" t="s">
        <v>113</v>
      </c>
      <c r="B175" s="30">
        <v>10</v>
      </c>
      <c r="C175" s="30">
        <v>26.970436096191406</v>
      </c>
      <c r="D175" s="30">
        <f t="shared" si="6"/>
        <v>1</v>
      </c>
      <c r="E175" s="29">
        <f t="shared" si="7"/>
        <v>1.4404865931279464E-6</v>
      </c>
      <c r="F175" s="47">
        <f>(E175/$E$194)*1000</f>
        <v>0.33425790702580505</v>
      </c>
      <c r="G175" s="56">
        <f>(F175/$F$183)*100</f>
        <v>0.40322255672919699</v>
      </c>
      <c r="H175" s="7"/>
    </row>
    <row r="176" spans="1:10">
      <c r="A176" s="30" t="s">
        <v>114</v>
      </c>
      <c r="B176" s="30">
        <v>100</v>
      </c>
      <c r="C176" s="30">
        <v>24.718623161315918</v>
      </c>
      <c r="D176" s="30">
        <f t="shared" si="6"/>
        <v>2</v>
      </c>
      <c r="E176" s="29">
        <f t="shared" si="7"/>
        <v>6.8524842960811015E-6</v>
      </c>
      <c r="F176" s="47">
        <f>(E176/$E$194)*100</f>
        <v>0.15900856486012571</v>
      </c>
      <c r="G176" s="56">
        <f>(F176/F$182)*100</f>
        <v>0.19455134635594776</v>
      </c>
      <c r="H176" s="7"/>
    </row>
    <row r="177" spans="1:8">
      <c r="A177" s="30" t="s">
        <v>114</v>
      </c>
      <c r="B177" s="30">
        <v>10</v>
      </c>
      <c r="C177" s="30">
        <v>27.790084838867188</v>
      </c>
      <c r="D177" s="30">
        <f t="shared" si="6"/>
        <v>1</v>
      </c>
      <c r="E177" s="29">
        <f t="shared" si="7"/>
        <v>8.1650950671045821E-7</v>
      </c>
      <c r="F177" s="47">
        <f>(E177/$E$194)*1000</f>
        <v>0.1894670593129697</v>
      </c>
      <c r="G177" s="56">
        <f>(F177/$F$183)*100</f>
        <v>0.22855821946566576</v>
      </c>
      <c r="H177" s="7"/>
    </row>
    <row r="178" spans="1:8">
      <c r="A178" s="30" t="s">
        <v>115</v>
      </c>
      <c r="B178" s="30">
        <v>100</v>
      </c>
      <c r="C178" s="30">
        <v>23.087809562683105</v>
      </c>
      <c r="D178" s="30">
        <f t="shared" si="6"/>
        <v>2</v>
      </c>
      <c r="E178" s="29">
        <f t="shared" si="7"/>
        <v>2.1202744021203017E-5</v>
      </c>
      <c r="F178" s="47">
        <f>(E178/$E$194)*100</f>
        <v>0.49199936143395445</v>
      </c>
      <c r="G178" s="56">
        <f>(F178/F$182)*100</f>
        <v>0.60197473172242766</v>
      </c>
      <c r="H178" s="7"/>
    </row>
    <row r="179" spans="1:8">
      <c r="A179" s="30" t="s">
        <v>115</v>
      </c>
      <c r="B179" s="30">
        <v>10</v>
      </c>
      <c r="C179" s="30">
        <v>26.463186264038086</v>
      </c>
      <c r="D179" s="30">
        <f t="shared" si="6"/>
        <v>1</v>
      </c>
      <c r="E179" s="29">
        <f t="shared" si="7"/>
        <v>2.046861726320381E-6</v>
      </c>
      <c r="F179" s="47">
        <f>(E179/$E$194)*1000</f>
        <v>0.47496430711334414</v>
      </c>
      <c r="G179" s="56">
        <f>(F179/$F$183)*100</f>
        <v>0.57295973631094654</v>
      </c>
      <c r="H179" s="7"/>
    </row>
    <row r="180" spans="1:8">
      <c r="A180" s="30" t="s">
        <v>116</v>
      </c>
      <c r="B180" s="30">
        <v>100</v>
      </c>
      <c r="C180" s="30">
        <v>21.172480583190918</v>
      </c>
      <c r="D180" s="30">
        <f t="shared" si="6"/>
        <v>2</v>
      </c>
      <c r="E180" s="29">
        <f t="shared" si="7"/>
        <v>7.9894612813672208E-5</v>
      </c>
      <c r="F180" s="47">
        <f>(E180/$E$194)*100</f>
        <v>1.8539156274787429</v>
      </c>
      <c r="G180" s="56">
        <f>(F180/F$182)*100</f>
        <v>2.2683166889381106</v>
      </c>
      <c r="H180" s="7"/>
    </row>
    <row r="181" spans="1:8">
      <c r="A181" s="30" t="s">
        <v>116</v>
      </c>
      <c r="B181" s="30">
        <v>10</v>
      </c>
      <c r="C181" s="30">
        <v>24.452713012695312</v>
      </c>
      <c r="D181" s="30">
        <f t="shared" si="6"/>
        <v>1</v>
      </c>
      <c r="E181" s="29">
        <f t="shared" si="7"/>
        <v>8.2382137072030347E-6</v>
      </c>
      <c r="F181" s="47">
        <f>(E181/$E$194)*1000</f>
        <v>1.9116374178960496</v>
      </c>
      <c r="G181" s="56">
        <f>(F181/$F$183)*100</f>
        <v>2.3060496430492452</v>
      </c>
      <c r="H181" s="7"/>
    </row>
    <row r="182" spans="1:8">
      <c r="A182" s="30" t="s">
        <v>117</v>
      </c>
      <c r="B182" s="30">
        <v>100</v>
      </c>
      <c r="C182" s="30">
        <v>15.70601749420166</v>
      </c>
      <c r="D182" s="30">
        <f t="shared" si="6"/>
        <v>2</v>
      </c>
      <c r="E182" s="29">
        <f t="shared" si="7"/>
        <v>3.5221983422021219E-3</v>
      </c>
      <c r="F182" s="47">
        <f>(E182/$E$194)*100</f>
        <v>81.730899239939674</v>
      </c>
      <c r="G182" s="56">
        <f>(F182/F$182)*100</f>
        <v>100</v>
      </c>
      <c r="H182" s="7"/>
    </row>
    <row r="183" spans="1:8">
      <c r="A183" s="30" t="s">
        <v>117</v>
      </c>
      <c r="B183" s="30">
        <v>10</v>
      </c>
      <c r="C183" s="30">
        <v>19.010069847106934</v>
      </c>
      <c r="D183" s="30">
        <f t="shared" si="6"/>
        <v>1</v>
      </c>
      <c r="E183" s="29">
        <f t="shared" si="7"/>
        <v>3.5724355423284834E-4</v>
      </c>
      <c r="F183" s="47">
        <f>(E183/$E$194)*1000</f>
        <v>82.896629032162906</v>
      </c>
      <c r="G183" s="56">
        <f>(F183/$F$183)*100</f>
        <v>100</v>
      </c>
      <c r="H183" s="7"/>
    </row>
    <row r="184" spans="1:8">
      <c r="A184" s="30" t="s">
        <v>118</v>
      </c>
      <c r="B184" s="30">
        <v>100</v>
      </c>
      <c r="C184" s="30">
        <v>23.784683227539062</v>
      </c>
      <c r="D184" s="30">
        <f t="shared" si="6"/>
        <v>2</v>
      </c>
      <c r="E184" s="29">
        <f t="shared" si="7"/>
        <v>1.3085022812297471E-5</v>
      </c>
      <c r="F184" s="47">
        <f>(E184/$E$194)*100</f>
        <v>0.30363158945659002</v>
      </c>
      <c r="G184" s="56">
        <f>(F184/F$182)*100</f>
        <v>0.37150158909326364</v>
      </c>
      <c r="H184" s="7"/>
    </row>
    <row r="185" spans="1:8">
      <c r="A185" s="30" t="s">
        <v>118</v>
      </c>
      <c r="B185" s="30">
        <v>10</v>
      </c>
      <c r="C185" s="30">
        <v>27.241941452026367</v>
      </c>
      <c r="D185" s="30">
        <f t="shared" si="6"/>
        <v>1</v>
      </c>
      <c r="E185" s="29">
        <f t="shared" si="7"/>
        <v>1.193551584197721E-6</v>
      </c>
      <c r="F185" s="47">
        <f>(E185/$E$194)*1000</f>
        <v>0.27695783936104179</v>
      </c>
      <c r="G185" s="56">
        <f>(F185/$F$183)*100</f>
        <v>0.33410024339299182</v>
      </c>
      <c r="H185" s="7"/>
    </row>
    <row r="186" spans="1:8">
      <c r="A186" s="30" t="s">
        <v>119</v>
      </c>
      <c r="B186" s="30">
        <v>100</v>
      </c>
      <c r="C186" s="30">
        <v>24.457759857177734</v>
      </c>
      <c r="D186" s="30">
        <f t="shared" si="6"/>
        <v>2</v>
      </c>
      <c r="E186" s="29">
        <f t="shared" si="7"/>
        <v>8.2094673041575048E-6</v>
      </c>
      <c r="F186" s="47">
        <f>(E186/$E$194)*100</f>
        <v>0.19049669548994766</v>
      </c>
      <c r="G186" s="56">
        <f>(F186/F$182)*100</f>
        <v>0.23307793901875618</v>
      </c>
      <c r="H186" s="7"/>
    </row>
    <row r="187" spans="1:8">
      <c r="A187" s="30" t="s">
        <v>119</v>
      </c>
      <c r="B187" s="30">
        <v>10</v>
      </c>
      <c r="C187" s="30">
        <v>27.639028549194336</v>
      </c>
      <c r="D187" s="30">
        <f t="shared" si="6"/>
        <v>1</v>
      </c>
      <c r="E187" s="29">
        <f t="shared" si="7"/>
        <v>9.0656415094227736E-7</v>
      </c>
      <c r="F187" s="47">
        <f>(E187/$E$194)*1000</f>
        <v>0.21036380145724573</v>
      </c>
      <c r="G187" s="56">
        <f>(F187/$F$183)*100</f>
        <v>0.25376641235390535</v>
      </c>
      <c r="H187" s="7"/>
    </row>
    <row r="188" spans="1:8">
      <c r="A188" s="30" t="s">
        <v>120</v>
      </c>
      <c r="B188" s="30">
        <v>100</v>
      </c>
      <c r="C188" s="30">
        <v>24.5406494140625</v>
      </c>
      <c r="D188" s="30">
        <f t="shared" si="6"/>
        <v>2</v>
      </c>
      <c r="E188" s="29">
        <f t="shared" si="7"/>
        <v>7.7514337255106282E-6</v>
      </c>
      <c r="F188" s="47">
        <f>(E188/$E$194)*100</f>
        <v>0.1798682490971498</v>
      </c>
      <c r="G188" s="56">
        <f>(F188/F$182)*100</f>
        <v>0.22007374294158391</v>
      </c>
      <c r="H188" s="7"/>
    </row>
    <row r="189" spans="1:8">
      <c r="A189" s="30" t="s">
        <v>120</v>
      </c>
      <c r="B189" s="30">
        <v>10</v>
      </c>
      <c r="C189" s="30">
        <v>27.960227012634277</v>
      </c>
      <c r="D189" s="30">
        <f t="shared" si="6"/>
        <v>1</v>
      </c>
      <c r="E189" s="29">
        <f t="shared" si="7"/>
        <v>7.2574319293410854E-7</v>
      </c>
      <c r="F189" s="47">
        <f>(E189/$E$194)*1000</f>
        <v>0.16840517771263513</v>
      </c>
      <c r="G189" s="56">
        <f>(F189/$F$183)*100</f>
        <v>0.20315081527295392</v>
      </c>
      <c r="H189" s="7"/>
    </row>
    <row r="190" spans="1:8">
      <c r="A190" s="30" t="s">
        <v>121</v>
      </c>
      <c r="B190" s="30">
        <v>100</v>
      </c>
      <c r="C190" s="30">
        <v>20.631732940673828</v>
      </c>
      <c r="D190" s="30">
        <f t="shared" si="6"/>
        <v>2</v>
      </c>
      <c r="E190" s="29">
        <f t="shared" si="7"/>
        <v>1.1619108997384563E-4</v>
      </c>
      <c r="F190" s="47">
        <f>(E190/$E$194)*100</f>
        <v>2.6961577244096575</v>
      </c>
      <c r="G190" s="56">
        <f>(F190/F$182)*100</f>
        <v>3.2988230271325811</v>
      </c>
      <c r="H190" s="7"/>
    </row>
    <row r="191" spans="1:8">
      <c r="A191" s="30" t="s">
        <v>121</v>
      </c>
      <c r="B191" s="30">
        <v>10</v>
      </c>
      <c r="C191" s="30">
        <v>24.033596038818359</v>
      </c>
      <c r="D191" s="30">
        <f t="shared" si="6"/>
        <v>1</v>
      </c>
      <c r="E191" s="29">
        <f t="shared" si="7"/>
        <v>1.1012913529272464E-5</v>
      </c>
      <c r="F191" s="47">
        <f>(E191/$E$194)*1000</f>
        <v>2.5554930147300716</v>
      </c>
      <c r="G191" s="56">
        <f>(F191/$F$183)*100</f>
        <v>3.0827466020826622</v>
      </c>
      <c r="H191" s="7"/>
    </row>
    <row r="192" spans="1:8">
      <c r="A192" s="30" t="s">
        <v>122</v>
      </c>
      <c r="B192" s="30">
        <v>100</v>
      </c>
      <c r="C192" s="30">
        <v>25.482246398925781</v>
      </c>
      <c r="D192" s="30">
        <f t="shared" si="6"/>
        <v>2</v>
      </c>
      <c r="E192" s="29">
        <f t="shared" si="7"/>
        <v>4.0378704788398448E-6</v>
      </c>
      <c r="F192" s="47">
        <f>(E192/$E$194)*100</f>
        <v>9.3696820333989045E-2</v>
      </c>
      <c r="G192" s="56">
        <f>(F192/F$182)*100</f>
        <v>0.11464063310856361</v>
      </c>
      <c r="H192" s="7"/>
    </row>
    <row r="193" spans="1:8" ht="16" thickBot="1">
      <c r="A193" s="31" t="s">
        <v>122</v>
      </c>
      <c r="B193" s="31">
        <v>10</v>
      </c>
      <c r="C193" s="31">
        <v>28.418909072875977</v>
      </c>
      <c r="D193" s="31">
        <f t="shared" si="6"/>
        <v>1</v>
      </c>
      <c r="E193" s="36">
        <f t="shared" si="7"/>
        <v>5.282174348865336E-7</v>
      </c>
      <c r="F193" s="51">
        <f>(E193/$E$194)*1000</f>
        <v>0.1225702863754663</v>
      </c>
      <c r="G193" s="57">
        <f>(F193/$F$183)*100</f>
        <v>0.14785919259504568</v>
      </c>
      <c r="H193" s="7"/>
    </row>
    <row r="194" spans="1:8" ht="16" thickBot="1">
      <c r="A194" s="7"/>
      <c r="B194" s="7"/>
      <c r="C194" s="7"/>
      <c r="D194" s="7"/>
      <c r="E194" s="7">
        <f>SUM(E162:E193)</f>
        <v>4.3095064106194484E-3</v>
      </c>
      <c r="F194" s="48"/>
      <c r="G194" s="7"/>
    </row>
    <row r="195" spans="1:8" ht="16" thickBot="1">
      <c r="A195" s="24" t="s">
        <v>723</v>
      </c>
      <c r="B195" s="11" t="s">
        <v>178</v>
      </c>
      <c r="C195" s="70" t="s">
        <v>724</v>
      </c>
      <c r="D195" s="7"/>
      <c r="E195" s="7"/>
      <c r="F195" s="48"/>
      <c r="G195" s="7"/>
    </row>
    <row r="196" spans="1:8">
      <c r="A196" s="43" t="s">
        <v>107</v>
      </c>
      <c r="B196" s="16">
        <f>(F162+F163)/2</f>
        <v>0.23211532215511016</v>
      </c>
      <c r="C196" s="16">
        <f>(G162+G163)/2</f>
        <v>0.28189211748734888</v>
      </c>
      <c r="D196" s="7"/>
      <c r="E196" s="7"/>
      <c r="F196" s="48"/>
      <c r="G196" s="7"/>
    </row>
    <row r="197" spans="1:8">
      <c r="A197" s="30" t="s">
        <v>108</v>
      </c>
      <c r="B197" s="19">
        <f>(F164+F165)/2</f>
        <v>0.1948270454582835</v>
      </c>
      <c r="C197" s="19">
        <f>(G164+G165)/2</f>
        <v>0.23668157843123433</v>
      </c>
      <c r="D197" s="7"/>
      <c r="E197" s="7"/>
      <c r="F197" s="48"/>
      <c r="G197" s="7"/>
    </row>
    <row r="198" spans="1:8">
      <c r="A198" s="30" t="s">
        <v>109</v>
      </c>
      <c r="B198" s="19">
        <f>(F166+F167)/2</f>
        <v>1.5233159857625858</v>
      </c>
      <c r="C198" s="19">
        <f>(G166+G167)/2</f>
        <v>1.8540791873882521</v>
      </c>
      <c r="D198" s="7"/>
      <c r="E198" s="7"/>
      <c r="F198" s="48"/>
      <c r="G198" s="7"/>
    </row>
    <row r="199" spans="1:8">
      <c r="A199" s="30" t="s">
        <v>110</v>
      </c>
      <c r="B199" s="19">
        <f>(F168+F169)/2</f>
        <v>0.1745726119358903</v>
      </c>
      <c r="C199" s="19">
        <f>(G168+G169)/2</f>
        <v>0.21203706878902007</v>
      </c>
      <c r="D199" s="7"/>
      <c r="E199" s="7"/>
      <c r="F199" s="48"/>
      <c r="G199" s="7"/>
    </row>
    <row r="200" spans="1:8">
      <c r="A200" s="30" t="s">
        <v>111</v>
      </c>
      <c r="B200" s="19">
        <f>(F170+F171)/2</f>
        <v>0.18051626088185591</v>
      </c>
      <c r="C200" s="19">
        <f>(G170+G171)/2</f>
        <v>0.21924968222017671</v>
      </c>
      <c r="D200" s="7"/>
      <c r="E200" s="7"/>
      <c r="F200" s="48"/>
      <c r="G200" s="7"/>
    </row>
    <row r="201" spans="1:8">
      <c r="A201" s="30" t="s">
        <v>112</v>
      </c>
      <c r="B201" s="19">
        <f>(F172+F173)/2</f>
        <v>0.15764844066789319</v>
      </c>
      <c r="C201" s="19">
        <f>(G172+G173)/2</f>
        <v>0.19160595425597415</v>
      </c>
      <c r="D201" s="7"/>
      <c r="E201" s="7"/>
      <c r="F201" s="48"/>
      <c r="G201" s="7"/>
    </row>
    <row r="202" spans="1:8">
      <c r="A202" s="30" t="s">
        <v>113</v>
      </c>
      <c r="B202" s="19">
        <f>(F174+F175)/2</f>
        <v>0.3386588232010771</v>
      </c>
      <c r="C202" s="19">
        <f>(G174+G175)/2</f>
        <v>0.41148278508154967</v>
      </c>
      <c r="D202" s="7"/>
      <c r="E202" s="7"/>
      <c r="F202" s="48"/>
      <c r="G202" s="7"/>
    </row>
    <row r="203" spans="1:8">
      <c r="A203" s="30" t="s">
        <v>114</v>
      </c>
      <c r="B203" s="19">
        <f>(F176+F177)/2</f>
        <v>0.17423781208654771</v>
      </c>
      <c r="C203" s="19">
        <f>(G176+G177)/2</f>
        <v>0.21155478291080676</v>
      </c>
      <c r="D203" s="7"/>
      <c r="E203" s="7"/>
      <c r="F203" s="48"/>
      <c r="G203" s="7"/>
    </row>
    <row r="204" spans="1:8">
      <c r="A204" s="30" t="s">
        <v>115</v>
      </c>
      <c r="B204" s="19">
        <f>(F178+F179)/2</f>
        <v>0.48348183427364932</v>
      </c>
      <c r="C204" s="19">
        <f>(G178+G179)/2</f>
        <v>0.5874672340166871</v>
      </c>
      <c r="D204" s="7"/>
      <c r="E204" s="7"/>
      <c r="F204" s="48"/>
      <c r="G204" s="7"/>
    </row>
    <row r="205" spans="1:8">
      <c r="A205" s="30" t="s">
        <v>116</v>
      </c>
      <c r="B205" s="19">
        <f>(F180+F181)/2</f>
        <v>1.8827765226873963</v>
      </c>
      <c r="C205" s="19">
        <f>(G180+G181)/2</f>
        <v>2.2871831659936781</v>
      </c>
      <c r="D205" s="7"/>
      <c r="E205" s="7"/>
      <c r="F205" s="48"/>
      <c r="G205" s="7"/>
    </row>
    <row r="206" spans="1:8">
      <c r="A206" s="30" t="s">
        <v>117</v>
      </c>
      <c r="B206" s="19">
        <f>(F182+F183)/2</f>
        <v>82.31376413605129</v>
      </c>
      <c r="C206" s="19">
        <f>(G182+G183)/2</f>
        <v>100</v>
      </c>
    </row>
    <row r="207" spans="1:8">
      <c r="A207" s="30" t="s">
        <v>118</v>
      </c>
      <c r="B207" s="19">
        <f>(F184+F185)/2</f>
        <v>0.29029471440881593</v>
      </c>
      <c r="C207" s="19">
        <f>(G184+G185)/2</f>
        <v>0.3528009162431277</v>
      </c>
      <c r="D207" s="5"/>
      <c r="F207" s="82"/>
    </row>
    <row r="208" spans="1:8">
      <c r="A208" s="30" t="s">
        <v>119</v>
      </c>
      <c r="B208" s="19">
        <f>(F186+F187)/2</f>
        <v>0.20043024847359669</v>
      </c>
      <c r="C208" s="19">
        <f>(G186+G187)/2</f>
        <v>0.24342217568633076</v>
      </c>
      <c r="E208" s="71"/>
      <c r="F208" s="6"/>
    </row>
    <row r="209" spans="1:10">
      <c r="A209" s="30" t="s">
        <v>120</v>
      </c>
      <c r="B209" s="19">
        <f>(F188+F189)/2</f>
        <v>0.17413671340489245</v>
      </c>
      <c r="C209" s="19">
        <f>(G188+G189)/2</f>
        <v>0.21161227910726893</v>
      </c>
      <c r="E209" s="71"/>
      <c r="F209" s="6"/>
    </row>
    <row r="210" spans="1:10">
      <c r="A210" s="30" t="s">
        <v>121</v>
      </c>
      <c r="B210" s="19">
        <f>(F190+F191)/2</f>
        <v>2.6258253695698643</v>
      </c>
      <c r="C210" s="19">
        <f>(G190+G191)/2</f>
        <v>3.1907848146076216</v>
      </c>
      <c r="E210" s="71"/>
      <c r="F210" s="6"/>
    </row>
    <row r="211" spans="1:10" ht="16" thickBot="1">
      <c r="A211" s="31" t="s">
        <v>122</v>
      </c>
      <c r="B211" s="23">
        <f>(F192+F193)/2</f>
        <v>0.10813355335472767</v>
      </c>
      <c r="C211" s="23">
        <f>(G192+G193)/2</f>
        <v>0.13124991285180465</v>
      </c>
      <c r="E211" s="71"/>
      <c r="F211" s="6"/>
    </row>
    <row r="213" spans="1:10" ht="16" thickBot="1"/>
    <row r="214" spans="1:10" ht="16" thickBot="1">
      <c r="A214" s="95" t="s">
        <v>721</v>
      </c>
    </row>
    <row r="215" spans="1:10" ht="16" thickBot="1">
      <c r="A215" s="24" t="s">
        <v>671</v>
      </c>
      <c r="B215" s="11" t="s">
        <v>672</v>
      </c>
      <c r="C215" s="24" t="s">
        <v>1</v>
      </c>
      <c r="D215" s="11" t="s">
        <v>674</v>
      </c>
      <c r="E215" s="81" t="s">
        <v>722</v>
      </c>
      <c r="F215" s="81" t="s">
        <v>732</v>
      </c>
      <c r="G215" s="54" t="s">
        <v>734</v>
      </c>
      <c r="H215" s="58" t="s">
        <v>5</v>
      </c>
      <c r="I215" s="78" t="s">
        <v>6</v>
      </c>
      <c r="J215" s="13">
        <v>-3.3245</v>
      </c>
    </row>
    <row r="216" spans="1:10" ht="16" thickBot="1">
      <c r="A216" s="43" t="s">
        <v>107</v>
      </c>
      <c r="B216" s="43">
        <v>100</v>
      </c>
      <c r="C216" s="43">
        <v>25.394701957702637</v>
      </c>
      <c r="D216" s="43">
        <f t="shared" ref="D216:D247" si="8">LOG10(B216)</f>
        <v>2</v>
      </c>
      <c r="E216" s="37">
        <f t="shared" ref="E216:E247" si="9">10^((C216-$J$216)/$J$215)</f>
        <v>4.2902786411005099E-6</v>
      </c>
      <c r="F216" s="45">
        <f>(E216/$E$248)*100</f>
        <v>8.8182249459628118E-2</v>
      </c>
      <c r="G216" s="55">
        <f>(F216/$F$244)*100</f>
        <v>0.10743388598509426</v>
      </c>
      <c r="H216" s="7"/>
      <c r="I216" s="12" t="s">
        <v>8</v>
      </c>
      <c r="J216" s="17">
        <v>7.5503999999999998</v>
      </c>
    </row>
    <row r="217" spans="1:10">
      <c r="A217" s="30" t="s">
        <v>107</v>
      </c>
      <c r="B217" s="30">
        <v>10</v>
      </c>
      <c r="C217" s="30">
        <v>28.680117607116699</v>
      </c>
      <c r="D217" s="30">
        <f t="shared" si="8"/>
        <v>1</v>
      </c>
      <c r="E217" s="29">
        <f t="shared" si="9"/>
        <v>4.4080037880346774E-7</v>
      </c>
      <c r="F217" s="47">
        <f>(E217/$E$248)*1000</f>
        <v>9.0601968350417256E-2</v>
      </c>
      <c r="G217" s="56">
        <f>(F217/$F$245)*100</f>
        <v>0.14812331833212106</v>
      </c>
      <c r="H217" s="7"/>
    </row>
    <row r="218" spans="1:10">
      <c r="A218" s="30" t="s">
        <v>108</v>
      </c>
      <c r="B218" s="30">
        <v>100</v>
      </c>
      <c r="C218" s="30">
        <v>25.047941207885742</v>
      </c>
      <c r="D218" s="30">
        <f t="shared" si="8"/>
        <v>2</v>
      </c>
      <c r="E218" s="29">
        <f t="shared" si="9"/>
        <v>5.454941927100095E-6</v>
      </c>
      <c r="F218" s="47">
        <f>(E218/$E$248)*100</f>
        <v>0.11212070125122109</v>
      </c>
      <c r="G218" s="56">
        <f>(F218/F$244)*100</f>
        <v>0.13659849582661462</v>
      </c>
      <c r="H218" s="9"/>
      <c r="I218" s="5"/>
      <c r="J218" s="5"/>
    </row>
    <row r="219" spans="1:10">
      <c r="A219" s="30" t="s">
        <v>108</v>
      </c>
      <c r="B219" s="30">
        <v>10</v>
      </c>
      <c r="C219" s="30">
        <v>28.506208419799805</v>
      </c>
      <c r="D219" s="30">
        <f t="shared" si="8"/>
        <v>1</v>
      </c>
      <c r="E219" s="29">
        <f t="shared" si="9"/>
        <v>4.9722543962018877E-7</v>
      </c>
      <c r="F219" s="47">
        <f>(E219/$E$248)*1000</f>
        <v>0.10219955723671499</v>
      </c>
      <c r="G219" s="56">
        <f>(F219/$F$245)*100</f>
        <v>0.16708398090675747</v>
      </c>
      <c r="H219" s="9"/>
      <c r="I219" s="5"/>
      <c r="J219" s="5"/>
    </row>
    <row r="220" spans="1:10">
      <c r="A220" s="30" t="s">
        <v>109</v>
      </c>
      <c r="B220" s="30">
        <v>100</v>
      </c>
      <c r="C220" s="30">
        <v>22.143115043640137</v>
      </c>
      <c r="D220" s="30">
        <f t="shared" si="8"/>
        <v>2</v>
      </c>
      <c r="E220" s="29">
        <f t="shared" si="9"/>
        <v>4.0789976354354595E-5</v>
      </c>
      <c r="F220" s="47">
        <f>(E220/$E$248)*100</f>
        <v>0.83839586451880566</v>
      </c>
      <c r="G220" s="56">
        <f>(F220/F$244)*100</f>
        <v>1.0214314816308356</v>
      </c>
      <c r="H220" s="7"/>
    </row>
    <row r="221" spans="1:10">
      <c r="A221" s="30" t="s">
        <v>109</v>
      </c>
      <c r="B221" s="30">
        <v>10</v>
      </c>
      <c r="C221" s="30">
        <v>25.909881591796875</v>
      </c>
      <c r="D221" s="30">
        <f t="shared" si="8"/>
        <v>1</v>
      </c>
      <c r="E221" s="29">
        <f t="shared" si="9"/>
        <v>3.0027622887381383E-6</v>
      </c>
      <c r="F221" s="47">
        <f>(E221/$E$248)*1000</f>
        <v>0.61718679685930222</v>
      </c>
      <c r="G221" s="56">
        <f>(F221/$F$245)*100</f>
        <v>1.0090261618598879</v>
      </c>
      <c r="H221" s="7"/>
    </row>
    <row r="222" spans="1:10">
      <c r="A222" s="30" t="s">
        <v>110</v>
      </c>
      <c r="B222" s="30">
        <v>100</v>
      </c>
      <c r="C222" s="30">
        <v>24.18843936920166</v>
      </c>
      <c r="D222" s="30">
        <f t="shared" si="8"/>
        <v>2</v>
      </c>
      <c r="E222" s="29">
        <f t="shared" si="9"/>
        <v>9.8929497381065588E-6</v>
      </c>
      <c r="F222" s="47">
        <f>(E222/$E$248)*100</f>
        <v>0.20333937132659013</v>
      </c>
      <c r="G222" s="56">
        <f>(F222/F$244)*100</f>
        <v>0.24773170302695699</v>
      </c>
      <c r="H222" s="7"/>
    </row>
    <row r="223" spans="1:10">
      <c r="A223" s="30" t="s">
        <v>110</v>
      </c>
      <c r="B223" s="30">
        <v>10</v>
      </c>
      <c r="C223" s="30">
        <v>27.598132133483887</v>
      </c>
      <c r="D223" s="30">
        <f t="shared" si="8"/>
        <v>1</v>
      </c>
      <c r="E223" s="29">
        <f t="shared" si="9"/>
        <v>9.3260999402981526E-7</v>
      </c>
      <c r="F223" s="47">
        <f>(E223/$E$248)*1000</f>
        <v>0.19168835877984827</v>
      </c>
      <c r="G223" s="56">
        <f>(F223/$F$245)*100</f>
        <v>0.31338740542912874</v>
      </c>
      <c r="H223" s="7"/>
    </row>
    <row r="224" spans="1:10">
      <c r="A224" s="30" t="s">
        <v>111</v>
      </c>
      <c r="B224" s="30">
        <v>100</v>
      </c>
      <c r="C224" s="30">
        <v>25.726827621459961</v>
      </c>
      <c r="D224" s="30">
        <f t="shared" si="8"/>
        <v>2</v>
      </c>
      <c r="E224" s="29">
        <f t="shared" si="9"/>
        <v>3.4086550897608746E-6</v>
      </c>
      <c r="F224" s="47">
        <f>(E224/$E$248)*100</f>
        <v>7.0061387287894475E-2</v>
      </c>
      <c r="G224" s="56">
        <f>(F224/F$244)*100</f>
        <v>8.5356941334221781E-2</v>
      </c>
      <c r="H224" s="7"/>
    </row>
    <row r="225" spans="1:8">
      <c r="A225" s="30" t="s">
        <v>111</v>
      </c>
      <c r="B225" s="30">
        <v>10</v>
      </c>
      <c r="C225" s="30">
        <v>28.801295280456543</v>
      </c>
      <c r="D225" s="30">
        <f t="shared" si="8"/>
        <v>1</v>
      </c>
      <c r="E225" s="29">
        <f t="shared" si="9"/>
        <v>4.0531442913244704E-7</v>
      </c>
      <c r="F225" s="47">
        <f>(E225/$E$248)*1000</f>
        <v>8.3308197646985591E-2</v>
      </c>
      <c r="G225" s="56">
        <f>(F225/$F$245)*100</f>
        <v>0.13619888071320116</v>
      </c>
      <c r="H225" s="7"/>
    </row>
    <row r="226" spans="1:8">
      <c r="A226" s="30" t="s">
        <v>112</v>
      </c>
      <c r="B226" s="30">
        <v>100</v>
      </c>
      <c r="C226" s="30">
        <v>24.613259315490723</v>
      </c>
      <c r="D226" s="30">
        <f t="shared" si="8"/>
        <v>2</v>
      </c>
      <c r="E226" s="29">
        <f t="shared" si="9"/>
        <v>7.3712508269060705E-6</v>
      </c>
      <c r="F226" s="47">
        <f>(E226/$E$248)*100</f>
        <v>0.15150845285913284</v>
      </c>
      <c r="G226" s="56">
        <f>(F226/F$244)*100</f>
        <v>0.18458524192783446</v>
      </c>
      <c r="H226" s="7"/>
    </row>
    <row r="227" spans="1:8">
      <c r="A227" s="30" t="s">
        <v>112</v>
      </c>
      <c r="B227" s="30">
        <v>10</v>
      </c>
      <c r="C227" s="30">
        <v>27.891524314880371</v>
      </c>
      <c r="D227" s="30">
        <f t="shared" si="8"/>
        <v>1</v>
      </c>
      <c r="E227" s="29">
        <f t="shared" si="9"/>
        <v>7.6111195604653214E-7</v>
      </c>
      <c r="F227" s="47">
        <f>(E227/$E$248)*1000</f>
        <v>0.15643870710827437</v>
      </c>
      <c r="G227" s="56">
        <f>(F227/$F$245)*100</f>
        <v>0.25575846567529525</v>
      </c>
      <c r="H227" s="7"/>
    </row>
    <row r="228" spans="1:8">
      <c r="A228" s="30" t="s">
        <v>113</v>
      </c>
      <c r="B228" s="30">
        <v>100</v>
      </c>
      <c r="C228" s="30">
        <v>21.915149688720703</v>
      </c>
      <c r="D228" s="30">
        <f t="shared" si="8"/>
        <v>2</v>
      </c>
      <c r="E228" s="29">
        <f t="shared" si="9"/>
        <v>4.7766648888104229E-5</v>
      </c>
      <c r="F228" s="47">
        <f>(E228/$E$248)*100</f>
        <v>0.98179416780743189</v>
      </c>
      <c r="G228" s="56">
        <f>(F228/F$244)*100</f>
        <v>1.1961359948449082</v>
      </c>
      <c r="H228" s="7"/>
    </row>
    <row r="229" spans="1:8">
      <c r="A229" s="30" t="s">
        <v>113</v>
      </c>
      <c r="B229" s="30">
        <v>10</v>
      </c>
      <c r="C229" s="30">
        <v>25.288259506225586</v>
      </c>
      <c r="D229" s="30">
        <f t="shared" si="8"/>
        <v>1</v>
      </c>
      <c r="E229" s="29">
        <f t="shared" si="9"/>
        <v>4.618522687025149E-6</v>
      </c>
      <c r="F229" s="47">
        <f>(E229/$E$248)*1000</f>
        <v>0.94928967042041201</v>
      </c>
      <c r="G229" s="56">
        <f>(F229/$F$245)*100</f>
        <v>1.5519744063091252</v>
      </c>
      <c r="H229" s="7"/>
    </row>
    <row r="230" spans="1:8">
      <c r="A230" s="30" t="s">
        <v>114</v>
      </c>
      <c r="B230" s="30">
        <v>100</v>
      </c>
      <c r="C230" s="30">
        <v>19.075887680053711</v>
      </c>
      <c r="D230" s="30">
        <f t="shared" si="8"/>
        <v>2</v>
      </c>
      <c r="E230" s="29">
        <f t="shared" si="9"/>
        <v>3.4132381210249906E-4</v>
      </c>
      <c r="F230" s="47">
        <f>(E230/$E$248)*100</f>
        <v>7.0155586765369424</v>
      </c>
      <c r="G230" s="56">
        <f>(F230/F$244)*100</f>
        <v>8.5471706108140744</v>
      </c>
      <c r="H230" s="7"/>
    </row>
    <row r="231" spans="1:8">
      <c r="A231" s="30" t="s">
        <v>114</v>
      </c>
      <c r="B231" s="30">
        <v>10</v>
      </c>
      <c r="C231" s="30">
        <v>22.741765975952148</v>
      </c>
      <c r="D231" s="30">
        <f t="shared" si="8"/>
        <v>1</v>
      </c>
      <c r="E231" s="29">
        <f t="shared" si="9"/>
        <v>2.6945173341944203E-5</v>
      </c>
      <c r="F231" s="47">
        <f>(E231/$E$248)*1000</f>
        <v>5.5383022785735649</v>
      </c>
      <c r="G231" s="56">
        <f>(F231/$F$245)*100</f>
        <v>9.0544579368940994</v>
      </c>
      <c r="H231" s="7"/>
    </row>
    <row r="232" spans="1:8">
      <c r="A232" s="30" t="s">
        <v>115</v>
      </c>
      <c r="B232" s="30">
        <v>100</v>
      </c>
      <c r="C232" s="30">
        <v>23.964094161987305</v>
      </c>
      <c r="D232" s="30">
        <f t="shared" si="8"/>
        <v>2</v>
      </c>
      <c r="E232" s="29">
        <f t="shared" si="9"/>
        <v>1.155601756023182E-5</v>
      </c>
      <c r="F232" s="47">
        <f>(E232/$E$248)*100</f>
        <v>0.23752201395357622</v>
      </c>
      <c r="G232" s="56">
        <f>(F232/F$244)*100</f>
        <v>0.28937697918129401</v>
      </c>
      <c r="H232" s="7"/>
    </row>
    <row r="233" spans="1:8">
      <c r="A233" s="30" t="s">
        <v>115</v>
      </c>
      <c r="B233" s="30">
        <v>10</v>
      </c>
      <c r="C233" s="30">
        <v>27.454038619995117</v>
      </c>
      <c r="D233" s="30">
        <f t="shared" si="8"/>
        <v>1</v>
      </c>
      <c r="E233" s="29">
        <f t="shared" si="9"/>
        <v>1.0304880927608534E-6</v>
      </c>
      <c r="F233" s="47">
        <f>(E233/$E$248)*1000</f>
        <v>0.21180619177150808</v>
      </c>
      <c r="G233" s="56">
        <f>(F233/$F$245)*100</f>
        <v>0.34627764208326817</v>
      </c>
      <c r="H233" s="7"/>
    </row>
    <row r="234" spans="1:8">
      <c r="A234" s="30" t="s">
        <v>116</v>
      </c>
      <c r="B234" s="30">
        <v>100</v>
      </c>
      <c r="C234" s="30">
        <v>25.363467216491699</v>
      </c>
      <c r="D234" s="30">
        <f t="shared" si="8"/>
        <v>2</v>
      </c>
      <c r="E234" s="29">
        <f t="shared" si="9"/>
        <v>4.3841037099065047E-6</v>
      </c>
      <c r="F234" s="47">
        <f>(E234/$E$248)*100</f>
        <v>9.0110726911827976E-2</v>
      </c>
      <c r="G234" s="56">
        <f>(F234/F$244)*100</f>
        <v>0.10978338180759899</v>
      </c>
      <c r="H234" s="7"/>
    </row>
    <row r="235" spans="1:8">
      <c r="A235" s="30" t="s">
        <v>116</v>
      </c>
      <c r="B235" s="30">
        <v>10</v>
      </c>
      <c r="C235" s="30">
        <v>28.551216125488281</v>
      </c>
      <c r="D235" s="30">
        <f t="shared" si="8"/>
        <v>1</v>
      </c>
      <c r="E235" s="29">
        <f t="shared" si="9"/>
        <v>4.8196461304737367E-7</v>
      </c>
      <c r="F235" s="47">
        <f>(E235/$E$248)*1000</f>
        <v>9.9062851842076791E-2</v>
      </c>
      <c r="G235" s="56">
        <f>(F235/$F$245)*100</f>
        <v>0.16195584494963247</v>
      </c>
      <c r="H235" s="7"/>
    </row>
    <row r="236" spans="1:8">
      <c r="A236" s="30" t="s">
        <v>117</v>
      </c>
      <c r="B236" s="30">
        <v>100</v>
      </c>
      <c r="C236" s="30">
        <v>24.25096321105957</v>
      </c>
      <c r="D236" s="30">
        <f t="shared" si="8"/>
        <v>2</v>
      </c>
      <c r="E236" s="29">
        <f t="shared" si="9"/>
        <v>9.4736821901654471E-6</v>
      </c>
      <c r="F236" s="47">
        <f>(E236/$E$248)*100</f>
        <v>0.19472175960583116</v>
      </c>
      <c r="G236" s="56">
        <f>(F236/F$244)*100</f>
        <v>0.23723272482278115</v>
      </c>
      <c r="H236" s="7"/>
    </row>
    <row r="237" spans="1:8">
      <c r="A237" s="30" t="s">
        <v>117</v>
      </c>
      <c r="B237" s="30">
        <v>10</v>
      </c>
      <c r="C237" s="30">
        <v>27.550774574279785</v>
      </c>
      <c r="D237" s="30">
        <f t="shared" si="8"/>
        <v>1</v>
      </c>
      <c r="E237" s="29">
        <f t="shared" si="9"/>
        <v>9.6370715231130185E-7</v>
      </c>
      <c r="F237" s="47">
        <f>(E237/$E$248)*1000</f>
        <v>0.1980800587099959</v>
      </c>
      <c r="G237" s="56">
        <f>(F237/$F$245)*100</f>
        <v>0.32383706585786148</v>
      </c>
      <c r="H237" s="7"/>
    </row>
    <row r="238" spans="1:8">
      <c r="A238" s="30" t="s">
        <v>118</v>
      </c>
      <c r="B238" s="30">
        <v>100</v>
      </c>
      <c r="C238" s="30">
        <v>23.133970260620117</v>
      </c>
      <c r="D238" s="30">
        <f t="shared" si="8"/>
        <v>2</v>
      </c>
      <c r="E238" s="29">
        <f t="shared" si="9"/>
        <v>2.0535584355309376E-5</v>
      </c>
      <c r="F238" s="47">
        <f>(E238/$E$248)*100</f>
        <v>0.42208774159121187</v>
      </c>
      <c r="G238" s="56">
        <f>(F238/F$244)*100</f>
        <v>0.51423644309024885</v>
      </c>
      <c r="H238" s="7"/>
    </row>
    <row r="239" spans="1:8">
      <c r="A239" s="30" t="s">
        <v>118</v>
      </c>
      <c r="B239" s="30">
        <v>10</v>
      </c>
      <c r="C239" s="30">
        <v>26.567026138305664</v>
      </c>
      <c r="D239" s="30">
        <f t="shared" si="8"/>
        <v>1</v>
      </c>
      <c r="E239" s="29">
        <f t="shared" si="9"/>
        <v>1.9048192483595476E-6</v>
      </c>
      <c r="F239" s="47">
        <f>(E239/$E$248)*1000</f>
        <v>0.39151593680930757</v>
      </c>
      <c r="G239" s="56">
        <f>(F239/$F$245)*100</f>
        <v>0.64008145513801729</v>
      </c>
      <c r="H239" s="7"/>
    </row>
    <row r="240" spans="1:8">
      <c r="A240" s="30" t="s">
        <v>119</v>
      </c>
      <c r="B240" s="30">
        <v>100</v>
      </c>
      <c r="C240" s="30">
        <v>24.776890754699707</v>
      </c>
      <c r="D240" s="30">
        <f t="shared" si="8"/>
        <v>2</v>
      </c>
      <c r="E240" s="29">
        <f t="shared" si="9"/>
        <v>6.5814460422855239E-6</v>
      </c>
      <c r="F240" s="47">
        <f>(E240/$E$248)*100</f>
        <v>0.13527483067091253</v>
      </c>
      <c r="G240" s="56">
        <f>(F240/F$244)*100</f>
        <v>0.16480755281260251</v>
      </c>
      <c r="H240" s="7"/>
    </row>
    <row r="241" spans="1:8">
      <c r="A241" s="30" t="s">
        <v>119</v>
      </c>
      <c r="B241" s="30">
        <v>10</v>
      </c>
      <c r="C241" s="30">
        <v>27.904151916503906</v>
      </c>
      <c r="D241" s="30">
        <f t="shared" si="8"/>
        <v>1</v>
      </c>
      <c r="E241" s="29">
        <f t="shared" si="9"/>
        <v>7.5448428447795834E-7</v>
      </c>
      <c r="F241" s="47">
        <f>(E241/$E$248)*1000</f>
        <v>0.15507645762173158</v>
      </c>
      <c r="G241" s="56">
        <f>(F241/$F$245)*100</f>
        <v>0.25353135165098922</v>
      </c>
      <c r="H241" s="7"/>
    </row>
    <row r="242" spans="1:8">
      <c r="A242" s="30" t="s">
        <v>120</v>
      </c>
      <c r="B242" s="30">
        <v>100</v>
      </c>
      <c r="C242" s="30">
        <v>24.716403961181641</v>
      </c>
      <c r="D242" s="30">
        <f t="shared" si="8"/>
        <v>2</v>
      </c>
      <c r="E242" s="29">
        <f t="shared" si="9"/>
        <v>6.8630249529905814E-6</v>
      </c>
      <c r="F242" s="47">
        <f>(E242/$E$248)*100</f>
        <v>0.14106239456209943</v>
      </c>
      <c r="G242" s="56">
        <f>(F242/F$244)*100</f>
        <v>0.17185863716378919</v>
      </c>
      <c r="H242" s="7"/>
    </row>
    <row r="243" spans="1:8">
      <c r="A243" s="30" t="s">
        <v>120</v>
      </c>
      <c r="B243" s="30">
        <v>10</v>
      </c>
      <c r="C243" s="30">
        <v>27.79525089263916</v>
      </c>
      <c r="D243" s="30">
        <f t="shared" si="8"/>
        <v>1</v>
      </c>
      <c r="E243" s="29">
        <f t="shared" si="9"/>
        <v>8.1359320277442776E-7</v>
      </c>
      <c r="F243" s="47">
        <f>(E243/$E$248)*1000</f>
        <v>0.16722568571282595</v>
      </c>
      <c r="G243" s="56">
        <f>(F243/$F$245)*100</f>
        <v>0.27339387796020298</v>
      </c>
      <c r="H243" s="7"/>
    </row>
    <row r="244" spans="1:8">
      <c r="A244" s="30" t="s">
        <v>121</v>
      </c>
      <c r="B244" s="30">
        <v>100</v>
      </c>
      <c r="C244" s="30">
        <v>15.524731159210205</v>
      </c>
      <c r="D244" s="30">
        <f t="shared" si="8"/>
        <v>2</v>
      </c>
      <c r="E244" s="29">
        <f t="shared" si="9"/>
        <v>3.993412880639687E-3</v>
      </c>
      <c r="F244" s="47">
        <f>(E244/$E$248)*100</f>
        <v>82.080480149310446</v>
      </c>
      <c r="G244" s="56">
        <f>(F244/F$244)*100</f>
        <v>100</v>
      </c>
      <c r="H244" s="7"/>
    </row>
    <row r="245" spans="1:8">
      <c r="A245" s="30" t="s">
        <v>121</v>
      </c>
      <c r="B245" s="30">
        <v>10</v>
      </c>
      <c r="C245" s="30">
        <v>19.273855209350586</v>
      </c>
      <c r="D245" s="30">
        <f t="shared" si="8"/>
        <v>1</v>
      </c>
      <c r="E245" s="29">
        <f t="shared" si="9"/>
        <v>2.9759013217291565E-4</v>
      </c>
      <c r="F245" s="47">
        <f>(E245/$E$248)*1000</f>
        <v>61.166580232337324</v>
      </c>
      <c r="G245" s="56">
        <f>(F245/$F$245)*100</f>
        <v>100</v>
      </c>
      <c r="H245" s="7"/>
    </row>
    <row r="246" spans="1:8">
      <c r="A246" s="30" t="s">
        <v>122</v>
      </c>
      <c r="B246" s="30">
        <v>100</v>
      </c>
      <c r="C246" s="30">
        <v>24.170544624328613</v>
      </c>
      <c r="D246" s="30">
        <f t="shared" si="8"/>
        <v>2</v>
      </c>
      <c r="E246" s="29">
        <f t="shared" si="9"/>
        <v>1.0016326903640246E-5</v>
      </c>
      <c r="F246" s="47">
        <f>(E246/$E$248)*100</f>
        <v>0.20587526162622874</v>
      </c>
      <c r="G246" s="56">
        <f>(F246/F$244)*100</f>
        <v>0.25082121991943329</v>
      </c>
      <c r="H246" s="7"/>
    </row>
    <row r="247" spans="1:8" ht="16" thickBot="1">
      <c r="A247" s="31" t="s">
        <v>122</v>
      </c>
      <c r="B247" s="31">
        <v>10</v>
      </c>
      <c r="C247" s="31">
        <v>27.531949996948242</v>
      </c>
      <c r="D247" s="31">
        <f t="shared" si="8"/>
        <v>1</v>
      </c>
      <c r="E247" s="36">
        <f t="shared" si="9"/>
        <v>9.763543390981177E-7</v>
      </c>
      <c r="F247" s="51">
        <f>(E247/$E$248)*1000</f>
        <v>0.20067955742206889</v>
      </c>
      <c r="G247" s="57">
        <f>(F247/$F$245)*100</f>
        <v>0.32808693351794477</v>
      </c>
      <c r="H247" s="7"/>
    </row>
    <row r="248" spans="1:8" ht="16" thickBot="1">
      <c r="A248" s="7"/>
      <c r="B248" s="7"/>
      <c r="C248" s="7"/>
      <c r="D248" s="7"/>
      <c r="E248" s="7">
        <f>SUM(E216:E247)</f>
        <v>4.8652406435432333E-3</v>
      </c>
      <c r="F248" s="48"/>
      <c r="G248" s="7"/>
    </row>
    <row r="249" spans="1:8" ht="16" thickBot="1">
      <c r="A249" s="24" t="s">
        <v>723</v>
      </c>
      <c r="B249" s="11" t="s">
        <v>178</v>
      </c>
      <c r="C249" s="70" t="s">
        <v>724</v>
      </c>
      <c r="D249" s="7"/>
      <c r="E249" s="7"/>
      <c r="F249" s="48"/>
      <c r="G249" s="7"/>
    </row>
    <row r="250" spans="1:8">
      <c r="A250" s="43" t="s">
        <v>107</v>
      </c>
      <c r="B250" s="16">
        <f>(F216+F217)/2</f>
        <v>8.9392108905022694E-2</v>
      </c>
      <c r="C250" s="16">
        <f>(G216+G217)/2</f>
        <v>0.12777860215860765</v>
      </c>
      <c r="D250" s="7"/>
      <c r="E250" s="7"/>
      <c r="F250" s="48"/>
      <c r="G250" s="7"/>
    </row>
    <row r="251" spans="1:8">
      <c r="A251" s="30" t="s">
        <v>108</v>
      </c>
      <c r="B251" s="19">
        <f>(F218+F219)/2</f>
        <v>0.10716012924396803</v>
      </c>
      <c r="C251" s="19">
        <f>(G218+G219)/2</f>
        <v>0.15184123836668606</v>
      </c>
      <c r="D251" s="7"/>
      <c r="E251" s="7"/>
      <c r="F251" s="48"/>
      <c r="G251" s="7"/>
    </row>
    <row r="252" spans="1:8">
      <c r="A252" s="30" t="s">
        <v>109</v>
      </c>
      <c r="B252" s="19">
        <f>(F220+F221)/2</f>
        <v>0.72779133068905399</v>
      </c>
      <c r="C252" s="19">
        <f>(G220+G221)/2</f>
        <v>1.0152288217453618</v>
      </c>
      <c r="D252" s="7"/>
      <c r="E252" s="7"/>
      <c r="F252" s="48"/>
      <c r="G252" s="7"/>
    </row>
    <row r="253" spans="1:8">
      <c r="A253" s="30" t="s">
        <v>110</v>
      </c>
      <c r="B253" s="19">
        <f>(F222+F223)/2</f>
        <v>0.19751386505321922</v>
      </c>
      <c r="C253" s="19">
        <f>(G222+G223)/2</f>
        <v>0.28055955422804285</v>
      </c>
      <c r="D253" s="7"/>
      <c r="E253" s="7"/>
      <c r="F253" s="48"/>
      <c r="G253" s="7"/>
    </row>
    <row r="254" spans="1:8">
      <c r="A254" s="30" t="s">
        <v>111</v>
      </c>
      <c r="B254" s="19">
        <f>(F224+F225)/2</f>
        <v>7.6684792467440033E-2</v>
      </c>
      <c r="C254" s="19">
        <f>(G224+G225)/2</f>
        <v>0.11077791102371147</v>
      </c>
      <c r="D254" s="7"/>
      <c r="E254" s="7"/>
      <c r="F254" s="48"/>
      <c r="G254" s="7"/>
    </row>
    <row r="255" spans="1:8">
      <c r="A255" s="30" t="s">
        <v>112</v>
      </c>
      <c r="B255" s="19">
        <f>(F226+F227)/2</f>
        <v>0.15397357998370359</v>
      </c>
      <c r="C255" s="19">
        <f>(G226+G227)/2</f>
        <v>0.22017185380156484</v>
      </c>
      <c r="D255" s="7"/>
      <c r="E255" s="7"/>
      <c r="F255" s="48"/>
      <c r="G255" s="7"/>
    </row>
    <row r="256" spans="1:8">
      <c r="A256" s="30" t="s">
        <v>113</v>
      </c>
      <c r="B256" s="19">
        <f>(F228+F229)/2</f>
        <v>0.96554191911392195</v>
      </c>
      <c r="C256" s="19">
        <f>(G228+G229)/2</f>
        <v>1.3740552005770166</v>
      </c>
      <c r="D256" s="7"/>
      <c r="E256" s="7"/>
      <c r="F256" s="48"/>
      <c r="G256" s="7"/>
    </row>
    <row r="257" spans="1:10">
      <c r="A257" s="30" t="s">
        <v>114</v>
      </c>
      <c r="B257" s="19">
        <f>(F230+F231)/2</f>
        <v>6.2769304775552541</v>
      </c>
      <c r="C257" s="19">
        <f>(G230+G231)/2</f>
        <v>8.8008142738540869</v>
      </c>
      <c r="D257" s="7"/>
      <c r="E257" s="7"/>
      <c r="F257" s="48"/>
      <c r="G257" s="7"/>
    </row>
    <row r="258" spans="1:10">
      <c r="A258" s="30" t="s">
        <v>115</v>
      </c>
      <c r="B258" s="19">
        <f>(F232+F233)/2</f>
        <v>0.22466410286254215</v>
      </c>
      <c r="C258" s="19">
        <f>(G232+G233)/2</f>
        <v>0.31782731063228109</v>
      </c>
      <c r="D258" s="7"/>
      <c r="E258" s="7"/>
      <c r="F258" s="48"/>
      <c r="G258" s="7"/>
    </row>
    <row r="259" spans="1:10">
      <c r="A259" s="30" t="s">
        <v>116</v>
      </c>
      <c r="B259" s="19">
        <f>(F234+F235)/2</f>
        <v>9.458678937695239E-2</v>
      </c>
      <c r="C259" s="19">
        <f>(G234+G235)/2</f>
        <v>0.13586961337861572</v>
      </c>
      <c r="D259" s="7"/>
      <c r="E259" s="7"/>
      <c r="F259" s="48"/>
      <c r="G259" s="7"/>
    </row>
    <row r="260" spans="1:10">
      <c r="A260" s="30" t="s">
        <v>117</v>
      </c>
      <c r="B260" s="19">
        <f>(F236+F237)/2</f>
        <v>0.19640090915791353</v>
      </c>
      <c r="C260" s="19">
        <f>(G236+G237)/2</f>
        <v>0.28053489534032133</v>
      </c>
    </row>
    <row r="261" spans="1:10">
      <c r="A261" s="30" t="s">
        <v>118</v>
      </c>
      <c r="B261" s="19">
        <f>(F238+F239)/2</f>
        <v>0.4068018392002597</v>
      </c>
      <c r="C261" s="19">
        <f>(G238+G239)/2</f>
        <v>0.57715894911413312</v>
      </c>
      <c r="D261" s="5"/>
      <c r="F261" s="82"/>
    </row>
    <row r="262" spans="1:10">
      <c r="A262" s="30" t="s">
        <v>119</v>
      </c>
      <c r="B262" s="19">
        <f>(F240+F241)/2</f>
        <v>0.14517564414632206</v>
      </c>
      <c r="C262" s="19">
        <f>(G240+G241)/2</f>
        <v>0.20916945223179587</v>
      </c>
      <c r="E262" s="71"/>
      <c r="F262" s="6"/>
    </row>
    <row r="263" spans="1:10">
      <c r="A263" s="30" t="s">
        <v>120</v>
      </c>
      <c r="B263" s="19">
        <f>(F242+F243)/2</f>
        <v>0.15414404013746269</v>
      </c>
      <c r="C263" s="19">
        <f>(G242+G243)/2</f>
        <v>0.22262625756199608</v>
      </c>
      <c r="E263" s="71"/>
      <c r="F263" s="6"/>
    </row>
    <row r="264" spans="1:10">
      <c r="A264" s="30" t="s">
        <v>121</v>
      </c>
      <c r="B264" s="19">
        <f>(F244+F245)/2</f>
        <v>71.623530190823885</v>
      </c>
      <c r="C264" s="19">
        <f>(G244+G245)/2</f>
        <v>100</v>
      </c>
      <c r="E264" s="71"/>
      <c r="F264" s="6"/>
    </row>
    <row r="265" spans="1:10" ht="16" thickBot="1">
      <c r="A265" s="31" t="s">
        <v>122</v>
      </c>
      <c r="B265" s="23">
        <f>(F246+F247)/2</f>
        <v>0.2032774095241488</v>
      </c>
      <c r="C265" s="23">
        <f>(G246+G247)/2</f>
        <v>0.28945407671868906</v>
      </c>
      <c r="E265" s="71"/>
      <c r="F265" s="6"/>
    </row>
    <row r="266" spans="1:10" ht="16" thickBot="1"/>
    <row r="267" spans="1:10" ht="16" thickBot="1">
      <c r="A267" s="95" t="s">
        <v>725</v>
      </c>
    </row>
    <row r="268" spans="1:10" ht="16" thickBot="1">
      <c r="A268" s="24" t="s">
        <v>671</v>
      </c>
      <c r="B268" s="11" t="s">
        <v>672</v>
      </c>
      <c r="C268" s="24" t="s">
        <v>1</v>
      </c>
      <c r="D268" s="11" t="s">
        <v>674</v>
      </c>
      <c r="E268" s="81" t="s">
        <v>722</v>
      </c>
      <c r="F268" s="81" t="s">
        <v>732</v>
      </c>
      <c r="G268" s="54" t="s">
        <v>734</v>
      </c>
      <c r="H268" s="58" t="s">
        <v>5</v>
      </c>
      <c r="I268" s="78" t="s">
        <v>6</v>
      </c>
      <c r="J268" s="13">
        <v>-3.3245</v>
      </c>
    </row>
    <row r="269" spans="1:10" ht="16" thickBot="1">
      <c r="A269" s="43" t="s">
        <v>107</v>
      </c>
      <c r="B269" s="43">
        <v>100</v>
      </c>
      <c r="C269" s="43">
        <v>24.109463691711426</v>
      </c>
      <c r="D269" s="43">
        <f t="shared" ref="D269:D300" si="10">LOG10(B269)</f>
        <v>2</v>
      </c>
      <c r="E269" s="37">
        <f t="shared" ref="E269:E300" si="11">10^((C269-$J$269)/$J$268)</f>
        <v>1.0449161903223554E-5</v>
      </c>
      <c r="F269" s="45">
        <f>(E269/$E$301)*100</f>
        <v>4.9958661749292928E-2</v>
      </c>
      <c r="G269" s="55">
        <f>(F269/$F$297)*100</f>
        <v>5.8933126330785797E-2</v>
      </c>
      <c r="H269" s="7"/>
      <c r="I269" s="12" t="s">
        <v>8</v>
      </c>
      <c r="J269" s="17">
        <v>7.5503999999999998</v>
      </c>
    </row>
    <row r="270" spans="1:10">
      <c r="A270" s="30" t="s">
        <v>107</v>
      </c>
      <c r="B270" s="30">
        <v>10</v>
      </c>
      <c r="C270" s="30">
        <v>27.306400299072266</v>
      </c>
      <c r="D270" s="30">
        <f t="shared" si="10"/>
        <v>1</v>
      </c>
      <c r="E270" s="29">
        <f t="shared" si="11"/>
        <v>1.1414375579262267E-6</v>
      </c>
      <c r="F270" s="47">
        <f>(E270/$E$301)*1000</f>
        <v>5.4573460907695638E-2</v>
      </c>
      <c r="G270" s="56">
        <f>(F270/$F$298)*100</f>
        <v>7.1603529215770956E-2</v>
      </c>
      <c r="H270" s="7"/>
    </row>
    <row r="271" spans="1:10">
      <c r="A271" s="30" t="s">
        <v>108</v>
      </c>
      <c r="B271" s="30">
        <v>100</v>
      </c>
      <c r="C271" s="30">
        <v>23.780251502990723</v>
      </c>
      <c r="D271" s="30">
        <f t="shared" si="10"/>
        <v>2</v>
      </c>
      <c r="E271" s="29">
        <f t="shared" si="11"/>
        <v>1.3125248482644051E-5</v>
      </c>
      <c r="F271" s="47">
        <f>(E271/$E$301)*100</f>
        <v>6.2753343798562983E-2</v>
      </c>
      <c r="G271" s="56">
        <f>(F271/F$297)*100</f>
        <v>7.4026217041578135E-2</v>
      </c>
      <c r="H271" s="9"/>
      <c r="I271" s="5"/>
      <c r="J271" s="5"/>
    </row>
    <row r="272" spans="1:10">
      <c r="A272" s="30" t="s">
        <v>108</v>
      </c>
      <c r="B272" s="30">
        <v>10</v>
      </c>
      <c r="C272" s="30">
        <v>26.987078666687012</v>
      </c>
      <c r="D272" s="30">
        <f t="shared" si="10"/>
        <v>1</v>
      </c>
      <c r="E272" s="29">
        <f t="shared" si="11"/>
        <v>1.4239776845330545E-6</v>
      </c>
      <c r="F272" s="47">
        <f>(E272/$E$301)*1000</f>
        <v>6.8082033888461069E-2</v>
      </c>
      <c r="G272" s="56">
        <f>(F272/$F$298)*100</f>
        <v>8.9327556316189174E-2</v>
      </c>
      <c r="H272" s="9"/>
      <c r="I272" s="5"/>
      <c r="J272" s="5"/>
    </row>
    <row r="273" spans="1:8">
      <c r="A273" s="30" t="s">
        <v>109</v>
      </c>
      <c r="B273" s="30">
        <v>100</v>
      </c>
      <c r="C273" s="30">
        <v>20.980991363525391</v>
      </c>
      <c r="D273" s="30">
        <f t="shared" si="10"/>
        <v>2</v>
      </c>
      <c r="E273" s="29">
        <f t="shared" si="11"/>
        <v>9.1225636189175811E-5</v>
      </c>
      <c r="F273" s="47">
        <f>(E273/$E$301)*100</f>
        <v>0.4361604063033136</v>
      </c>
      <c r="G273" s="56">
        <f>(F273/F$297)*100</f>
        <v>0.51451130645075449</v>
      </c>
      <c r="H273" s="7"/>
    </row>
    <row r="274" spans="1:8">
      <c r="A274" s="30" t="s">
        <v>109</v>
      </c>
      <c r="B274" s="30">
        <v>10</v>
      </c>
      <c r="C274" s="30">
        <v>25.133975982666016</v>
      </c>
      <c r="D274" s="30">
        <f t="shared" si="10"/>
        <v>1</v>
      </c>
      <c r="E274" s="29">
        <f t="shared" si="11"/>
        <v>5.1393846098520523E-6</v>
      </c>
      <c r="F274" s="47">
        <f>(E274/$E$301)*1000</f>
        <v>0.24571997228209408</v>
      </c>
      <c r="G274" s="56">
        <f>(F274/$F$298)*100</f>
        <v>0.32239877994833727</v>
      </c>
      <c r="H274" s="7"/>
    </row>
    <row r="275" spans="1:8">
      <c r="A275" s="30" t="s">
        <v>110</v>
      </c>
      <c r="B275" s="30">
        <v>100</v>
      </c>
      <c r="C275" s="30">
        <v>22.814467430114746</v>
      </c>
      <c r="D275" s="30">
        <f t="shared" si="10"/>
        <v>2</v>
      </c>
      <c r="E275" s="29">
        <f t="shared" si="11"/>
        <v>2.5621974483012713E-5</v>
      </c>
      <c r="F275" s="47">
        <f>(E275/$E$301)*100</f>
        <v>0.12250164830453589</v>
      </c>
      <c r="G275" s="56">
        <f>(F275/F$297)*100</f>
        <v>0.14450757611342305</v>
      </c>
      <c r="H275" s="7"/>
    </row>
    <row r="276" spans="1:8">
      <c r="A276" s="30" t="s">
        <v>110</v>
      </c>
      <c r="B276" s="30">
        <v>10</v>
      </c>
      <c r="C276" s="30">
        <v>25.913067817687988</v>
      </c>
      <c r="D276" s="30">
        <f t="shared" si="10"/>
        <v>1</v>
      </c>
      <c r="E276" s="29">
        <f t="shared" si="11"/>
        <v>2.9961430544824104E-6</v>
      </c>
      <c r="F276" s="47">
        <f>(E276/$E$301)*1000</f>
        <v>0.14324909384857265</v>
      </c>
      <c r="G276" s="56">
        <f>(F276/$F$298)*100</f>
        <v>0.18795107559455851</v>
      </c>
      <c r="H276" s="7"/>
    </row>
    <row r="277" spans="1:8">
      <c r="A277" s="30" t="s">
        <v>111</v>
      </c>
      <c r="B277" s="30">
        <v>100</v>
      </c>
      <c r="C277" s="30">
        <v>24.616069793701172</v>
      </c>
      <c r="D277" s="30">
        <f t="shared" si="10"/>
        <v>2</v>
      </c>
      <c r="E277" s="29">
        <f t="shared" si="11"/>
        <v>7.3569161423589134E-6</v>
      </c>
      <c r="F277" s="47">
        <f>(E277/$E$301)*100</f>
        <v>3.5174274116724691E-2</v>
      </c>
      <c r="G277" s="56">
        <f>(F277/F$297)*100</f>
        <v>4.1492903683393076E-2</v>
      </c>
      <c r="H277" s="7"/>
    </row>
    <row r="278" spans="1:8">
      <c r="A278" s="30" t="s">
        <v>111</v>
      </c>
      <c r="B278" s="30">
        <v>10</v>
      </c>
      <c r="C278" s="30">
        <v>28.285642623901367</v>
      </c>
      <c r="D278" s="30">
        <f t="shared" si="10"/>
        <v>1</v>
      </c>
      <c r="E278" s="29">
        <f t="shared" si="11"/>
        <v>5.7929381933433971E-7</v>
      </c>
      <c r="F278" s="47">
        <f>(E278/$E$301)*1000</f>
        <v>2.7696713135100436E-2</v>
      </c>
      <c r="G278" s="56">
        <f>(F278/$F$298)*100</f>
        <v>3.633968553880617E-2</v>
      </c>
      <c r="H278" s="7"/>
    </row>
    <row r="279" spans="1:8">
      <c r="A279" s="30" t="s">
        <v>112</v>
      </c>
      <c r="B279" s="30">
        <v>100</v>
      </c>
      <c r="C279" s="30">
        <v>22.865010261535645</v>
      </c>
      <c r="D279" s="30">
        <f t="shared" si="10"/>
        <v>2</v>
      </c>
      <c r="E279" s="29">
        <f t="shared" si="11"/>
        <v>2.4740556068380365E-5</v>
      </c>
      <c r="F279" s="47">
        <f>(E279/$E$301)*100</f>
        <v>0.11828748406399227</v>
      </c>
      <c r="G279" s="56">
        <f>(F279/F$297)*100</f>
        <v>0.13953638863820708</v>
      </c>
      <c r="H279" s="7"/>
    </row>
    <row r="280" spans="1:8">
      <c r="A280" s="30" t="s">
        <v>112</v>
      </c>
      <c r="B280" s="30">
        <v>10</v>
      </c>
      <c r="C280" s="30">
        <v>26.45152473449707</v>
      </c>
      <c r="D280" s="30">
        <f t="shared" si="10"/>
        <v>1</v>
      </c>
      <c r="E280" s="29">
        <f t="shared" si="11"/>
        <v>2.0634609749961119E-6</v>
      </c>
      <c r="F280" s="47">
        <f>(E280/$E$301)*1000</f>
        <v>9.8656475837449228E-2</v>
      </c>
      <c r="G280" s="56">
        <f>(F280/$F$298)*100</f>
        <v>0.12944298808352928</v>
      </c>
      <c r="H280" s="7"/>
    </row>
    <row r="281" spans="1:8">
      <c r="A281" s="30" t="s">
        <v>113</v>
      </c>
      <c r="B281" s="30">
        <v>100</v>
      </c>
      <c r="C281" s="30">
        <v>20.27686595916748</v>
      </c>
      <c r="D281" s="30">
        <f t="shared" si="10"/>
        <v>2</v>
      </c>
      <c r="E281" s="29">
        <f t="shared" si="11"/>
        <v>1.4856475431615111E-4</v>
      </c>
      <c r="F281" s="47">
        <f>(E281/$E$301)*100</f>
        <v>0.71030541755293242</v>
      </c>
      <c r="G281" s="56">
        <f>(F281/F$297)*100</f>
        <v>0.8379031271125067</v>
      </c>
      <c r="H281" s="7"/>
    </row>
    <row r="282" spans="1:8">
      <c r="A282" s="30" t="s">
        <v>113</v>
      </c>
      <c r="B282" s="30">
        <v>10</v>
      </c>
      <c r="C282" s="30">
        <v>23.60543155670166</v>
      </c>
      <c r="D282" s="30">
        <f t="shared" si="10"/>
        <v>1</v>
      </c>
      <c r="E282" s="29">
        <f t="shared" si="11"/>
        <v>1.481470026330791E-5</v>
      </c>
      <c r="F282" s="47">
        <f>(E282/$E$301)*1000</f>
        <v>0.70830809803361727</v>
      </c>
      <c r="G282" s="56">
        <f>(F282/$F$298)*100</f>
        <v>0.9293410890157674</v>
      </c>
      <c r="H282" s="7"/>
    </row>
    <row r="283" spans="1:8">
      <c r="A283" s="30" t="s">
        <v>114</v>
      </c>
      <c r="B283" s="30">
        <v>100</v>
      </c>
      <c r="C283" s="30">
        <v>17.661508560180664</v>
      </c>
      <c r="D283" s="30">
        <f t="shared" si="10"/>
        <v>2</v>
      </c>
      <c r="E283" s="29">
        <f t="shared" si="11"/>
        <v>9.0909180421408964E-4</v>
      </c>
      <c r="F283" s="47">
        <f>(E283/$E$301)*100</f>
        <v>4.3464739436925601</v>
      </c>
      <c r="G283" s="56">
        <f>(F283/F$297)*100</f>
        <v>5.1272650036653102</v>
      </c>
      <c r="H283" s="7"/>
    </row>
    <row r="284" spans="1:8">
      <c r="A284" s="30" t="s">
        <v>114</v>
      </c>
      <c r="B284" s="30">
        <v>10</v>
      </c>
      <c r="C284" s="30">
        <v>20.994174003601074</v>
      </c>
      <c r="D284" s="30">
        <f t="shared" si="10"/>
        <v>1</v>
      </c>
      <c r="E284" s="29">
        <f t="shared" si="11"/>
        <v>9.0396496879964169E-5</v>
      </c>
      <c r="F284" s="47">
        <f>(E284/$E$301)*1000</f>
        <v>4.3219619456311955</v>
      </c>
      <c r="G284" s="56">
        <f>(F284/$F$298)*100</f>
        <v>5.6706634194756411</v>
      </c>
      <c r="H284" s="7"/>
    </row>
    <row r="285" spans="1:8">
      <c r="A285" s="30" t="s">
        <v>115</v>
      </c>
      <c r="B285" s="30">
        <v>100</v>
      </c>
      <c r="C285" s="30">
        <v>22.537016868591309</v>
      </c>
      <c r="D285" s="30">
        <f t="shared" si="10"/>
        <v>2</v>
      </c>
      <c r="E285" s="29">
        <f t="shared" si="11"/>
        <v>3.105052317484864E-5</v>
      </c>
      <c r="F285" s="47">
        <f>(E285/$E$301)*100</f>
        <v>0.14845617273403411</v>
      </c>
      <c r="G285" s="56">
        <f>(F285/F$297)*100</f>
        <v>0.1751245144680765</v>
      </c>
      <c r="H285" s="7"/>
    </row>
    <row r="286" spans="1:8">
      <c r="A286" s="30" t="s">
        <v>115</v>
      </c>
      <c r="B286" s="30">
        <v>10</v>
      </c>
      <c r="C286" s="30">
        <v>25.79609489440918</v>
      </c>
      <c r="D286" s="30">
        <f t="shared" si="10"/>
        <v>1</v>
      </c>
      <c r="E286" s="29">
        <f t="shared" si="11"/>
        <v>3.2489846760460583E-6</v>
      </c>
      <c r="F286" s="47">
        <f>(E286/$E$301)*1000</f>
        <v>0.15533774666573702</v>
      </c>
      <c r="G286" s="56">
        <f>(F286/$F$298)*100</f>
        <v>0.20381208552092511</v>
      </c>
      <c r="H286" s="7"/>
    </row>
    <row r="287" spans="1:8">
      <c r="A287" s="30" t="s">
        <v>116</v>
      </c>
      <c r="B287" s="30">
        <v>100</v>
      </c>
      <c r="C287" s="30">
        <v>23.619002342224121</v>
      </c>
      <c r="D287" s="30">
        <f t="shared" si="10"/>
        <v>2</v>
      </c>
      <c r="E287" s="29">
        <f t="shared" si="11"/>
        <v>1.4676105194173525E-5</v>
      </c>
      <c r="F287" s="47">
        <f>(E287/$E$301)*100</f>
        <v>7.0168170613431238E-2</v>
      </c>
      <c r="G287" s="56">
        <f>(F287/F$297)*100</f>
        <v>8.2773027106155445E-2</v>
      </c>
      <c r="H287" s="7"/>
    </row>
    <row r="288" spans="1:8">
      <c r="A288" s="30" t="s">
        <v>116</v>
      </c>
      <c r="B288" s="30">
        <v>10</v>
      </c>
      <c r="C288" s="30">
        <v>26.887918472290039</v>
      </c>
      <c r="D288" s="30">
        <f t="shared" si="10"/>
        <v>1</v>
      </c>
      <c r="E288" s="29">
        <f t="shared" si="11"/>
        <v>1.5252122459235258E-6</v>
      </c>
      <c r="F288" s="47">
        <f>(E288/$E$301)*1000</f>
        <v>7.2922176338818104E-2</v>
      </c>
      <c r="G288" s="56">
        <f>(F288/$F$298)*100</f>
        <v>9.5678102453235825E-2</v>
      </c>
      <c r="H288" s="7"/>
    </row>
    <row r="289" spans="1:8">
      <c r="A289" s="30" t="s">
        <v>117</v>
      </c>
      <c r="B289" s="30">
        <v>100</v>
      </c>
      <c r="C289" s="30">
        <v>22.86424446105957</v>
      </c>
      <c r="D289" s="30">
        <f t="shared" si="10"/>
        <v>2</v>
      </c>
      <c r="E289" s="29">
        <f t="shared" si="11"/>
        <v>2.4753681984372741E-5</v>
      </c>
      <c r="F289" s="47">
        <f>(E289/$E$301)*100</f>
        <v>0.11835024059923271</v>
      </c>
      <c r="G289" s="56">
        <f>(F289/F$297)*100</f>
        <v>0.13961041861999415</v>
      </c>
      <c r="H289" s="7"/>
    </row>
    <row r="290" spans="1:8">
      <c r="A290" s="30" t="s">
        <v>117</v>
      </c>
      <c r="B290" s="30">
        <v>10</v>
      </c>
      <c r="C290" s="30">
        <v>25.848429679870605</v>
      </c>
      <c r="D290" s="30">
        <f t="shared" si="10"/>
        <v>1</v>
      </c>
      <c r="E290" s="29">
        <f t="shared" si="11"/>
        <v>3.1333254819598426E-6</v>
      </c>
      <c r="F290" s="47">
        <f>(E290/$E$301)*1000</f>
        <v>0.14980794570268896</v>
      </c>
      <c r="G290" s="56">
        <f>(F290/$F$298)*100</f>
        <v>0.19655666762678209</v>
      </c>
      <c r="H290" s="7"/>
    </row>
    <row r="291" spans="1:8">
      <c r="A291" s="30" t="s">
        <v>118</v>
      </c>
      <c r="B291" s="30">
        <v>100</v>
      </c>
      <c r="C291" s="30">
        <v>21.409428596496582</v>
      </c>
      <c r="D291" s="30">
        <f t="shared" si="10"/>
        <v>2</v>
      </c>
      <c r="E291" s="29">
        <f t="shared" si="11"/>
        <v>6.7802267512643817E-5</v>
      </c>
      <c r="F291" s="47">
        <f>(E291/$E$301)*100</f>
        <v>0.32417054878384688</v>
      </c>
      <c r="G291" s="56">
        <f>(F291/F$297)*100</f>
        <v>0.38240383619701335</v>
      </c>
      <c r="H291" s="7"/>
    </row>
    <row r="292" spans="1:8">
      <c r="A292" s="30" t="s">
        <v>118</v>
      </c>
      <c r="B292" s="30">
        <v>10</v>
      </c>
      <c r="C292" s="30">
        <v>24.853762626647949</v>
      </c>
      <c r="D292" s="30">
        <f t="shared" si="10"/>
        <v>1</v>
      </c>
      <c r="E292" s="29">
        <f t="shared" si="11"/>
        <v>6.2401996960255852E-6</v>
      </c>
      <c r="F292" s="47">
        <f>(E292/$E$301)*1000</f>
        <v>0.29835122543714021</v>
      </c>
      <c r="G292" s="56">
        <f>(F292/$F$298)*100</f>
        <v>0.39145402054090439</v>
      </c>
      <c r="H292" s="7"/>
    </row>
    <row r="293" spans="1:8">
      <c r="A293" s="30" t="s">
        <v>119</v>
      </c>
      <c r="B293" s="30">
        <v>100</v>
      </c>
      <c r="C293" s="30">
        <v>23.115303039550781</v>
      </c>
      <c r="D293" s="30">
        <f t="shared" si="10"/>
        <v>2</v>
      </c>
      <c r="E293" s="29">
        <f t="shared" si="11"/>
        <v>2.0802815231508692E-5</v>
      </c>
      <c r="F293" s="47">
        <f>(E293/$E$301)*100</f>
        <v>9.9460685862601539E-2</v>
      </c>
      <c r="G293" s="56">
        <f>(F293/F$297)*100</f>
        <v>0.11732758564074738</v>
      </c>
      <c r="H293" s="7"/>
    </row>
    <row r="294" spans="1:8">
      <c r="A294" s="30" t="s">
        <v>119</v>
      </c>
      <c r="B294" s="30">
        <v>10</v>
      </c>
      <c r="C294" s="30">
        <v>26.250834465026855</v>
      </c>
      <c r="D294" s="30">
        <f t="shared" si="10"/>
        <v>1</v>
      </c>
      <c r="E294" s="29">
        <f t="shared" si="11"/>
        <v>2.3711733939583295E-6</v>
      </c>
      <c r="F294" s="47">
        <f>(E294/$E$301)*1000</f>
        <v>0.11336856547427226</v>
      </c>
      <c r="G294" s="56">
        <f>(F294/$F$298)*100</f>
        <v>0.14874609847114167</v>
      </c>
      <c r="H294" s="7"/>
    </row>
    <row r="295" spans="1:8">
      <c r="A295" s="30" t="s">
        <v>120</v>
      </c>
      <c r="B295" s="30">
        <v>100</v>
      </c>
      <c r="C295" s="30">
        <v>22.865965843200684</v>
      </c>
      <c r="D295" s="30">
        <f t="shared" si="10"/>
        <v>2</v>
      </c>
      <c r="E295" s="29">
        <f t="shared" si="11"/>
        <v>2.4724187039833717E-5</v>
      </c>
      <c r="F295" s="47">
        <f>(E295/$E$301)*100</f>
        <v>0.11820922182938431</v>
      </c>
      <c r="G295" s="56">
        <f>(F295/F$297)*100</f>
        <v>0.13944406754717734</v>
      </c>
      <c r="H295" s="7"/>
    </row>
    <row r="296" spans="1:8">
      <c r="A296" s="30" t="s">
        <v>120</v>
      </c>
      <c r="B296" s="30">
        <v>10</v>
      </c>
      <c r="C296" s="30">
        <v>26.165838241577148</v>
      </c>
      <c r="D296" s="30">
        <f t="shared" si="10"/>
        <v>1</v>
      </c>
      <c r="E296" s="29">
        <f t="shared" si="11"/>
        <v>2.514953339173554E-6</v>
      </c>
      <c r="F296" s="47">
        <f>(E296/$E$301)*1000</f>
        <v>0.12024285234614408</v>
      </c>
      <c r="G296" s="56">
        <f>(F296/$F$298)*100</f>
        <v>0.1577655594450425</v>
      </c>
      <c r="H296" s="7"/>
    </row>
    <row r="297" spans="1:8">
      <c r="A297" s="30" t="s">
        <v>121</v>
      </c>
      <c r="B297" s="30">
        <v>100</v>
      </c>
      <c r="C297" s="30">
        <v>13.372523784637451</v>
      </c>
      <c r="D297" s="30">
        <f t="shared" si="10"/>
        <v>2</v>
      </c>
      <c r="E297" s="29">
        <f t="shared" si="11"/>
        <v>1.7730540620861421E-2</v>
      </c>
      <c r="F297" s="47">
        <f>(E297/$E$301)*100</f>
        <v>84.771782628465886</v>
      </c>
      <c r="G297" s="56">
        <f>(F297/F$297)*100</f>
        <v>100</v>
      </c>
      <c r="H297" s="7"/>
    </row>
    <row r="298" spans="1:8">
      <c r="A298" s="30" t="s">
        <v>121</v>
      </c>
      <c r="B298" s="30">
        <v>10</v>
      </c>
      <c r="C298" s="30">
        <v>16.850629806518555</v>
      </c>
      <c r="D298" s="30">
        <f t="shared" si="10"/>
        <v>1</v>
      </c>
      <c r="E298" s="29">
        <f t="shared" si="11"/>
        <v>1.5941079586826018E-3</v>
      </c>
      <c r="F298" s="47">
        <f>(E298/$E$301)*1000</f>
        <v>76.216160719178106</v>
      </c>
      <c r="G298" s="56">
        <f>(F298/$F$298)*100</f>
        <v>100</v>
      </c>
      <c r="H298" s="7"/>
    </row>
    <row r="299" spans="1:8">
      <c r="A299" s="30" t="s">
        <v>122</v>
      </c>
      <c r="B299" s="30">
        <v>100</v>
      </c>
      <c r="C299" s="30">
        <v>22.300045013427734</v>
      </c>
      <c r="D299" s="30">
        <f t="shared" si="10"/>
        <v>2</v>
      </c>
      <c r="E299" s="29">
        <f t="shared" si="11"/>
        <v>3.658890157126702E-5</v>
      </c>
      <c r="F299" s="47">
        <f>(E299/$E$301)*100</f>
        <v>0.1749358057906239</v>
      </c>
      <c r="G299" s="56">
        <f>(F299/F$297)*100</f>
        <v>0.20636089081354464</v>
      </c>
      <c r="H299" s="7"/>
    </row>
    <row r="300" spans="1:8" ht="16" thickBot="1">
      <c r="A300" s="31" t="s">
        <v>122</v>
      </c>
      <c r="B300" s="31">
        <v>10</v>
      </c>
      <c r="C300" s="31">
        <v>26.008633613586426</v>
      </c>
      <c r="D300" s="31">
        <f t="shared" si="10"/>
        <v>1</v>
      </c>
      <c r="E300" s="36">
        <f t="shared" si="11"/>
        <v>2.8042493636450641E-6</v>
      </c>
      <c r="F300" s="51">
        <f>(E300/$E$301)*1000</f>
        <v>0.13407443268325098</v>
      </c>
      <c r="G300" s="57">
        <f>(F300/$F$298)*100</f>
        <v>0.17591339083223345</v>
      </c>
      <c r="H300" s="7"/>
    </row>
    <row r="301" spans="1:8" ht="16" thickBot="1">
      <c r="A301" s="7"/>
      <c r="B301" s="7"/>
      <c r="C301" s="7"/>
      <c r="D301" s="7"/>
      <c r="E301" s="7">
        <f>SUM(E269:E300)</f>
        <v>2.0915616106092837E-2</v>
      </c>
      <c r="F301" s="48"/>
      <c r="G301" s="7"/>
    </row>
    <row r="302" spans="1:8" ht="16" thickBot="1">
      <c r="A302" s="24" t="s">
        <v>723</v>
      </c>
      <c r="B302" s="11" t="s">
        <v>178</v>
      </c>
      <c r="C302" s="70" t="s">
        <v>724</v>
      </c>
      <c r="D302" s="7"/>
      <c r="E302" s="7"/>
      <c r="F302" s="48"/>
      <c r="G302" s="7"/>
    </row>
    <row r="303" spans="1:8">
      <c r="A303" s="43" t="s">
        <v>107</v>
      </c>
      <c r="B303" s="16">
        <f>(F269+F270)/2</f>
        <v>5.2266061328494283E-2</v>
      </c>
      <c r="C303" s="16">
        <f>(G269+G270)/2</f>
        <v>6.5268327773278373E-2</v>
      </c>
      <c r="D303" s="7"/>
      <c r="E303" s="7"/>
      <c r="F303" s="48"/>
      <c r="G303" s="7"/>
    </row>
    <row r="304" spans="1:8">
      <c r="A304" s="30" t="s">
        <v>108</v>
      </c>
      <c r="B304" s="19">
        <f>(F271+F272)/2</f>
        <v>6.5417688843512026E-2</v>
      </c>
      <c r="C304" s="19">
        <f>(G271+G272)/2</f>
        <v>8.1676886678883648E-2</v>
      </c>
      <c r="D304" s="7"/>
      <c r="E304" s="7"/>
      <c r="F304" s="48"/>
      <c r="G304" s="7"/>
    </row>
    <row r="305" spans="1:11">
      <c r="A305" s="30" t="s">
        <v>109</v>
      </c>
      <c r="B305" s="19">
        <f>(F273+F274)/2</f>
        <v>0.34094018929270387</v>
      </c>
      <c r="C305" s="19">
        <f>(G273+G274)/2</f>
        <v>0.41845504319954585</v>
      </c>
      <c r="D305" s="7"/>
      <c r="E305" s="7"/>
      <c r="F305" s="48"/>
      <c r="G305" s="7"/>
    </row>
    <row r="306" spans="1:11">
      <c r="A306" s="30" t="s">
        <v>110</v>
      </c>
      <c r="B306" s="19">
        <f>(F275+F276)/2</f>
        <v>0.13287537107655428</v>
      </c>
      <c r="C306" s="19">
        <f>(G275+G276)/2</f>
        <v>0.16622932585399078</v>
      </c>
      <c r="D306" s="7"/>
      <c r="E306" s="7"/>
      <c r="F306" s="48"/>
      <c r="G306" s="7"/>
    </row>
    <row r="307" spans="1:11">
      <c r="A307" s="30" t="s">
        <v>111</v>
      </c>
      <c r="B307" s="19">
        <f>(F277+F278)/2</f>
        <v>3.1435493625912567E-2</v>
      </c>
      <c r="C307" s="19">
        <f>(G277+G278)/2</f>
        <v>3.8916294611099619E-2</v>
      </c>
      <c r="D307" s="7"/>
      <c r="E307" s="7"/>
      <c r="F307" s="48"/>
      <c r="G307" s="7"/>
    </row>
    <row r="308" spans="1:11">
      <c r="A308" s="30" t="s">
        <v>112</v>
      </c>
      <c r="B308" s="19">
        <f>(F279+F280)/2</f>
        <v>0.10847197995072075</v>
      </c>
      <c r="C308" s="19">
        <f>(G279+G280)/2</f>
        <v>0.13448968836086816</v>
      </c>
      <c r="D308" s="7"/>
      <c r="E308" s="7"/>
      <c r="F308" s="48"/>
      <c r="G308" s="7"/>
    </row>
    <row r="309" spans="1:11">
      <c r="A309" s="30" t="s">
        <v>113</v>
      </c>
      <c r="B309" s="19">
        <f>(F281+F282)/2</f>
        <v>0.70930675779327479</v>
      </c>
      <c r="C309" s="19">
        <f>(G281+G282)/2</f>
        <v>0.8836221080641371</v>
      </c>
      <c r="D309" s="7"/>
      <c r="E309" s="7"/>
      <c r="F309" s="48"/>
      <c r="G309" s="7"/>
    </row>
    <row r="310" spans="1:11">
      <c r="A310" s="30" t="s">
        <v>114</v>
      </c>
      <c r="B310" s="19">
        <f>(F283+F284)/2</f>
        <v>4.3342179446618783</v>
      </c>
      <c r="C310" s="19">
        <f>(G283+G284)/2</f>
        <v>5.3989642115704761</v>
      </c>
      <c r="D310" s="7"/>
      <c r="E310" s="7"/>
      <c r="F310" s="48"/>
      <c r="G310" s="7"/>
    </row>
    <row r="311" spans="1:11">
      <c r="A311" s="30" t="s">
        <v>115</v>
      </c>
      <c r="B311" s="19">
        <f>(F285+F286)/2</f>
        <v>0.15189695969988556</v>
      </c>
      <c r="C311" s="19">
        <f>(G285+G286)/2</f>
        <v>0.18946829999450082</v>
      </c>
      <c r="D311" s="7"/>
      <c r="E311" s="7"/>
      <c r="F311" s="48"/>
      <c r="G311" s="7"/>
    </row>
    <row r="312" spans="1:11">
      <c r="A312" s="30" t="s">
        <v>116</v>
      </c>
      <c r="B312" s="19">
        <f>(F287+F288)/2</f>
        <v>7.1545173476124671E-2</v>
      </c>
      <c r="C312" s="19">
        <f>(G287+G288)/2</f>
        <v>8.9225564779695635E-2</v>
      </c>
      <c r="D312" s="7"/>
      <c r="E312" s="7"/>
      <c r="F312" s="48"/>
      <c r="G312" s="7"/>
    </row>
    <row r="313" spans="1:11">
      <c r="A313" s="30" t="s">
        <v>117</v>
      </c>
      <c r="B313" s="19">
        <f>(F289+F290)/2</f>
        <v>0.13407909315096084</v>
      </c>
      <c r="C313" s="19">
        <f>(G289+G290)/2</f>
        <v>0.16808354312338813</v>
      </c>
    </row>
    <row r="314" spans="1:11">
      <c r="A314" s="30" t="s">
        <v>118</v>
      </c>
      <c r="B314" s="19">
        <f>(F291+F292)/2</f>
        <v>0.31126088711049354</v>
      </c>
      <c r="C314" s="19">
        <f>(G291+G292)/2</f>
        <v>0.38692892836895887</v>
      </c>
      <c r="D314" s="5"/>
      <c r="F314" s="82"/>
    </row>
    <row r="315" spans="1:11">
      <c r="A315" s="30" t="s">
        <v>119</v>
      </c>
      <c r="B315" s="19">
        <f>(F293+F294)/2</f>
        <v>0.1064146256684369</v>
      </c>
      <c r="C315" s="19">
        <f>(G293+G294)/2</f>
        <v>0.13303684205594452</v>
      </c>
      <c r="E315" s="71"/>
      <c r="F315" s="6"/>
    </row>
    <row r="316" spans="1:11">
      <c r="A316" s="30" t="s">
        <v>120</v>
      </c>
      <c r="B316" s="19">
        <f>(F295+F296)/2</f>
        <v>0.11922603708776419</v>
      </c>
      <c r="C316" s="19">
        <f>(G295+G296)/2</f>
        <v>0.14860481349610993</v>
      </c>
      <c r="E316" s="71"/>
      <c r="F316" s="6"/>
    </row>
    <row r="317" spans="1:11">
      <c r="A317" s="30" t="s">
        <v>121</v>
      </c>
      <c r="B317" s="19">
        <f>(F297+F298)/2</f>
        <v>80.493971673821989</v>
      </c>
      <c r="C317" s="19">
        <f>(G297+G298)/2</f>
        <v>100</v>
      </c>
      <c r="E317" s="71"/>
      <c r="F317" s="6"/>
    </row>
    <row r="318" spans="1:11" ht="16" thickBot="1">
      <c r="A318" s="31" t="s">
        <v>122</v>
      </c>
      <c r="B318" s="23">
        <f>(F299+F300)/2</f>
        <v>0.15450511923693744</v>
      </c>
      <c r="C318" s="23">
        <f>(G299+G300)/2</f>
        <v>0.19113714082288905</v>
      </c>
      <c r="E318" s="71"/>
      <c r="F318" s="6"/>
    </row>
    <row r="319" spans="1:11" ht="16" thickBot="1"/>
    <row r="320" spans="1:11" ht="16" thickBot="1">
      <c r="A320" s="95" t="s">
        <v>726</v>
      </c>
      <c r="B320" s="5"/>
      <c r="C320" s="5"/>
      <c r="E320" s="95" t="s">
        <v>728</v>
      </c>
      <c r="F320" s="5"/>
      <c r="G320" s="5"/>
      <c r="I320" s="95" t="s">
        <v>730</v>
      </c>
      <c r="J320" s="5"/>
      <c r="K320" s="5"/>
    </row>
    <row r="321" spans="1:14" ht="16" thickBot="1">
      <c r="A321" s="24" t="s">
        <v>723</v>
      </c>
      <c r="B321" s="11" t="s">
        <v>178</v>
      </c>
      <c r="C321" s="70" t="s">
        <v>724</v>
      </c>
      <c r="E321" s="24" t="s">
        <v>723</v>
      </c>
      <c r="F321" s="11" t="s">
        <v>178</v>
      </c>
      <c r="G321" s="70" t="s">
        <v>724</v>
      </c>
      <c r="I321" s="24" t="s">
        <v>723</v>
      </c>
      <c r="J321" s="11" t="s">
        <v>178</v>
      </c>
      <c r="K321" s="70" t="s">
        <v>724</v>
      </c>
    </row>
    <row r="322" spans="1:14">
      <c r="A322" s="43" t="s">
        <v>107</v>
      </c>
      <c r="B322" s="16">
        <v>5.2929558287553573E-2</v>
      </c>
      <c r="C322" s="16">
        <v>8.3958384490282978E-2</v>
      </c>
      <c r="E322" s="43" t="s">
        <v>107</v>
      </c>
      <c r="F322" s="16">
        <v>0.22806754141831101</v>
      </c>
      <c r="G322" s="16">
        <v>0.26638703832654781</v>
      </c>
      <c r="I322" s="43" t="s">
        <v>107</v>
      </c>
      <c r="J322" s="16">
        <v>8.9392108905022694E-2</v>
      </c>
      <c r="K322" s="16">
        <v>0.12777860215860765</v>
      </c>
    </row>
    <row r="323" spans="1:14">
      <c r="A323" s="30" t="s">
        <v>108</v>
      </c>
      <c r="B323" s="19">
        <v>0.14411181033140263</v>
      </c>
      <c r="C323" s="19">
        <v>0.22762382420437977</v>
      </c>
      <c r="E323" s="30" t="s">
        <v>108</v>
      </c>
      <c r="F323" s="19">
        <v>0.17242431068097563</v>
      </c>
      <c r="G323" s="19">
        <v>0.20220275962743467</v>
      </c>
      <c r="I323" s="30" t="s">
        <v>108</v>
      </c>
      <c r="J323" s="19">
        <v>0.10716012924396803</v>
      </c>
      <c r="K323" s="19">
        <v>0.15184123836668606</v>
      </c>
    </row>
    <row r="324" spans="1:14">
      <c r="A324" s="30" t="s">
        <v>109</v>
      </c>
      <c r="B324" s="19">
        <v>8.4531951054694576E-2</v>
      </c>
      <c r="C324" s="19">
        <v>0.13256324068004688</v>
      </c>
      <c r="E324" s="30" t="s">
        <v>109</v>
      </c>
      <c r="F324" s="19">
        <v>1.3588762184653791</v>
      </c>
      <c r="G324" s="19">
        <v>1.6144938739321062</v>
      </c>
      <c r="I324" s="30" t="s">
        <v>109</v>
      </c>
      <c r="J324" s="19">
        <v>0.72779133068905399</v>
      </c>
      <c r="K324" s="19">
        <v>1.0152288217453618</v>
      </c>
    </row>
    <row r="325" spans="1:14">
      <c r="A325" s="30" t="s">
        <v>110</v>
      </c>
      <c r="B325" s="19">
        <v>4.5775689281646201E-2</v>
      </c>
      <c r="C325" s="19">
        <v>7.2319673114019697E-2</v>
      </c>
      <c r="E325" s="30" t="s">
        <v>110</v>
      </c>
      <c r="F325" s="19">
        <v>0.18589301139097275</v>
      </c>
      <c r="G325" s="19">
        <v>0.21776710939531779</v>
      </c>
      <c r="I325" s="30" t="s">
        <v>110</v>
      </c>
      <c r="J325" s="19">
        <v>0.19751386505321922</v>
      </c>
      <c r="K325" s="19">
        <v>0.28055955422804285</v>
      </c>
    </row>
    <row r="326" spans="1:14">
      <c r="A326" s="30" t="s">
        <v>111</v>
      </c>
      <c r="B326" s="19">
        <v>7.1462884509712221E-2</v>
      </c>
      <c r="C326" s="19">
        <v>0.11271854641919736</v>
      </c>
      <c r="E326" s="30" t="s">
        <v>111</v>
      </c>
      <c r="F326" s="19">
        <v>0.17394586712591142</v>
      </c>
      <c r="G326" s="19">
        <v>0.20413396069150169</v>
      </c>
      <c r="I326" s="30" t="s">
        <v>111</v>
      </c>
      <c r="J326" s="19">
        <v>7.6684792467440033E-2</v>
      </c>
      <c r="K326" s="19">
        <v>0.11077791102371147</v>
      </c>
    </row>
    <row r="327" spans="1:14">
      <c r="A327" s="30" t="s">
        <v>112</v>
      </c>
      <c r="B327" s="19">
        <v>0.14894599970687111</v>
      </c>
      <c r="C327" s="19">
        <v>0.2347979241587265</v>
      </c>
      <c r="E327" s="30" t="s">
        <v>112</v>
      </c>
      <c r="F327" s="19">
        <v>0.13888614755959552</v>
      </c>
      <c r="G327" s="19">
        <v>0.16389429635419356</v>
      </c>
      <c r="I327" s="30" t="s">
        <v>112</v>
      </c>
      <c r="J327" s="19">
        <v>0.15397357998370359</v>
      </c>
      <c r="K327" s="19">
        <v>0.22017185380156484</v>
      </c>
    </row>
    <row r="328" spans="1:14">
      <c r="A328" s="85" t="s">
        <v>113</v>
      </c>
      <c r="B328" s="86">
        <v>63.348043065395302</v>
      </c>
      <c r="C328" s="86">
        <v>100</v>
      </c>
      <c r="E328" s="30" t="s">
        <v>113</v>
      </c>
      <c r="F328" s="19">
        <v>0.36636448246337638</v>
      </c>
      <c r="G328" s="19">
        <v>0.42935864855445538</v>
      </c>
      <c r="I328" s="30" t="s">
        <v>113</v>
      </c>
      <c r="J328" s="19">
        <v>0.96554191911392195</v>
      </c>
      <c r="K328" s="19">
        <v>1.3740552005770166</v>
      </c>
    </row>
    <row r="329" spans="1:14">
      <c r="A329" s="30" t="s">
        <v>114</v>
      </c>
      <c r="B329" s="19">
        <v>4.9516513332632066E-2</v>
      </c>
      <c r="C329" s="19">
        <v>7.8309028370118272E-2</v>
      </c>
      <c r="E329" s="30" t="s">
        <v>114</v>
      </c>
      <c r="F329" s="19">
        <v>0.14689132600767765</v>
      </c>
      <c r="G329" s="19">
        <v>0.17288763274627217</v>
      </c>
      <c r="I329" s="87" t="s">
        <v>114</v>
      </c>
      <c r="J329" s="88">
        <v>6.2769304775552541</v>
      </c>
      <c r="K329" s="88">
        <v>8.8008142738540869</v>
      </c>
    </row>
    <row r="330" spans="1:14">
      <c r="A330" s="87" t="s">
        <v>115</v>
      </c>
      <c r="B330" s="88">
        <v>0.22490619390515537</v>
      </c>
      <c r="C330" s="88">
        <v>0.35633909645736878</v>
      </c>
      <c r="E330" s="30" t="s">
        <v>115</v>
      </c>
      <c r="F330" s="19">
        <v>0.3217548216502315</v>
      </c>
      <c r="G330" s="19">
        <v>0.37809475731415632</v>
      </c>
      <c r="I330" s="87" t="s">
        <v>115</v>
      </c>
      <c r="J330" s="88">
        <v>0.22466410286254215</v>
      </c>
      <c r="K330" s="88">
        <v>0.31782731063228109</v>
      </c>
    </row>
    <row r="331" spans="1:14">
      <c r="A331" s="30" t="s">
        <v>116</v>
      </c>
      <c r="B331" s="19">
        <v>5.5846708721809024E-2</v>
      </c>
      <c r="C331" s="19">
        <v>8.8368364338512917E-2</v>
      </c>
      <c r="E331" s="87" t="s">
        <v>116</v>
      </c>
      <c r="F331" s="88">
        <v>2.011480699587723</v>
      </c>
      <c r="G331" s="88">
        <v>2.3557994013307924</v>
      </c>
      <c r="I331" s="30" t="s">
        <v>116</v>
      </c>
      <c r="J331" s="19">
        <v>9.458678937695239E-2</v>
      </c>
      <c r="K331" s="19">
        <v>0.13586961337861572</v>
      </c>
    </row>
    <row r="332" spans="1:14">
      <c r="A332" s="30" t="s">
        <v>117</v>
      </c>
      <c r="B332" s="19">
        <v>0.47924818928711699</v>
      </c>
      <c r="C332" s="19">
        <v>0.75629649330725945</v>
      </c>
      <c r="E332" s="85" t="s">
        <v>117</v>
      </c>
      <c r="F332" s="86">
        <v>85.400242784144524</v>
      </c>
      <c r="G332" s="86">
        <v>100</v>
      </c>
      <c r="I332" s="30" t="s">
        <v>117</v>
      </c>
      <c r="J332" s="19">
        <v>0.19640090915791353</v>
      </c>
      <c r="K332" s="19">
        <v>0.28053489534032133</v>
      </c>
    </row>
    <row r="333" spans="1:14">
      <c r="A333" s="30" t="s">
        <v>118</v>
      </c>
      <c r="B333" s="19">
        <v>3.7601419559775612E-2</v>
      </c>
      <c r="C333" s="19">
        <v>5.9335810305479256E-2</v>
      </c>
      <c r="E333" s="30" t="s">
        <v>118</v>
      </c>
      <c r="F333" s="19">
        <v>0.32149801342112083</v>
      </c>
      <c r="G333" s="19">
        <v>0.37833605833270534</v>
      </c>
      <c r="I333" s="30" t="s">
        <v>118</v>
      </c>
      <c r="J333" s="19">
        <v>0.4068018392002597</v>
      </c>
      <c r="K333" s="19">
        <v>0.57715894911413312</v>
      </c>
    </row>
    <row r="334" spans="1:14">
      <c r="A334" s="30" t="s">
        <v>119</v>
      </c>
      <c r="B334" s="19">
        <v>8.297516741382524E-2</v>
      </c>
      <c r="C334" s="19">
        <v>0.13122193496030221</v>
      </c>
      <c r="E334" s="30" t="s">
        <v>119</v>
      </c>
      <c r="F334" s="19">
        <v>0.17995437970416298</v>
      </c>
      <c r="G334" s="19">
        <v>0.21180984480802165</v>
      </c>
      <c r="I334" s="30" t="s">
        <v>119</v>
      </c>
      <c r="J334" s="19">
        <v>0.14517564414632206</v>
      </c>
      <c r="K334" s="19">
        <v>0.20916945223179587</v>
      </c>
      <c r="M334" s="83" t="s">
        <v>735</v>
      </c>
      <c r="N334" s="8"/>
    </row>
    <row r="335" spans="1:14">
      <c r="A335" s="87" t="s">
        <v>120</v>
      </c>
      <c r="B335" s="88">
        <v>24.226530624697094</v>
      </c>
      <c r="C335" s="88">
        <v>38.308268826533514</v>
      </c>
      <c r="E335" s="30" t="s">
        <v>120</v>
      </c>
      <c r="F335" s="19">
        <v>0.18624843600030022</v>
      </c>
      <c r="G335" s="19">
        <v>0.21853798284922105</v>
      </c>
      <c r="I335" s="30" t="s">
        <v>120</v>
      </c>
      <c r="J335" s="19">
        <v>0.15414404013746269</v>
      </c>
      <c r="K335" s="19">
        <v>0.22262625756199608</v>
      </c>
      <c r="M335" s="84" t="s">
        <v>736</v>
      </c>
    </row>
    <row r="336" spans="1:14">
      <c r="A336" s="30" t="s">
        <v>121</v>
      </c>
      <c r="B336" s="19">
        <v>0.21118581431072586</v>
      </c>
      <c r="C336" s="19">
        <v>0.33328258029117375</v>
      </c>
      <c r="E336" s="87" t="s">
        <v>121</v>
      </c>
      <c r="F336" s="88">
        <v>2.4119750205225508</v>
      </c>
      <c r="G336" s="88">
        <v>2.8418439419924328</v>
      </c>
      <c r="I336" s="85" t="s">
        <v>121</v>
      </c>
      <c r="J336" s="86">
        <v>71.623530190823885</v>
      </c>
      <c r="K336" s="86">
        <v>100</v>
      </c>
    </row>
    <row r="337" spans="1:12" ht="16" thickBot="1">
      <c r="A337" s="31" t="s">
        <v>122</v>
      </c>
      <c r="B337" s="23">
        <v>6.9954960437233954E-2</v>
      </c>
      <c r="C337" s="23">
        <v>0.11079711597717443</v>
      </c>
      <c r="E337" s="31" t="s">
        <v>122</v>
      </c>
      <c r="F337" s="23">
        <v>0.12359372133384799</v>
      </c>
      <c r="G337" s="23">
        <v>0.14475007348698207</v>
      </c>
      <c r="I337" s="31" t="s">
        <v>122</v>
      </c>
      <c r="J337" s="23">
        <v>0.2032774095241488</v>
      </c>
      <c r="K337" s="23">
        <v>0.28945407671868906</v>
      </c>
    </row>
    <row r="338" spans="1:12" ht="16" thickBo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2" ht="16" thickBot="1">
      <c r="A339" s="95" t="s">
        <v>727</v>
      </c>
      <c r="B339" s="5"/>
      <c r="C339" s="5"/>
      <c r="E339" s="95" t="s">
        <v>729</v>
      </c>
      <c r="F339" s="5"/>
      <c r="G339" s="5"/>
      <c r="I339" s="95" t="s">
        <v>731</v>
      </c>
      <c r="J339" s="5"/>
      <c r="K339" s="5"/>
      <c r="L339" s="5"/>
    </row>
    <row r="340" spans="1:12" ht="16" thickBot="1">
      <c r="A340" s="24" t="s">
        <v>723</v>
      </c>
      <c r="B340" s="11" t="s">
        <v>178</v>
      </c>
      <c r="C340" s="28" t="s">
        <v>724</v>
      </c>
      <c r="E340" s="24" t="s">
        <v>723</v>
      </c>
      <c r="F340" s="11" t="s">
        <v>178</v>
      </c>
      <c r="G340" s="70" t="s">
        <v>724</v>
      </c>
      <c r="I340" s="24" t="s">
        <v>723</v>
      </c>
      <c r="J340" s="11" t="s">
        <v>178</v>
      </c>
      <c r="K340" s="70" t="s">
        <v>724</v>
      </c>
    </row>
    <row r="341" spans="1:12">
      <c r="A341" s="29" t="s">
        <v>107</v>
      </c>
      <c r="B341" s="30">
        <v>0.11899944167122897</v>
      </c>
      <c r="C341" s="19">
        <v>0.15921233244271188</v>
      </c>
      <c r="E341" s="43" t="s">
        <v>107</v>
      </c>
      <c r="F341" s="16">
        <v>0.23211532215511016</v>
      </c>
      <c r="G341" s="16">
        <v>0.28189211748734888</v>
      </c>
      <c r="I341" s="43" t="s">
        <v>107</v>
      </c>
      <c r="J341" s="16">
        <v>5.2266061328494283E-2</v>
      </c>
      <c r="K341" s="16">
        <v>6.5268327773278401E-2</v>
      </c>
    </row>
    <row r="342" spans="1:12">
      <c r="A342" s="29" t="s">
        <v>108</v>
      </c>
      <c r="B342" s="30">
        <v>0.24041334291584665</v>
      </c>
      <c r="C342" s="19">
        <v>0.34161999602072524</v>
      </c>
      <c r="E342" s="30" t="s">
        <v>108</v>
      </c>
      <c r="F342" s="19">
        <v>0.1948270454582835</v>
      </c>
      <c r="G342" s="19">
        <v>0.23668157843123433</v>
      </c>
      <c r="I342" s="30" t="s">
        <v>108</v>
      </c>
      <c r="J342" s="19">
        <v>6.5417688843512026E-2</v>
      </c>
      <c r="K342" s="19">
        <v>8.1676886678883648E-2</v>
      </c>
    </row>
    <row r="343" spans="1:12">
      <c r="A343" s="29" t="s">
        <v>109</v>
      </c>
      <c r="B343" s="30">
        <v>0.15256565459620641</v>
      </c>
      <c r="C343" s="19">
        <v>0.22296260813334412</v>
      </c>
      <c r="E343" s="30" t="s">
        <v>109</v>
      </c>
      <c r="F343" s="19">
        <v>1.5233159857625858</v>
      </c>
      <c r="G343" s="19">
        <v>1.8540791873882521</v>
      </c>
      <c r="I343" s="30" t="s">
        <v>109</v>
      </c>
      <c r="J343" s="19">
        <v>0.34094018929270387</v>
      </c>
      <c r="K343" s="19">
        <v>0.41845504319954585</v>
      </c>
    </row>
    <row r="344" spans="1:12">
      <c r="A344" s="29" t="s">
        <v>110</v>
      </c>
      <c r="B344" s="30">
        <v>0.13906436459123653</v>
      </c>
      <c r="C344" s="19">
        <v>0.18462246094657125</v>
      </c>
      <c r="E344" s="30" t="s">
        <v>110</v>
      </c>
      <c r="F344" s="19">
        <v>0.1745726119358903</v>
      </c>
      <c r="G344" s="19">
        <v>0.21203706878902007</v>
      </c>
      <c r="I344" s="30" t="s">
        <v>110</v>
      </c>
      <c r="J344" s="19">
        <v>0.13287537107655428</v>
      </c>
      <c r="K344" s="19">
        <v>0.16622932585399078</v>
      </c>
    </row>
    <row r="345" spans="1:12">
      <c r="A345" s="29" t="s">
        <v>111</v>
      </c>
      <c r="B345" s="30">
        <v>0.19893747243645404</v>
      </c>
      <c r="C345" s="19">
        <v>0.27691377545799306</v>
      </c>
      <c r="E345" s="30" t="s">
        <v>111</v>
      </c>
      <c r="F345" s="19">
        <v>0.18051626088185591</v>
      </c>
      <c r="G345" s="19">
        <v>0.21924968222017671</v>
      </c>
      <c r="I345" s="30" t="s">
        <v>111</v>
      </c>
      <c r="J345" s="19">
        <v>3.1435493625912567E-2</v>
      </c>
      <c r="K345" s="19">
        <v>3.8916294611099619E-2</v>
      </c>
    </row>
    <row r="346" spans="1:12">
      <c r="A346" s="29" t="s">
        <v>112</v>
      </c>
      <c r="B346" s="30">
        <v>0.27481683889725234</v>
      </c>
      <c r="C346" s="19">
        <v>0.39660381114987608</v>
      </c>
      <c r="E346" s="30" t="s">
        <v>112</v>
      </c>
      <c r="F346" s="19">
        <v>0.15764844066789319</v>
      </c>
      <c r="G346" s="19">
        <v>0.19160595425597415</v>
      </c>
      <c r="I346" s="30" t="s">
        <v>112</v>
      </c>
      <c r="J346" s="19">
        <v>0.10847197995072075</v>
      </c>
      <c r="K346" s="19">
        <v>0.13448968836086816</v>
      </c>
    </row>
    <row r="347" spans="1:12">
      <c r="A347" s="89" t="s">
        <v>113</v>
      </c>
      <c r="B347" s="85">
        <v>68.438731916570788</v>
      </c>
      <c r="C347" s="86">
        <v>100</v>
      </c>
      <c r="E347" s="30" t="s">
        <v>113</v>
      </c>
      <c r="F347" s="19">
        <v>0.3386588232010771</v>
      </c>
      <c r="G347" s="19">
        <v>0.41148278508154967</v>
      </c>
      <c r="I347" s="30" t="s">
        <v>113</v>
      </c>
      <c r="J347" s="19">
        <v>0.70930675779327479</v>
      </c>
      <c r="K347" s="19">
        <v>0.8836221080641371</v>
      </c>
    </row>
    <row r="348" spans="1:12">
      <c r="A348" s="29" t="s">
        <v>114</v>
      </c>
      <c r="B348" s="30">
        <v>0.14575033878236673</v>
      </c>
      <c r="C348" s="19">
        <v>0.1993223753912069</v>
      </c>
      <c r="E348" s="30" t="s">
        <v>114</v>
      </c>
      <c r="F348" s="19">
        <v>0.17423781208654771</v>
      </c>
      <c r="G348" s="19">
        <v>0.21155478291080676</v>
      </c>
      <c r="I348" s="87" t="s">
        <v>114</v>
      </c>
      <c r="J348" s="88">
        <v>4.3342179446618783</v>
      </c>
      <c r="K348" s="88">
        <v>5.3989642115704761</v>
      </c>
    </row>
    <row r="349" spans="1:12">
      <c r="A349" s="90" t="s">
        <v>115</v>
      </c>
      <c r="B349" s="87">
        <v>0.54867183875709291</v>
      </c>
      <c r="C349" s="88">
        <v>0.79225077130758581</v>
      </c>
      <c r="E349" s="30" t="s">
        <v>115</v>
      </c>
      <c r="F349" s="19">
        <v>0.48348183427364932</v>
      </c>
      <c r="G349" s="19">
        <v>0.5874672340166871</v>
      </c>
      <c r="I349" s="87" t="s">
        <v>115</v>
      </c>
      <c r="J349" s="88">
        <v>0.15189695969988556</v>
      </c>
      <c r="K349" s="88">
        <v>0.18946829999450082</v>
      </c>
    </row>
    <row r="350" spans="1:12">
      <c r="A350" s="29" t="s">
        <v>116</v>
      </c>
      <c r="B350" s="30">
        <v>0.15937551488626817</v>
      </c>
      <c r="C350" s="19">
        <v>0.21913354304603214</v>
      </c>
      <c r="E350" s="87" t="s">
        <v>116</v>
      </c>
      <c r="F350" s="88">
        <v>1.8827765226873963</v>
      </c>
      <c r="G350" s="88">
        <v>2.2871831659936781</v>
      </c>
      <c r="I350" s="30" t="s">
        <v>116</v>
      </c>
      <c r="J350" s="19">
        <v>7.1545173476124671E-2</v>
      </c>
      <c r="K350" s="19">
        <v>8.9225564779695635E-2</v>
      </c>
    </row>
    <row r="351" spans="1:12">
      <c r="A351" s="29" t="s">
        <v>117</v>
      </c>
      <c r="B351" s="30">
        <v>0.54712024300822193</v>
      </c>
      <c r="C351" s="19">
        <v>0.81048608661167654</v>
      </c>
      <c r="E351" s="85" t="s">
        <v>117</v>
      </c>
      <c r="F351" s="86">
        <v>82.31376413605129</v>
      </c>
      <c r="G351" s="86">
        <v>100</v>
      </c>
      <c r="I351" s="30" t="s">
        <v>117</v>
      </c>
      <c r="J351" s="19">
        <v>0.13407909315096084</v>
      </c>
      <c r="K351" s="19">
        <v>0.16808354312338813</v>
      </c>
    </row>
    <row r="352" spans="1:12">
      <c r="A352" s="29" t="s">
        <v>118</v>
      </c>
      <c r="B352" s="30">
        <v>0.12333075380275814</v>
      </c>
      <c r="C352" s="19">
        <v>0.17099934453445242</v>
      </c>
      <c r="E352" s="30" t="s">
        <v>118</v>
      </c>
      <c r="F352" s="19">
        <v>0.29029471440881593</v>
      </c>
      <c r="G352" s="19">
        <v>0.3528009162431277</v>
      </c>
      <c r="I352" s="30" t="s">
        <v>118</v>
      </c>
      <c r="J352" s="19">
        <v>0.31126088711049354</v>
      </c>
      <c r="K352" s="19">
        <v>0.38692892836895887</v>
      </c>
    </row>
    <row r="353" spans="1:11">
      <c r="A353" s="29" t="s">
        <v>119</v>
      </c>
      <c r="B353" s="30">
        <v>0.17808055110471815</v>
      </c>
      <c r="C353" s="19">
        <v>0.24521872120188509</v>
      </c>
      <c r="E353" s="30" t="s">
        <v>119</v>
      </c>
      <c r="F353" s="19">
        <v>0.20043024847359669</v>
      </c>
      <c r="G353" s="19">
        <v>0.24342217568633076</v>
      </c>
      <c r="I353" s="30" t="s">
        <v>119</v>
      </c>
      <c r="J353" s="19">
        <v>0.1064146256684369</v>
      </c>
      <c r="K353" s="19">
        <v>0.13303684205594452</v>
      </c>
    </row>
    <row r="354" spans="1:11">
      <c r="A354" s="90" t="s">
        <v>120</v>
      </c>
      <c r="B354" s="87">
        <v>27.813475536303514</v>
      </c>
      <c r="C354" s="88">
        <v>42.797559665770521</v>
      </c>
      <c r="E354" s="30" t="s">
        <v>120</v>
      </c>
      <c r="F354" s="19">
        <v>0.17413671340489245</v>
      </c>
      <c r="G354" s="19">
        <v>0.21161227910726893</v>
      </c>
      <c r="I354" s="30" t="s">
        <v>120</v>
      </c>
      <c r="J354" s="19">
        <v>0.11922603708776419</v>
      </c>
      <c r="K354" s="19">
        <v>0.14860481349610993</v>
      </c>
    </row>
    <row r="355" spans="1:11">
      <c r="A355" s="29" t="s">
        <v>121</v>
      </c>
      <c r="B355" s="30">
        <v>0.3454669849405444</v>
      </c>
      <c r="C355" s="19">
        <v>0.5090751085549009</v>
      </c>
      <c r="E355" s="87" t="s">
        <v>121</v>
      </c>
      <c r="F355" s="88">
        <v>2.6258253695698643</v>
      </c>
      <c r="G355" s="88">
        <v>3.1907848146076216</v>
      </c>
      <c r="I355" s="85" t="s">
        <v>121</v>
      </c>
      <c r="J355" s="86">
        <v>80.493971673821989</v>
      </c>
      <c r="K355" s="86">
        <v>100</v>
      </c>
    </row>
    <row r="356" spans="1:11" ht="16" thickBot="1">
      <c r="A356" s="36" t="s">
        <v>122</v>
      </c>
      <c r="B356" s="31">
        <v>0.19449536028095912</v>
      </c>
      <c r="C356" s="23">
        <v>0.27096894874482103</v>
      </c>
      <c r="E356" s="31" t="s">
        <v>122</v>
      </c>
      <c r="F356" s="23">
        <v>0.10813355335472767</v>
      </c>
      <c r="G356" s="23">
        <v>0.13124991285180465</v>
      </c>
      <c r="I356" s="31" t="s">
        <v>122</v>
      </c>
      <c r="J356" s="23">
        <v>0.15450511923693744</v>
      </c>
      <c r="K356" s="23">
        <v>0.19113714082288905</v>
      </c>
    </row>
    <row r="357" spans="1:11" ht="16" thickBot="1">
      <c r="B357" s="71"/>
    </row>
    <row r="358" spans="1:11" ht="16" thickBot="1">
      <c r="A358" s="11" t="s">
        <v>723</v>
      </c>
      <c r="B358" s="11" t="s">
        <v>737</v>
      </c>
    </row>
    <row r="359" spans="1:11">
      <c r="A359" s="32" t="s">
        <v>107</v>
      </c>
      <c r="B359" s="43">
        <f t="shared" ref="B359:B364" si="12">(C322+C341+G322+G341+K322+K341)/6</f>
        <v>0.16408280044646295</v>
      </c>
    </row>
    <row r="360" spans="1:11">
      <c r="A360" s="32" t="s">
        <v>108</v>
      </c>
      <c r="B360" s="30">
        <f t="shared" si="12"/>
        <v>0.20694104722155729</v>
      </c>
    </row>
    <row r="361" spans="1:11">
      <c r="A361" s="32" t="s">
        <v>109</v>
      </c>
      <c r="B361" s="30">
        <f t="shared" si="12"/>
        <v>0.8762971291797762</v>
      </c>
    </row>
    <row r="362" spans="1:11">
      <c r="A362" s="32" t="s">
        <v>110</v>
      </c>
      <c r="B362" s="30">
        <f t="shared" si="12"/>
        <v>0.18892253205449375</v>
      </c>
    </row>
    <row r="363" spans="1:11">
      <c r="A363" s="32" t="s">
        <v>111</v>
      </c>
      <c r="B363" s="30">
        <f t="shared" si="12"/>
        <v>0.16045169507061333</v>
      </c>
    </row>
    <row r="364" spans="1:11">
      <c r="A364" s="32" t="s">
        <v>112</v>
      </c>
      <c r="B364" s="30">
        <f t="shared" si="12"/>
        <v>0.2235939213468672</v>
      </c>
    </row>
    <row r="365" spans="1:11">
      <c r="A365" s="32" t="s">
        <v>113</v>
      </c>
      <c r="B365" s="30">
        <f>(G328+G347+K328+K347)/4</f>
        <v>0.77462968556928968</v>
      </c>
    </row>
    <row r="366" spans="1:11">
      <c r="A366" s="32" t="s">
        <v>114</v>
      </c>
      <c r="B366" s="30">
        <f>(C329+C348+G329+G348)/4</f>
        <v>0.16551845485460104</v>
      </c>
    </row>
    <row r="367" spans="1:11">
      <c r="A367" s="32" t="s">
        <v>115</v>
      </c>
      <c r="B367" s="30">
        <f>(G330+G349)/2</f>
        <v>0.48278099566542171</v>
      </c>
    </row>
    <row r="368" spans="1:11">
      <c r="A368" s="32" t="s">
        <v>116</v>
      </c>
      <c r="B368" s="30">
        <f>(C331+C350+K331+K350)/4</f>
        <v>0.13314927138571411</v>
      </c>
    </row>
    <row r="369" spans="1:2">
      <c r="A369" s="32" t="s">
        <v>117</v>
      </c>
      <c r="B369" s="30">
        <f>(C332+C351+K332+K351)/4</f>
        <v>0.50385025459566135</v>
      </c>
    </row>
    <row r="370" spans="1:2">
      <c r="A370" s="32" t="s">
        <v>118</v>
      </c>
      <c r="B370" s="30">
        <f>(C333+C352+G333+G352+K333+K352)/6</f>
        <v>0.32092666781647611</v>
      </c>
    </row>
    <row r="371" spans="1:2">
      <c r="A371" s="32" t="s">
        <v>119</v>
      </c>
      <c r="B371" s="30">
        <f>(C334+C353+G334+G353+K334+K353)/6</f>
        <v>0.19564649515738</v>
      </c>
    </row>
    <row r="372" spans="1:2">
      <c r="A372" s="32" t="s">
        <v>120</v>
      </c>
      <c r="B372" s="30">
        <f>(G335+G354+K335+K354)/4</f>
        <v>0.20034533325364901</v>
      </c>
    </row>
    <row r="373" spans="1:2">
      <c r="A373" s="32" t="s">
        <v>121</v>
      </c>
      <c r="B373" s="30">
        <f>(C336+C355)/2</f>
        <v>0.42117884442303732</v>
      </c>
    </row>
    <row r="374" spans="1:2" ht="16" thickBot="1">
      <c r="A374" s="34" t="s">
        <v>122</v>
      </c>
      <c r="B374" s="31">
        <f>(C337+C356+G337+G356+K337+K356)/6</f>
        <v>0.18972621143372673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82"/>
  <sheetViews>
    <sheetView workbookViewId="0">
      <selection activeCell="V62" sqref="V62"/>
    </sheetView>
  </sheetViews>
  <sheetFormatPr baseColWidth="10" defaultRowHeight="15"/>
  <cols>
    <col min="1" max="1" width="11.33203125" style="6" bestFit="1" customWidth="1"/>
    <col min="2" max="2" width="34.5" style="71" bestFit="1" customWidth="1"/>
    <col min="3" max="3" width="12.1640625" style="6" bestFit="1" customWidth="1"/>
    <col min="4" max="4" width="13.5" style="6" bestFit="1" customWidth="1"/>
    <col min="5" max="6" width="10.83203125" style="8"/>
    <col min="7" max="7" width="11.83203125" style="8" bestFit="1" customWidth="1"/>
    <col min="8" max="12" width="10.83203125" style="8"/>
    <col min="13" max="13" width="21.5" style="8" bestFit="1" customWidth="1"/>
    <col min="14" max="14" width="5.5" style="8" bestFit="1" customWidth="1"/>
    <col min="15" max="15" width="7.6640625" style="8" bestFit="1" customWidth="1"/>
    <col min="16" max="16384" width="10.83203125" style="8"/>
  </cols>
  <sheetData>
    <row r="1" spans="1:15" ht="16" thickBot="1">
      <c r="A1" s="95" t="s">
        <v>36</v>
      </c>
      <c r="B1" s="48"/>
      <c r="C1" s="7"/>
      <c r="D1" s="7"/>
      <c r="E1" s="20"/>
      <c r="F1" s="20"/>
      <c r="M1" s="58" t="s">
        <v>5</v>
      </c>
      <c r="N1" s="12" t="s">
        <v>6</v>
      </c>
      <c r="O1" s="13">
        <v>-3.3245</v>
      </c>
    </row>
    <row r="2" spans="1:15" ht="16" thickBot="1">
      <c r="A2" s="109" t="s">
        <v>95</v>
      </c>
      <c r="E2" s="20"/>
      <c r="F2" s="20"/>
      <c r="H2" s="6"/>
      <c r="N2" s="12" t="s">
        <v>8</v>
      </c>
      <c r="O2" s="17">
        <v>7.5503999999999998</v>
      </c>
    </row>
    <row r="3" spans="1:15" ht="16" thickBot="1">
      <c r="A3" s="24" t="s">
        <v>667</v>
      </c>
      <c r="B3" s="54" t="s">
        <v>668</v>
      </c>
      <c r="C3" s="25" t="s">
        <v>1</v>
      </c>
      <c r="D3" s="11" t="s">
        <v>104</v>
      </c>
      <c r="E3" s="20"/>
      <c r="F3" s="20"/>
    </row>
    <row r="4" spans="1:15">
      <c r="A4" s="14">
        <v>32.252834320068359</v>
      </c>
      <c r="B4" s="55" t="s">
        <v>643</v>
      </c>
      <c r="C4" s="15">
        <f>(A4+A5)/2</f>
        <v>31.870678901672363</v>
      </c>
      <c r="D4" s="43">
        <f>10^((C4-$O$2)/$O$1)</f>
        <v>4.8364904535789737E-8</v>
      </c>
      <c r="E4" s="20"/>
      <c r="F4" s="20"/>
    </row>
    <row r="5" spans="1:15">
      <c r="A5" s="18">
        <v>31.488523483276367</v>
      </c>
      <c r="B5" s="56"/>
      <c r="C5" s="7"/>
      <c r="D5" s="30"/>
      <c r="E5" s="20"/>
      <c r="F5" s="20"/>
    </row>
    <row r="6" spans="1:15">
      <c r="A6" s="18">
        <v>14.926495552062988</v>
      </c>
      <c r="B6" s="56" t="s">
        <v>655</v>
      </c>
      <c r="C6" s="7">
        <v>14.913455486297607</v>
      </c>
      <c r="D6" s="30">
        <v>6.098375635678447E-3</v>
      </c>
      <c r="E6" s="20"/>
      <c r="F6" s="20"/>
    </row>
    <row r="7" spans="1:15">
      <c r="A7" s="18">
        <v>14.900415420532227</v>
      </c>
      <c r="B7" s="56"/>
      <c r="C7" s="7"/>
      <c r="D7" s="30"/>
      <c r="E7" s="20"/>
      <c r="F7" s="20"/>
    </row>
    <row r="8" spans="1:15">
      <c r="A8" s="18">
        <v>14.711359024047852</v>
      </c>
      <c r="B8" s="56" t="s">
        <v>661</v>
      </c>
      <c r="C8" s="7">
        <v>14.720415115356445</v>
      </c>
      <c r="D8" s="30">
        <v>6.9707604393551646E-3</v>
      </c>
      <c r="E8" s="20"/>
      <c r="F8" s="20"/>
    </row>
    <row r="9" spans="1:15">
      <c r="A9" s="18">
        <v>14.729471206665039</v>
      </c>
      <c r="B9" s="56"/>
      <c r="C9" s="7"/>
      <c r="D9" s="30"/>
      <c r="E9" s="20"/>
      <c r="F9" s="20"/>
    </row>
    <row r="10" spans="1:15">
      <c r="A10" s="18">
        <v>14.894565582275391</v>
      </c>
      <c r="B10" s="56" t="s">
        <v>646</v>
      </c>
      <c r="C10" s="7">
        <f>(A10+A11)/2</f>
        <v>14.92518949508667</v>
      </c>
      <c r="D10" s="30">
        <f>10^((C10-$O$2)/$O$1)</f>
        <v>6.0490143628942747E-3</v>
      </c>
      <c r="E10" s="20"/>
      <c r="F10" s="20"/>
    </row>
    <row r="11" spans="1:15" ht="16" thickBot="1">
      <c r="A11" s="21">
        <v>14.955813407897949</v>
      </c>
      <c r="B11" s="57"/>
      <c r="C11" s="22"/>
      <c r="D11" s="31"/>
      <c r="E11" s="20"/>
      <c r="F11" s="20"/>
    </row>
    <row r="12" spans="1:15" ht="16" thickBot="1">
      <c r="A12" s="118" t="s">
        <v>96</v>
      </c>
      <c r="E12" s="20"/>
      <c r="F12" s="20"/>
    </row>
    <row r="13" spans="1:15">
      <c r="A13" s="14">
        <v>30.804359436035156</v>
      </c>
      <c r="B13" s="55" t="s">
        <v>649</v>
      </c>
      <c r="C13" s="15">
        <v>31.107439994812012</v>
      </c>
      <c r="D13" s="43">
        <v>8.2056009747946884E-8</v>
      </c>
      <c r="E13" s="20"/>
      <c r="F13" s="20"/>
    </row>
    <row r="14" spans="1:15">
      <c r="A14" s="18">
        <v>31.410520553588867</v>
      </c>
      <c r="B14" s="56"/>
      <c r="C14" s="7"/>
      <c r="D14" s="30"/>
      <c r="E14" s="20"/>
      <c r="F14" s="20"/>
    </row>
    <row r="15" spans="1:15">
      <c r="A15" s="18">
        <v>14.691043853759766</v>
      </c>
      <c r="B15" s="56" t="s">
        <v>658</v>
      </c>
      <c r="C15" s="7">
        <v>14.718364715576172</v>
      </c>
      <c r="D15" s="30">
        <v>6.9806668532604544E-3</v>
      </c>
      <c r="E15" s="20"/>
      <c r="F15" s="20"/>
    </row>
    <row r="16" spans="1:15">
      <c r="A16" s="18">
        <v>14.745685577392578</v>
      </c>
      <c r="B16" s="56"/>
      <c r="C16" s="7"/>
      <c r="D16" s="30"/>
      <c r="E16" s="20"/>
      <c r="F16" s="20"/>
    </row>
    <row r="17" spans="1:6">
      <c r="A17" s="18">
        <v>14.674389839172363</v>
      </c>
      <c r="B17" s="56" t="s">
        <v>664</v>
      </c>
      <c r="C17" s="7">
        <v>14.63042688369751</v>
      </c>
      <c r="D17" s="30">
        <v>7.4190510260270888E-3</v>
      </c>
      <c r="E17" s="20"/>
      <c r="F17" s="20"/>
    </row>
    <row r="18" spans="1:6">
      <c r="A18" s="18">
        <v>14.586463928222656</v>
      </c>
      <c r="B18" s="56"/>
      <c r="C18" s="7"/>
      <c r="D18" s="30"/>
      <c r="E18" s="20"/>
      <c r="F18" s="20"/>
    </row>
    <row r="19" spans="1:6">
      <c r="A19" s="18">
        <v>14.599196434020996</v>
      </c>
      <c r="B19" s="56" t="s">
        <v>652</v>
      </c>
      <c r="C19" s="7">
        <v>14.699922561645508</v>
      </c>
      <c r="D19" s="30">
        <v>7.0704044701192367E-3</v>
      </c>
      <c r="E19" s="20"/>
      <c r="F19" s="20"/>
    </row>
    <row r="20" spans="1:6" ht="16" thickBot="1">
      <c r="A20" s="21">
        <v>14.80064868927002</v>
      </c>
      <c r="B20" s="57"/>
      <c r="C20" s="22"/>
      <c r="D20" s="31"/>
      <c r="E20" s="20"/>
      <c r="F20" s="20"/>
    </row>
    <row r="21" spans="1:6" ht="16" thickBot="1">
      <c r="A21" s="7"/>
      <c r="B21" s="48"/>
      <c r="C21" s="7"/>
      <c r="D21" s="7"/>
      <c r="E21" s="20"/>
      <c r="F21" s="20"/>
    </row>
    <row r="22" spans="1:6" ht="16" thickBot="1">
      <c r="A22" s="95" t="s">
        <v>65</v>
      </c>
      <c r="E22" s="20"/>
      <c r="F22" s="20"/>
    </row>
    <row r="23" spans="1:6" ht="16" thickBot="1">
      <c r="A23" s="109" t="s">
        <v>95</v>
      </c>
      <c r="E23" s="20"/>
      <c r="F23" s="20"/>
    </row>
    <row r="24" spans="1:6" ht="16" thickBot="1">
      <c r="A24" s="24" t="s">
        <v>667</v>
      </c>
      <c r="B24" s="54" t="s">
        <v>668</v>
      </c>
      <c r="C24" s="25" t="s">
        <v>1</v>
      </c>
      <c r="D24" s="11" t="s">
        <v>104</v>
      </c>
      <c r="E24" s="20"/>
      <c r="F24" s="20"/>
    </row>
    <row r="25" spans="1:6">
      <c r="A25" s="14">
        <v>32.001407623291016</v>
      </c>
      <c r="B25" s="55" t="s">
        <v>644</v>
      </c>
      <c r="C25" s="15">
        <v>32.156360626220703</v>
      </c>
      <c r="D25" s="43">
        <v>3.9682415221854202E-8</v>
      </c>
      <c r="E25" s="20"/>
    </row>
    <row r="26" spans="1:6">
      <c r="A26" s="18">
        <v>32.311313629150391</v>
      </c>
      <c r="B26" s="56"/>
      <c r="C26" s="7"/>
      <c r="D26" s="30"/>
      <c r="E26" s="20"/>
    </row>
    <row r="27" spans="1:6">
      <c r="A27" s="18">
        <v>14.951390266418457</v>
      </c>
      <c r="B27" s="56" t="s">
        <v>656</v>
      </c>
      <c r="C27" s="7">
        <v>15.004110336303711</v>
      </c>
      <c r="D27" s="30">
        <v>5.7272409489427141E-3</v>
      </c>
      <c r="E27" s="20"/>
    </row>
    <row r="28" spans="1:6">
      <c r="A28" s="18">
        <v>15.056830406188965</v>
      </c>
      <c r="B28" s="56"/>
      <c r="C28" s="7"/>
      <c r="D28" s="30"/>
      <c r="E28" s="20"/>
    </row>
    <row r="29" spans="1:6">
      <c r="A29" s="18">
        <v>14.170931816101074</v>
      </c>
      <c r="B29" s="56" t="s">
        <v>662</v>
      </c>
      <c r="C29" s="7">
        <v>14.178929328918457</v>
      </c>
      <c r="D29" s="30">
        <v>1.014279198423302E-2</v>
      </c>
      <c r="E29" s="20"/>
    </row>
    <row r="30" spans="1:6">
      <c r="A30" s="18">
        <v>14.18692684173584</v>
      </c>
      <c r="B30" s="56"/>
      <c r="C30" s="7"/>
      <c r="D30" s="30"/>
      <c r="E30" s="20"/>
      <c r="F30" s="20"/>
    </row>
    <row r="31" spans="1:6">
      <c r="A31" s="18">
        <v>14.508539199829102</v>
      </c>
      <c r="B31" s="56" t="s">
        <v>647</v>
      </c>
      <c r="C31" s="7">
        <v>14.52628755569458</v>
      </c>
      <c r="D31" s="30">
        <v>7.9739437400638893E-3</v>
      </c>
      <c r="E31" s="20"/>
      <c r="F31" s="20"/>
    </row>
    <row r="32" spans="1:6" ht="16" thickBot="1">
      <c r="A32" s="21">
        <v>14.544035911560059</v>
      </c>
      <c r="B32" s="57"/>
      <c r="C32" s="22"/>
      <c r="D32" s="31"/>
      <c r="E32" s="20"/>
      <c r="F32" s="20"/>
    </row>
    <row r="33" spans="1:6" ht="16" thickBot="1">
      <c r="A33" s="119" t="s">
        <v>96</v>
      </c>
      <c r="F33" s="20"/>
    </row>
    <row r="34" spans="1:6">
      <c r="A34" s="14">
        <v>32.791385650634766</v>
      </c>
      <c r="B34" s="55" t="s">
        <v>650</v>
      </c>
      <c r="C34" s="15">
        <v>32.503021240234375</v>
      </c>
      <c r="D34" s="43">
        <v>3.1212142816092006E-8</v>
      </c>
      <c r="E34" s="20"/>
      <c r="F34" s="20"/>
    </row>
    <row r="35" spans="1:6">
      <c r="A35" s="18">
        <v>32.214656829833984</v>
      </c>
      <c r="B35" s="56"/>
      <c r="C35" s="7"/>
      <c r="D35" s="30"/>
      <c r="E35" s="20"/>
      <c r="F35" s="20"/>
    </row>
    <row r="36" spans="1:6">
      <c r="A36" s="18">
        <v>15.267831802368164</v>
      </c>
      <c r="B36" s="56" t="s">
        <v>659</v>
      </c>
      <c r="C36" s="7">
        <v>15.406638145446777</v>
      </c>
      <c r="D36" s="30">
        <v>4.3337739220027675E-3</v>
      </c>
      <c r="E36" s="20"/>
      <c r="F36" s="20"/>
    </row>
    <row r="37" spans="1:6">
      <c r="A37" s="18">
        <v>15.545444488525391</v>
      </c>
      <c r="B37" s="56"/>
      <c r="C37" s="7"/>
      <c r="D37" s="30"/>
      <c r="E37" s="20"/>
      <c r="F37" s="20"/>
    </row>
    <row r="38" spans="1:6">
      <c r="A38" s="18">
        <v>14.595795631408691</v>
      </c>
      <c r="B38" s="56" t="s">
        <v>665</v>
      </c>
      <c r="C38" s="7">
        <v>14.787124633789062</v>
      </c>
      <c r="D38" s="30">
        <v>6.6560124756561449E-3</v>
      </c>
      <c r="E38" s="20"/>
      <c r="F38" s="20"/>
    </row>
    <row r="39" spans="1:6">
      <c r="A39" s="18">
        <v>14.978453636169434</v>
      </c>
      <c r="B39" s="56"/>
      <c r="C39" s="7"/>
      <c r="D39" s="30"/>
      <c r="E39" s="20"/>
      <c r="F39" s="20"/>
    </row>
    <row r="40" spans="1:6">
      <c r="A40" s="18">
        <v>14.585186004638672</v>
      </c>
      <c r="B40" s="56" t="s">
        <v>653</v>
      </c>
      <c r="C40" s="7">
        <v>14.76948070526123</v>
      </c>
      <c r="D40" s="30">
        <v>6.7378504916713591E-3</v>
      </c>
      <c r="E40" s="20"/>
      <c r="F40" s="20"/>
    </row>
    <row r="41" spans="1:6" ht="16" thickBot="1">
      <c r="A41" s="21">
        <v>14.953775405883789</v>
      </c>
      <c r="B41" s="57"/>
      <c r="C41" s="22"/>
      <c r="D41" s="31"/>
      <c r="E41" s="20"/>
      <c r="F41" s="20"/>
    </row>
    <row r="42" spans="1:6" ht="16" thickBot="1">
      <c r="A42" s="20"/>
      <c r="B42" s="20"/>
      <c r="C42" s="20"/>
      <c r="D42" s="20"/>
      <c r="E42" s="20"/>
      <c r="F42" s="20"/>
    </row>
    <row r="43" spans="1:6" ht="16" thickBot="1">
      <c r="A43" s="95" t="s">
        <v>0</v>
      </c>
      <c r="E43" s="20"/>
      <c r="F43" s="20"/>
    </row>
    <row r="44" spans="1:6" ht="16" thickBot="1">
      <c r="A44" s="109" t="s">
        <v>95</v>
      </c>
      <c r="E44" s="20"/>
    </row>
    <row r="45" spans="1:6" ht="16" thickBot="1">
      <c r="A45" s="24" t="s">
        <v>667</v>
      </c>
      <c r="B45" s="54" t="s">
        <v>668</v>
      </c>
      <c r="C45" s="25" t="s">
        <v>1</v>
      </c>
      <c r="D45" s="11" t="s">
        <v>104</v>
      </c>
      <c r="E45" s="20"/>
    </row>
    <row r="46" spans="1:6">
      <c r="A46" s="14">
        <v>32.469638824462891</v>
      </c>
      <c r="B46" s="55" t="s">
        <v>645</v>
      </c>
      <c r="C46" s="15">
        <v>32.45020866394043</v>
      </c>
      <c r="D46" s="43">
        <v>3.2374976054775446E-8</v>
      </c>
      <c r="E46" s="20"/>
    </row>
    <row r="47" spans="1:6">
      <c r="A47" s="18">
        <v>32.430778503417969</v>
      </c>
      <c r="B47" s="56"/>
      <c r="C47" s="7"/>
      <c r="D47" s="30"/>
      <c r="E47" s="20"/>
    </row>
    <row r="48" spans="1:6">
      <c r="A48" s="18">
        <v>14.574951171875</v>
      </c>
      <c r="B48" s="56" t="s">
        <v>657</v>
      </c>
      <c r="C48" s="7">
        <v>15.261762142181396</v>
      </c>
      <c r="D48" s="30">
        <v>4.7912025957337866E-3</v>
      </c>
      <c r="E48" s="20"/>
      <c r="F48" s="20"/>
    </row>
    <row r="49" spans="1:6">
      <c r="A49" s="18">
        <v>15.948573112487793</v>
      </c>
      <c r="B49" s="56"/>
      <c r="C49" s="7"/>
      <c r="D49" s="30"/>
      <c r="E49" s="20"/>
      <c r="F49" s="20"/>
    </row>
    <row r="50" spans="1:6">
      <c r="A50" s="18">
        <v>14.626557350158691</v>
      </c>
      <c r="B50" s="56" t="s">
        <v>663</v>
      </c>
      <c r="C50" s="7">
        <v>14.590523719787598</v>
      </c>
      <c r="D50" s="30">
        <v>7.6269537796952976E-3</v>
      </c>
      <c r="E50" s="20"/>
      <c r="F50" s="20"/>
    </row>
    <row r="51" spans="1:6">
      <c r="A51" s="18">
        <v>14.554490089416504</v>
      </c>
      <c r="B51" s="56"/>
      <c r="C51" s="7"/>
      <c r="D51" s="30"/>
      <c r="E51" s="20"/>
      <c r="F51" s="20"/>
    </row>
    <row r="52" spans="1:6">
      <c r="A52" s="18">
        <v>15.084597587585449</v>
      </c>
      <c r="B52" s="56" t="s">
        <v>648</v>
      </c>
      <c r="C52" s="7">
        <v>14.796406269073486</v>
      </c>
      <c r="D52" s="30">
        <v>6.6133611257446299E-3</v>
      </c>
      <c r="E52" s="20"/>
      <c r="F52" s="20"/>
    </row>
    <row r="53" spans="1:6" ht="16" thickBot="1">
      <c r="A53" s="21">
        <v>14.508214950561523</v>
      </c>
      <c r="B53" s="57"/>
      <c r="C53" s="22"/>
      <c r="D53" s="31"/>
      <c r="E53" s="20"/>
      <c r="F53" s="20"/>
    </row>
    <row r="54" spans="1:6" ht="16" thickBot="1">
      <c r="A54" s="119" t="s">
        <v>96</v>
      </c>
      <c r="E54" s="20"/>
      <c r="F54" s="20"/>
    </row>
    <row r="55" spans="1:6">
      <c r="A55" s="14">
        <v>31.713422775268555</v>
      </c>
      <c r="B55" s="55" t="s">
        <v>651</v>
      </c>
      <c r="C55" s="15">
        <v>31.910773277282715</v>
      </c>
      <c r="D55" s="43">
        <v>4.7040297799735126E-8</v>
      </c>
      <c r="F55" s="20"/>
    </row>
    <row r="56" spans="1:6">
      <c r="A56" s="18">
        <v>32.108123779296875</v>
      </c>
      <c r="B56" s="56"/>
      <c r="C56" s="7"/>
      <c r="D56" s="30"/>
      <c r="F56" s="20"/>
    </row>
    <row r="57" spans="1:6">
      <c r="A57" s="18">
        <v>14.038756370544434</v>
      </c>
      <c r="B57" s="56" t="s">
        <v>660</v>
      </c>
      <c r="C57" s="7">
        <v>13.719895839691162</v>
      </c>
      <c r="D57" s="30">
        <v>1.3939059335158214E-2</v>
      </c>
      <c r="F57" s="20"/>
    </row>
    <row r="58" spans="1:6">
      <c r="A58" s="18">
        <v>13.401035308837891</v>
      </c>
      <c r="B58" s="56"/>
      <c r="C58" s="7"/>
      <c r="D58" s="30"/>
      <c r="F58" s="20"/>
    </row>
    <row r="59" spans="1:6">
      <c r="A59" s="18">
        <v>14.244226455688477</v>
      </c>
      <c r="B59" s="56" t="s">
        <v>666</v>
      </c>
      <c r="C59" s="7">
        <v>13.999835968017578</v>
      </c>
      <c r="D59" s="30">
        <v>1.1482284003992187E-2</v>
      </c>
      <c r="F59" s="20"/>
    </row>
    <row r="60" spans="1:6">
      <c r="A60" s="18">
        <v>13.75544548034668</v>
      </c>
      <c r="B60" s="56"/>
      <c r="C60" s="7"/>
      <c r="D60" s="30"/>
      <c r="F60" s="20"/>
    </row>
    <row r="61" spans="1:6">
      <c r="A61" s="18">
        <v>13.785678863525391</v>
      </c>
      <c r="B61" s="56" t="s">
        <v>654</v>
      </c>
      <c r="C61" s="7">
        <v>13.736912250518799</v>
      </c>
      <c r="D61" s="30">
        <v>1.3775741336124196E-2</v>
      </c>
      <c r="F61" s="20"/>
    </row>
    <row r="62" spans="1:6" ht="16" thickBot="1">
      <c r="A62" s="21">
        <v>13.688145637512207</v>
      </c>
      <c r="B62" s="57"/>
      <c r="C62" s="22"/>
      <c r="D62" s="31"/>
      <c r="F62" s="20"/>
    </row>
    <row r="63" spans="1:6">
      <c r="F63" s="20"/>
    </row>
    <row r="64" spans="1:6">
      <c r="A64" s="7"/>
      <c r="B64" s="48"/>
      <c r="C64" s="7"/>
      <c r="D64" s="7"/>
      <c r="E64" s="20"/>
      <c r="F64" s="20"/>
    </row>
    <row r="65" spans="1:6">
      <c r="A65" s="7"/>
      <c r="B65" s="48"/>
      <c r="C65" s="7"/>
      <c r="D65" s="7"/>
      <c r="E65" s="20"/>
      <c r="F65" s="20"/>
    </row>
    <row r="66" spans="1:6">
      <c r="A66" s="7"/>
      <c r="B66" s="48"/>
      <c r="C66" s="7"/>
      <c r="D66" s="7"/>
      <c r="E66" s="20"/>
      <c r="F66" s="20"/>
    </row>
    <row r="67" spans="1:6">
      <c r="A67" s="7"/>
      <c r="B67" s="48"/>
      <c r="C67" s="7"/>
      <c r="D67" s="7"/>
      <c r="E67" s="20"/>
      <c r="F67" s="20"/>
    </row>
    <row r="68" spans="1:6">
      <c r="A68" s="7"/>
      <c r="B68" s="48"/>
      <c r="C68" s="7"/>
      <c r="D68" s="7"/>
      <c r="E68" s="20"/>
      <c r="F68" s="20"/>
    </row>
    <row r="69" spans="1:6">
      <c r="A69" s="7"/>
      <c r="B69" s="48"/>
      <c r="C69" s="7"/>
      <c r="D69" s="7"/>
      <c r="E69" s="20"/>
      <c r="F69" s="20"/>
    </row>
    <row r="70" spans="1:6">
      <c r="A70" s="7"/>
      <c r="B70" s="48"/>
      <c r="C70" s="7"/>
      <c r="D70" s="7"/>
      <c r="E70" s="20"/>
      <c r="F70" s="20"/>
    </row>
    <row r="71" spans="1:6">
      <c r="A71" s="7"/>
      <c r="B71" s="48"/>
      <c r="C71" s="7"/>
      <c r="D71" s="7"/>
      <c r="E71" s="20"/>
      <c r="F71" s="20"/>
    </row>
    <row r="72" spans="1:6">
      <c r="A72" s="7"/>
      <c r="B72" s="48"/>
      <c r="C72" s="7"/>
      <c r="D72" s="7"/>
      <c r="E72" s="20"/>
      <c r="F72" s="20"/>
    </row>
    <row r="73" spans="1:6">
      <c r="A73" s="7"/>
      <c r="B73" s="48"/>
      <c r="C73" s="7"/>
      <c r="D73" s="7"/>
      <c r="E73" s="20"/>
      <c r="F73" s="20"/>
    </row>
    <row r="74" spans="1:6">
      <c r="A74" s="7"/>
      <c r="B74" s="48"/>
      <c r="C74" s="7"/>
      <c r="D74" s="7"/>
      <c r="E74" s="20"/>
      <c r="F74" s="20"/>
    </row>
    <row r="75" spans="1:6">
      <c r="A75" s="7"/>
      <c r="B75" s="48"/>
      <c r="C75" s="7"/>
      <c r="D75" s="7"/>
      <c r="E75" s="20"/>
      <c r="F75" s="20"/>
    </row>
    <row r="76" spans="1:6">
      <c r="A76" s="7"/>
      <c r="B76" s="48"/>
      <c r="C76" s="7"/>
      <c r="D76" s="7"/>
      <c r="E76" s="20"/>
      <c r="F76" s="20"/>
    </row>
    <row r="77" spans="1:6">
      <c r="A77" s="7"/>
      <c r="B77" s="48"/>
      <c r="C77" s="7"/>
      <c r="D77" s="7"/>
      <c r="E77" s="20"/>
      <c r="F77" s="20"/>
    </row>
    <row r="78" spans="1:6">
      <c r="A78" s="7"/>
      <c r="B78" s="48"/>
      <c r="C78" s="7"/>
      <c r="D78" s="7"/>
      <c r="E78" s="20"/>
      <c r="F78" s="20"/>
    </row>
    <row r="79" spans="1:6">
      <c r="A79" s="7"/>
      <c r="B79" s="48"/>
      <c r="C79" s="7"/>
      <c r="D79" s="7"/>
      <c r="E79" s="20"/>
      <c r="F79" s="20"/>
    </row>
    <row r="80" spans="1:6">
      <c r="A80" s="7"/>
      <c r="B80" s="48"/>
      <c r="C80" s="7"/>
      <c r="D80" s="7"/>
      <c r="E80" s="20"/>
      <c r="F80" s="20"/>
    </row>
    <row r="81" spans="1:6">
      <c r="A81" s="7"/>
      <c r="B81" s="48"/>
      <c r="C81" s="7"/>
      <c r="D81" s="7"/>
      <c r="F81" s="20"/>
    </row>
    <row r="82" spans="1:6">
      <c r="F82" s="2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61"/>
  <sheetViews>
    <sheetView workbookViewId="0">
      <selection activeCell="G73" sqref="G73"/>
    </sheetView>
  </sheetViews>
  <sheetFormatPr baseColWidth="10" defaultRowHeight="15"/>
  <cols>
    <col min="1" max="1" width="21.5" style="6" bestFit="1" customWidth="1"/>
    <col min="2" max="2" width="12.1640625" style="6" bestFit="1" customWidth="1"/>
    <col min="3" max="3" width="12.33203125" style="6" bestFit="1" customWidth="1"/>
    <col min="4" max="4" width="12.1640625" style="71" bestFit="1" customWidth="1"/>
    <col min="5" max="5" width="21" style="6" bestFit="1" customWidth="1"/>
    <col min="6" max="6" width="12.33203125" style="6" bestFit="1" customWidth="1"/>
    <col min="7" max="7" width="20.5" style="6" customWidth="1"/>
    <col min="8" max="8" width="12.1640625" style="6" bestFit="1" customWidth="1"/>
    <col min="9" max="9" width="5.5" style="6" bestFit="1" customWidth="1"/>
    <col min="10" max="10" width="7.6640625" style="6" bestFit="1" customWidth="1"/>
    <col min="11" max="16384" width="10.83203125" style="8"/>
  </cols>
  <sheetData>
    <row r="1" spans="1:10" ht="16" thickBot="1">
      <c r="A1" s="91" t="s">
        <v>670</v>
      </c>
      <c r="B1" s="5"/>
      <c r="C1" s="5"/>
      <c r="D1" s="82"/>
      <c r="E1" s="5"/>
      <c r="F1" s="5"/>
      <c r="G1" s="5"/>
      <c r="H1" s="5"/>
    </row>
    <row r="2" spans="1:10" ht="16" thickBot="1">
      <c r="A2" s="24" t="s">
        <v>671</v>
      </c>
      <c r="B2" s="11" t="s">
        <v>672</v>
      </c>
      <c r="C2" s="28" t="s">
        <v>673</v>
      </c>
      <c r="D2" s="54" t="s">
        <v>667</v>
      </c>
      <c r="E2" s="24" t="s">
        <v>674</v>
      </c>
      <c r="F2" s="11" t="s">
        <v>675</v>
      </c>
      <c r="G2" s="11" t="s">
        <v>958</v>
      </c>
      <c r="I2" s="12" t="s">
        <v>6</v>
      </c>
      <c r="J2" s="13">
        <v>-3.3245</v>
      </c>
    </row>
    <row r="3" spans="1:10" ht="16" thickBot="1">
      <c r="A3" s="43" t="s">
        <v>676</v>
      </c>
      <c r="B3" s="43">
        <v>100</v>
      </c>
      <c r="C3" s="37" t="s">
        <v>121</v>
      </c>
      <c r="D3" s="55">
        <v>32.45020866394043</v>
      </c>
      <c r="E3" s="43">
        <f t="shared" ref="E3:E6" si="0">LOG10(B3)</f>
        <v>2</v>
      </c>
      <c r="F3" s="43">
        <f>10^((D3-$J$3)/$J$2)</f>
        <v>3.2374976054775446E-8</v>
      </c>
      <c r="G3" s="43">
        <f>(F3/$F$6)*100</f>
        <v>4.8953891129195203E-4</v>
      </c>
      <c r="I3" s="12" t="s">
        <v>8</v>
      </c>
      <c r="J3" s="17">
        <v>7.5503999999999998</v>
      </c>
    </row>
    <row r="4" spans="1:10">
      <c r="A4" s="29" t="s">
        <v>951</v>
      </c>
      <c r="B4" s="30">
        <v>100</v>
      </c>
      <c r="C4" s="7" t="s">
        <v>121</v>
      </c>
      <c r="D4" s="56">
        <v>15.261762142181396</v>
      </c>
      <c r="E4" s="29">
        <f t="shared" si="0"/>
        <v>2</v>
      </c>
      <c r="F4" s="30">
        <f>10^((D4-$J$3)/$J$2)</f>
        <v>4.7912025957337866E-3</v>
      </c>
      <c r="G4" s="30">
        <f>(F4/$F$6)*100</f>
        <v>72.447315436661896</v>
      </c>
    </row>
    <row r="5" spans="1:10">
      <c r="A5" s="29" t="s">
        <v>950</v>
      </c>
      <c r="B5" s="30">
        <v>100</v>
      </c>
      <c r="C5" s="7" t="s">
        <v>121</v>
      </c>
      <c r="D5" s="56">
        <v>14.590523719787598</v>
      </c>
      <c r="E5" s="29">
        <f t="shared" si="0"/>
        <v>2</v>
      </c>
      <c r="F5" s="30">
        <f t="shared" ref="F5:F6" si="1">10^((D5-$J$3)/$J$2)</f>
        <v>7.6269537796952976E-3</v>
      </c>
      <c r="G5" s="30">
        <f>(F5/$F$6)*100</f>
        <v>115.32643741478041</v>
      </c>
    </row>
    <row r="6" spans="1:10" ht="16" thickBot="1">
      <c r="A6" s="36" t="s">
        <v>946</v>
      </c>
      <c r="B6" s="31">
        <v>100</v>
      </c>
      <c r="C6" s="22" t="s">
        <v>121</v>
      </c>
      <c r="D6" s="57">
        <v>14.796406269073486</v>
      </c>
      <c r="E6" s="36">
        <f t="shared" si="0"/>
        <v>2</v>
      </c>
      <c r="F6" s="31">
        <f t="shared" si="1"/>
        <v>6.6133611257446299E-3</v>
      </c>
      <c r="G6" s="31">
        <f>(F6/$F$6)*100</f>
        <v>100</v>
      </c>
    </row>
    <row r="7" spans="1:10" ht="16" thickBot="1"/>
    <row r="8" spans="1:10" ht="16" thickBot="1">
      <c r="A8" s="91" t="s">
        <v>677</v>
      </c>
    </row>
    <row r="9" spans="1:10" ht="16" thickBot="1">
      <c r="A9" s="24" t="s">
        <v>671</v>
      </c>
      <c r="B9" s="11" t="s">
        <v>672</v>
      </c>
      <c r="C9" s="28" t="s">
        <v>673</v>
      </c>
      <c r="D9" s="54" t="s">
        <v>667</v>
      </c>
      <c r="E9" s="24" t="s">
        <v>674</v>
      </c>
      <c r="F9" s="11" t="s">
        <v>675</v>
      </c>
      <c r="G9" s="11" t="s">
        <v>958</v>
      </c>
    </row>
    <row r="10" spans="1:10">
      <c r="A10" s="43" t="s">
        <v>678</v>
      </c>
      <c r="B10" s="43">
        <v>100</v>
      </c>
      <c r="C10" s="37" t="s">
        <v>117</v>
      </c>
      <c r="D10" s="55">
        <v>31.870678901672363</v>
      </c>
      <c r="E10" s="43">
        <f t="shared" ref="E10:E13" si="2">LOG10(B10)</f>
        <v>2</v>
      </c>
      <c r="F10" s="43">
        <f t="shared" ref="F10:F13" si="3">10^((D10-$J$3)/$J$2)</f>
        <v>4.8364904535789737E-8</v>
      </c>
      <c r="G10" s="43">
        <f>(F10/$F$13)*100</f>
        <v>7.9955016857735737E-4</v>
      </c>
    </row>
    <row r="11" spans="1:10">
      <c r="A11" s="29" t="s">
        <v>949</v>
      </c>
      <c r="B11" s="30">
        <v>100</v>
      </c>
      <c r="C11" s="7" t="s">
        <v>117</v>
      </c>
      <c r="D11" s="56">
        <v>14.913455486297607</v>
      </c>
      <c r="E11" s="29">
        <f t="shared" si="2"/>
        <v>2</v>
      </c>
      <c r="F11" s="30">
        <f t="shared" si="3"/>
        <v>6.098375635678447E-3</v>
      </c>
      <c r="G11" s="30">
        <f>(F11/$F$13)*100</f>
        <v>100.816021748716</v>
      </c>
    </row>
    <row r="12" spans="1:10">
      <c r="A12" s="29" t="s">
        <v>948</v>
      </c>
      <c r="B12" s="30">
        <v>100</v>
      </c>
      <c r="C12" s="7" t="s">
        <v>117</v>
      </c>
      <c r="D12" s="56">
        <v>14.720415115356445</v>
      </c>
      <c r="E12" s="29">
        <f t="shared" si="2"/>
        <v>2</v>
      </c>
      <c r="F12" s="30">
        <f t="shared" si="3"/>
        <v>6.9707604393551646E-3</v>
      </c>
      <c r="G12" s="30">
        <f>(F12/$F$13)*100</f>
        <v>115.23795483302277</v>
      </c>
    </row>
    <row r="13" spans="1:10" ht="16" thickBot="1">
      <c r="A13" s="36" t="s">
        <v>947</v>
      </c>
      <c r="B13" s="31">
        <v>100</v>
      </c>
      <c r="C13" s="22" t="s">
        <v>117</v>
      </c>
      <c r="D13" s="57">
        <v>14.92518949508667</v>
      </c>
      <c r="E13" s="36">
        <f t="shared" si="2"/>
        <v>2</v>
      </c>
      <c r="F13" s="31">
        <f t="shared" si="3"/>
        <v>6.0490143628942747E-3</v>
      </c>
      <c r="G13" s="31">
        <f>(F13/$F$13)*100</f>
        <v>100</v>
      </c>
    </row>
    <row r="14" spans="1:10" ht="16" thickBot="1"/>
    <row r="15" spans="1:10" ht="16" thickBot="1">
      <c r="A15" s="91" t="s">
        <v>679</v>
      </c>
    </row>
    <row r="16" spans="1:10" ht="16" thickBot="1">
      <c r="A16" s="24" t="s">
        <v>671</v>
      </c>
      <c r="B16" s="11" t="s">
        <v>672</v>
      </c>
      <c r="C16" s="28" t="s">
        <v>673</v>
      </c>
      <c r="D16" s="54" t="s">
        <v>667</v>
      </c>
      <c r="E16" s="24" t="s">
        <v>674</v>
      </c>
      <c r="F16" s="11" t="s">
        <v>675</v>
      </c>
      <c r="G16" s="11" t="s">
        <v>958</v>
      </c>
    </row>
    <row r="17" spans="1:7">
      <c r="A17" s="43" t="s">
        <v>680</v>
      </c>
      <c r="B17" s="43">
        <v>100</v>
      </c>
      <c r="C17" s="37" t="s">
        <v>113</v>
      </c>
      <c r="D17" s="55">
        <v>32.156360626220703</v>
      </c>
      <c r="E17" s="43">
        <f t="shared" ref="E17:E20" si="4">LOG10(B17)</f>
        <v>2</v>
      </c>
      <c r="F17" s="43">
        <f t="shared" ref="F17:F20" si="5">10^((D17-$J$3)/$J$2)</f>
        <v>3.9682415221854202E-8</v>
      </c>
      <c r="G17" s="43">
        <f>(F17/$F$20)*100</f>
        <v>4.9765105593203309E-4</v>
      </c>
    </row>
    <row r="18" spans="1:7">
      <c r="A18" s="29" t="s">
        <v>952</v>
      </c>
      <c r="B18" s="30">
        <v>100</v>
      </c>
      <c r="C18" s="7" t="s">
        <v>113</v>
      </c>
      <c r="D18" s="56">
        <v>15.004110336303711</v>
      </c>
      <c r="E18" s="29">
        <f t="shared" si="4"/>
        <v>2</v>
      </c>
      <c r="F18" s="30">
        <f t="shared" si="5"/>
        <v>5.7272409489427141E-3</v>
      </c>
      <c r="G18" s="30">
        <f>(F18/$F$20)*100</f>
        <v>71.824446417486584</v>
      </c>
    </row>
    <row r="19" spans="1:7">
      <c r="A19" s="29" t="s">
        <v>953</v>
      </c>
      <c r="B19" s="30">
        <v>100</v>
      </c>
      <c r="C19" s="7" t="s">
        <v>113</v>
      </c>
      <c r="D19" s="56">
        <v>14.178929328918457</v>
      </c>
      <c r="E19" s="29">
        <f t="shared" si="4"/>
        <v>2</v>
      </c>
      <c r="F19" s="30">
        <f t="shared" si="5"/>
        <v>1.014279198423302E-2</v>
      </c>
      <c r="G19" s="30">
        <f>(F19/$F$20)*100</f>
        <v>127.19919170324812</v>
      </c>
    </row>
    <row r="20" spans="1:7" ht="16" thickBot="1">
      <c r="A20" s="36" t="s">
        <v>954</v>
      </c>
      <c r="B20" s="31">
        <v>100</v>
      </c>
      <c r="C20" s="22" t="s">
        <v>113</v>
      </c>
      <c r="D20" s="57">
        <v>14.52628755569458</v>
      </c>
      <c r="E20" s="36">
        <f t="shared" si="4"/>
        <v>2</v>
      </c>
      <c r="F20" s="31">
        <f t="shared" si="5"/>
        <v>7.9739437400638893E-3</v>
      </c>
      <c r="G20" s="31">
        <f>(F20/$F$20)*100</f>
        <v>100</v>
      </c>
    </row>
    <row r="21" spans="1:7" ht="16" thickBot="1"/>
    <row r="22" spans="1:7" ht="16" thickBot="1">
      <c r="A22" s="91" t="s">
        <v>681</v>
      </c>
      <c r="B22" s="5"/>
      <c r="C22" s="5"/>
      <c r="D22" s="82"/>
      <c r="E22" s="5"/>
      <c r="F22" s="5"/>
      <c r="G22" s="5"/>
    </row>
    <row r="23" spans="1:7" ht="16" thickBot="1">
      <c r="A23" s="24" t="s">
        <v>671</v>
      </c>
      <c r="B23" s="11" t="s">
        <v>672</v>
      </c>
      <c r="C23" s="28" t="s">
        <v>673</v>
      </c>
      <c r="D23" s="54" t="s">
        <v>667</v>
      </c>
      <c r="E23" s="24" t="s">
        <v>674</v>
      </c>
      <c r="F23" s="11" t="s">
        <v>675</v>
      </c>
      <c r="G23" s="11" t="s">
        <v>958</v>
      </c>
    </row>
    <row r="24" spans="1:7">
      <c r="A24" s="43" t="s">
        <v>676</v>
      </c>
      <c r="B24" s="43">
        <v>100</v>
      </c>
      <c r="C24" s="37" t="s">
        <v>121</v>
      </c>
      <c r="D24" s="55">
        <v>31.910773277282715</v>
      </c>
      <c r="E24" s="43">
        <f t="shared" ref="E24:E27" si="6">LOG10(B24)</f>
        <v>2</v>
      </c>
      <c r="F24" s="43">
        <f t="shared" ref="F24:F27" si="7">10^((D24-$J$3)/$J$2)</f>
        <v>4.7040297799735126E-8</v>
      </c>
      <c r="G24" s="43">
        <f>(F24/$F$27)*100</f>
        <v>3.4147198798209949E-4</v>
      </c>
    </row>
    <row r="25" spans="1:7">
      <c r="A25" s="29" t="s">
        <v>951</v>
      </c>
      <c r="B25" s="30">
        <v>100</v>
      </c>
      <c r="C25" s="7" t="s">
        <v>121</v>
      </c>
      <c r="D25" s="56">
        <v>13.719895839691162</v>
      </c>
      <c r="E25" s="29">
        <f t="shared" si="6"/>
        <v>2</v>
      </c>
      <c r="F25" s="30">
        <f t="shared" si="7"/>
        <v>1.3939059335158214E-2</v>
      </c>
      <c r="G25" s="30">
        <f>(F25/$F$27)*100</f>
        <v>101.18554780500813</v>
      </c>
    </row>
    <row r="26" spans="1:7">
      <c r="A26" s="29" t="s">
        <v>950</v>
      </c>
      <c r="B26" s="30">
        <v>100</v>
      </c>
      <c r="C26" s="7" t="s">
        <v>121</v>
      </c>
      <c r="D26" s="56">
        <v>13.999835968017578</v>
      </c>
      <c r="E26" s="29">
        <f t="shared" si="6"/>
        <v>2</v>
      </c>
      <c r="F26" s="30">
        <f t="shared" si="7"/>
        <v>1.1482284003992187E-2</v>
      </c>
      <c r="G26" s="30">
        <f>(F26/$F$27)*100</f>
        <v>83.351477962802164</v>
      </c>
    </row>
    <row r="27" spans="1:7" ht="16" thickBot="1">
      <c r="A27" s="36" t="s">
        <v>946</v>
      </c>
      <c r="B27" s="31">
        <v>100</v>
      </c>
      <c r="C27" s="22" t="s">
        <v>121</v>
      </c>
      <c r="D27" s="57">
        <v>13.736912250518799</v>
      </c>
      <c r="E27" s="36">
        <f t="shared" si="6"/>
        <v>2</v>
      </c>
      <c r="F27" s="31">
        <f t="shared" si="7"/>
        <v>1.3775741336124196E-2</v>
      </c>
      <c r="G27" s="31">
        <f>(F27/$F$27)*100</f>
        <v>100</v>
      </c>
    </row>
    <row r="28" spans="1:7" ht="16" thickBot="1"/>
    <row r="29" spans="1:7" ht="16" thickBot="1">
      <c r="A29" s="91" t="s">
        <v>682</v>
      </c>
    </row>
    <row r="30" spans="1:7" ht="16" thickBot="1">
      <c r="A30" s="24" t="s">
        <v>671</v>
      </c>
      <c r="B30" s="11" t="s">
        <v>672</v>
      </c>
      <c r="C30" s="28" t="s">
        <v>673</v>
      </c>
      <c r="D30" s="54" t="s">
        <v>667</v>
      </c>
      <c r="E30" s="24" t="s">
        <v>674</v>
      </c>
      <c r="F30" s="11" t="s">
        <v>675</v>
      </c>
      <c r="G30" s="11" t="s">
        <v>958</v>
      </c>
    </row>
    <row r="31" spans="1:7">
      <c r="A31" s="43" t="s">
        <v>678</v>
      </c>
      <c r="B31" s="43">
        <v>100</v>
      </c>
      <c r="C31" s="37" t="s">
        <v>117</v>
      </c>
      <c r="D31" s="55">
        <v>31.107439994812012</v>
      </c>
      <c r="E31" s="43">
        <f t="shared" ref="E31:E34" si="8">LOG10(B31)</f>
        <v>2</v>
      </c>
      <c r="F31" s="43">
        <f t="shared" ref="F31:F34" si="9">10^((D31-$J$3)/$J$2)</f>
        <v>8.2056009747946884E-8</v>
      </c>
      <c r="G31" s="43">
        <f>(F31/$F$34)*100</f>
        <v>1.1605560911646556E-3</v>
      </c>
    </row>
    <row r="32" spans="1:7">
      <c r="A32" s="29" t="s">
        <v>949</v>
      </c>
      <c r="B32" s="30">
        <v>100</v>
      </c>
      <c r="C32" s="7" t="s">
        <v>117</v>
      </c>
      <c r="D32" s="56">
        <v>14.718364715576172</v>
      </c>
      <c r="E32" s="29">
        <f t="shared" si="8"/>
        <v>2</v>
      </c>
      <c r="F32" s="30">
        <f t="shared" si="9"/>
        <v>6.9806668532604544E-3</v>
      </c>
      <c r="G32" s="30">
        <f>(F32/$F$34)*100</f>
        <v>98.730799387248226</v>
      </c>
    </row>
    <row r="33" spans="1:7">
      <c r="A33" s="29" t="s">
        <v>948</v>
      </c>
      <c r="B33" s="30">
        <v>100</v>
      </c>
      <c r="C33" s="7" t="s">
        <v>117</v>
      </c>
      <c r="D33" s="56">
        <v>14.63042688369751</v>
      </c>
      <c r="E33" s="29">
        <f t="shared" si="8"/>
        <v>2</v>
      </c>
      <c r="F33" s="30">
        <f t="shared" si="9"/>
        <v>7.4190510260270888E-3</v>
      </c>
      <c r="G33" s="30">
        <f>(F33/$F$34)*100</f>
        <v>104.93106946542159</v>
      </c>
    </row>
    <row r="34" spans="1:7" ht="16" thickBot="1">
      <c r="A34" s="36" t="s">
        <v>947</v>
      </c>
      <c r="B34" s="31">
        <v>100</v>
      </c>
      <c r="C34" s="22" t="s">
        <v>117</v>
      </c>
      <c r="D34" s="57">
        <v>14.699922561645508</v>
      </c>
      <c r="E34" s="36">
        <f t="shared" si="8"/>
        <v>2</v>
      </c>
      <c r="F34" s="31">
        <f t="shared" si="9"/>
        <v>7.0704044701192367E-3</v>
      </c>
      <c r="G34" s="31">
        <f>(F34/$F$34)*100</f>
        <v>100</v>
      </c>
    </row>
    <row r="35" spans="1:7" ht="16" thickBot="1"/>
    <row r="36" spans="1:7" ht="16" thickBot="1">
      <c r="A36" s="91" t="s">
        <v>683</v>
      </c>
    </row>
    <row r="37" spans="1:7" ht="16" thickBot="1">
      <c r="A37" s="24" t="s">
        <v>671</v>
      </c>
      <c r="B37" s="11" t="s">
        <v>672</v>
      </c>
      <c r="C37" s="28" t="s">
        <v>673</v>
      </c>
      <c r="D37" s="54" t="s">
        <v>667</v>
      </c>
      <c r="E37" s="24" t="s">
        <v>674</v>
      </c>
      <c r="F37" s="11" t="s">
        <v>675</v>
      </c>
      <c r="G37" s="11" t="s">
        <v>958</v>
      </c>
    </row>
    <row r="38" spans="1:7">
      <c r="A38" s="43" t="s">
        <v>680</v>
      </c>
      <c r="B38" s="43">
        <v>100</v>
      </c>
      <c r="C38" s="37" t="s">
        <v>113</v>
      </c>
      <c r="D38" s="55">
        <v>32.503021240234375</v>
      </c>
      <c r="E38" s="43">
        <f t="shared" ref="E38:E41" si="10">LOG10(B38)</f>
        <v>2</v>
      </c>
      <c r="F38" s="43">
        <f t="shared" ref="F38:F41" si="11">10^((D38-$J$3)/$J$2)</f>
        <v>3.1212142816092006E-8</v>
      </c>
      <c r="G38" s="43">
        <f>(F38/$F$41)*100</f>
        <v>4.6323590668378973E-4</v>
      </c>
    </row>
    <row r="39" spans="1:7">
      <c r="A39" s="29" t="s">
        <v>952</v>
      </c>
      <c r="B39" s="30">
        <v>100</v>
      </c>
      <c r="C39" s="7" t="s">
        <v>113</v>
      </c>
      <c r="D39" s="56">
        <v>15.406638145446777</v>
      </c>
      <c r="E39" s="29">
        <f t="shared" si="10"/>
        <v>2</v>
      </c>
      <c r="F39" s="30">
        <f t="shared" si="11"/>
        <v>4.3337739220027675E-3</v>
      </c>
      <c r="G39" s="30">
        <f>(F39/$F$41)*100</f>
        <v>64.319829111075336</v>
      </c>
    </row>
    <row r="40" spans="1:7">
      <c r="A40" s="29" t="s">
        <v>953</v>
      </c>
      <c r="B40" s="30">
        <v>100</v>
      </c>
      <c r="C40" s="7" t="s">
        <v>113</v>
      </c>
      <c r="D40" s="56">
        <v>14.787124633789062</v>
      </c>
      <c r="E40" s="29">
        <f t="shared" si="10"/>
        <v>2</v>
      </c>
      <c r="F40" s="30">
        <f t="shared" si="11"/>
        <v>6.6560124756561449E-3</v>
      </c>
      <c r="G40" s="30">
        <f>(F40/$F$41)*100</f>
        <v>98.785398754152027</v>
      </c>
    </row>
    <row r="41" spans="1:7" ht="16" thickBot="1">
      <c r="A41" s="36" t="s">
        <v>954</v>
      </c>
      <c r="B41" s="31">
        <v>100</v>
      </c>
      <c r="C41" s="22" t="s">
        <v>113</v>
      </c>
      <c r="D41" s="57">
        <v>14.76948070526123</v>
      </c>
      <c r="E41" s="36">
        <f t="shared" si="10"/>
        <v>2</v>
      </c>
      <c r="F41" s="31">
        <f t="shared" si="11"/>
        <v>6.7378504916713591E-3</v>
      </c>
      <c r="G41" s="31">
        <f>(F41/$F$41)*100</f>
        <v>100</v>
      </c>
    </row>
    <row r="44" spans="1:7" ht="16" thickBot="1"/>
    <row r="45" spans="1:7" ht="16" thickBot="1">
      <c r="A45" s="91" t="s">
        <v>0</v>
      </c>
      <c r="B45" s="24" t="s">
        <v>178</v>
      </c>
      <c r="C45" s="11" t="s">
        <v>669</v>
      </c>
    </row>
    <row r="46" spans="1:7">
      <c r="A46" s="43" t="s">
        <v>960</v>
      </c>
      <c r="B46" s="30">
        <f>(G3+G24)/2</f>
        <v>4.1550544963702579E-4</v>
      </c>
      <c r="C46" s="43">
        <f>_xlfn.STDEV.S(G3,G24)</f>
        <v>1.0469912554182521E-4</v>
      </c>
    </row>
    <row r="47" spans="1:7">
      <c r="A47" s="30" t="s">
        <v>684</v>
      </c>
      <c r="B47" s="30">
        <f>(G4+G25)/2</f>
        <v>86.816431620835004</v>
      </c>
      <c r="C47" s="30">
        <f>_xlfn.STDEV.S(G4,G25)</f>
        <v>20.320998986972374</v>
      </c>
    </row>
    <row r="48" spans="1:7">
      <c r="A48" s="30" t="s">
        <v>955</v>
      </c>
      <c r="B48" s="30">
        <f>(G5+G26)/2</f>
        <v>99.338957688791282</v>
      </c>
      <c r="C48" s="30">
        <f>_xlfn.STDEV.S(G5,G26)</f>
        <v>22.609710656658763</v>
      </c>
    </row>
    <row r="49" spans="1:3" ht="16" thickBot="1">
      <c r="A49" s="31" t="s">
        <v>956</v>
      </c>
      <c r="B49" s="31">
        <f>(G6+G27)/2</f>
        <v>100</v>
      </c>
      <c r="C49" s="31">
        <f>_xlfn.STDEV.S(G6,G27)</f>
        <v>0</v>
      </c>
    </row>
    <row r="50" spans="1:3" ht="16" thickBot="1"/>
    <row r="51" spans="1:3" ht="16" thickBot="1">
      <c r="A51" s="91" t="s">
        <v>36</v>
      </c>
      <c r="B51" s="24" t="s">
        <v>178</v>
      </c>
      <c r="C51" s="38" t="s">
        <v>669</v>
      </c>
    </row>
    <row r="52" spans="1:3">
      <c r="A52" s="43" t="s">
        <v>960</v>
      </c>
      <c r="B52" s="37">
        <f>(G10+G31)/2</f>
        <v>9.8005312987100657E-4</v>
      </c>
      <c r="C52" s="43">
        <f>_xlfn.STDEV.S(G10,G31)</f>
        <v>2.552697359099844E-4</v>
      </c>
    </row>
    <row r="53" spans="1:3">
      <c r="A53" s="30" t="s">
        <v>957</v>
      </c>
      <c r="B53" s="29">
        <f>(G11+G32)/2</f>
        <v>99.773410567982111</v>
      </c>
      <c r="C53" s="30">
        <f>_xlfn.STDEV.S(G11,G32)</f>
        <v>1.4744748720756873</v>
      </c>
    </row>
    <row r="54" spans="1:3">
      <c r="A54" s="30" t="s">
        <v>955</v>
      </c>
      <c r="B54" s="29">
        <f>(G12+G33)/2</f>
        <v>110.08451214922218</v>
      </c>
      <c r="C54" s="30">
        <f>_xlfn.STDEV.S(G12,G33)</f>
        <v>7.2880685363431983</v>
      </c>
    </row>
    <row r="55" spans="1:3" ht="16" thickBot="1">
      <c r="A55" s="31" t="s">
        <v>956</v>
      </c>
      <c r="B55" s="36">
        <f>(G13+G34)/2</f>
        <v>100</v>
      </c>
      <c r="C55" s="31">
        <f>_xlfn.STDEV.S(G13,G34)</f>
        <v>0</v>
      </c>
    </row>
    <row r="56" spans="1:3" ht="16" thickBot="1"/>
    <row r="57" spans="1:3" ht="16" thickBot="1">
      <c r="A57" s="91" t="s">
        <v>65</v>
      </c>
      <c r="B57" s="24" t="s">
        <v>178</v>
      </c>
      <c r="C57" s="38" t="s">
        <v>669</v>
      </c>
    </row>
    <row r="58" spans="1:3">
      <c r="A58" s="43" t="s">
        <v>960</v>
      </c>
      <c r="B58" s="37">
        <f>(G17+G38)/2</f>
        <v>4.8044348130791138E-4</v>
      </c>
      <c r="C58" s="43">
        <f>_xlfn.STDEV.S(G17,G38)</f>
        <v>2.4335185408979995E-5</v>
      </c>
    </row>
    <row r="59" spans="1:3">
      <c r="A59" s="30" t="s">
        <v>957</v>
      </c>
      <c r="B59" s="29">
        <f>(G18+G39)/2</f>
        <v>68.072137764280967</v>
      </c>
      <c r="C59" s="30">
        <f>_xlfn.STDEV.S(G18,G39)</f>
        <v>5.3065657875733159</v>
      </c>
    </row>
    <row r="60" spans="1:3">
      <c r="A60" s="30" t="s">
        <v>955</v>
      </c>
      <c r="B60" s="29">
        <f>(G19+G40)/2</f>
        <v>112.99229522870007</v>
      </c>
      <c r="C60" s="30">
        <f>_xlfn.STDEV.S(G19,G40)</f>
        <v>20.091585673536382</v>
      </c>
    </row>
    <row r="61" spans="1:3" ht="16" thickBot="1">
      <c r="A61" s="31" t="s">
        <v>956</v>
      </c>
      <c r="B61" s="36">
        <f>(G20+G41)/2</f>
        <v>100</v>
      </c>
      <c r="C61" s="31">
        <f>_xlfn.STDEV.S(G20,G41)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86"/>
  <sheetViews>
    <sheetView workbookViewId="0">
      <selection activeCell="V86" sqref="V86"/>
    </sheetView>
  </sheetViews>
  <sheetFormatPr baseColWidth="10" defaultRowHeight="15"/>
  <cols>
    <col min="1" max="1" width="20.5" style="6" bestFit="1" customWidth="1"/>
    <col min="2" max="2" width="12.1640625" style="6" bestFit="1" customWidth="1"/>
    <col min="3" max="3" width="36.1640625" style="6" bestFit="1" customWidth="1"/>
    <col min="4" max="4" width="26.83203125" style="6" bestFit="1" customWidth="1"/>
    <col min="5" max="5" width="12.1640625" style="6" bestFit="1" customWidth="1"/>
    <col min="6" max="8" width="10.83203125" style="6"/>
    <col min="9" max="9" width="36.1640625" style="6" bestFit="1" customWidth="1"/>
    <col min="10" max="11" width="10.83203125" style="6"/>
    <col min="12" max="12" width="21.5" style="6" bestFit="1" customWidth="1"/>
    <col min="13" max="13" width="5.5" style="6" bestFit="1" customWidth="1"/>
    <col min="14" max="14" width="7.6640625" style="6" bestFit="1" customWidth="1"/>
    <col min="15" max="16384" width="10.83203125" style="8"/>
  </cols>
  <sheetData>
    <row r="1" spans="1:14" ht="16" thickBot="1">
      <c r="A1" s="96" t="s">
        <v>774</v>
      </c>
      <c r="L1" s="58" t="s">
        <v>5</v>
      </c>
      <c r="M1" s="12" t="s">
        <v>6</v>
      </c>
      <c r="N1" s="13">
        <v>-3.3245</v>
      </c>
    </row>
    <row r="2" spans="1:14" ht="16" thickBot="1">
      <c r="A2" s="24" t="s">
        <v>667</v>
      </c>
      <c r="B2" s="25" t="s">
        <v>1</v>
      </c>
      <c r="C2" s="25" t="s">
        <v>668</v>
      </c>
      <c r="D2" s="25" t="s">
        <v>104</v>
      </c>
      <c r="E2" s="27" t="s">
        <v>203</v>
      </c>
      <c r="M2" s="12" t="s">
        <v>8</v>
      </c>
      <c r="N2" s="17">
        <v>7.5503999999999998</v>
      </c>
    </row>
    <row r="3" spans="1:14">
      <c r="A3" s="14">
        <v>18.375560760498047</v>
      </c>
      <c r="B3" s="15">
        <f>SUM(A3:A4)/2</f>
        <v>18.40843391418457</v>
      </c>
      <c r="C3" s="15" t="s">
        <v>154</v>
      </c>
      <c r="D3" s="15">
        <f>10^((B3-$N$2)/$N$1)</f>
        <v>5.4191946785513547E-4</v>
      </c>
      <c r="E3" s="16">
        <f>(D3/(D5+D3))*100</f>
        <v>99.880452397872148</v>
      </c>
    </row>
    <row r="4" spans="1:14">
      <c r="A4" s="18">
        <v>18.441307067871094</v>
      </c>
      <c r="B4" s="7"/>
      <c r="C4" s="7"/>
      <c r="D4" s="7"/>
      <c r="E4" s="19"/>
    </row>
    <row r="5" spans="1:14">
      <c r="A5" s="18">
        <v>28.184677124023438</v>
      </c>
      <c r="B5" s="7">
        <f>SUM(A5:A6)/2</f>
        <v>28.122422218322754</v>
      </c>
      <c r="C5" s="7" t="s">
        <v>155</v>
      </c>
      <c r="D5" s="7">
        <f>10^((B5-$N$2)/$N$1)</f>
        <v>6.4862714748642882E-7</v>
      </c>
      <c r="E5" s="19">
        <f>(D5/(D3+D5))*100</f>
        <v>0.11954760212785723</v>
      </c>
    </row>
    <row r="6" spans="1:14">
      <c r="A6" s="18">
        <v>28.06016731262207</v>
      </c>
      <c r="B6" s="7"/>
      <c r="C6" s="7"/>
      <c r="D6" s="7"/>
      <c r="E6" s="19"/>
    </row>
    <row r="7" spans="1:14">
      <c r="A7" s="18">
        <v>17.730192184448242</v>
      </c>
      <c r="B7" s="7">
        <f>SUM(A7:A8)/2</f>
        <v>17.782499313354492</v>
      </c>
      <c r="C7" s="7" t="s">
        <v>156</v>
      </c>
      <c r="D7" s="7">
        <f>10^((B7-$N$2)/$N$1)</f>
        <v>8.3601500684075882E-4</v>
      </c>
      <c r="E7" s="19">
        <f>(D7/(D9+D7))*100</f>
        <v>90.133364606740727</v>
      </c>
    </row>
    <row r="8" spans="1:14">
      <c r="A8" s="18">
        <v>17.834806442260742</v>
      </c>
      <c r="B8" s="7"/>
      <c r="C8" s="7"/>
      <c r="D8" s="7"/>
      <c r="E8" s="19"/>
    </row>
    <row r="9" spans="1:14">
      <c r="A9" s="18">
        <v>20.982568740844727</v>
      </c>
      <c r="B9" s="7">
        <f>SUM(A9:A10)/2</f>
        <v>20.976401329040527</v>
      </c>
      <c r="C9" s="7" t="s">
        <v>157</v>
      </c>
      <c r="D9" s="7">
        <f>10^((B9-$N$2)/$N$1)</f>
        <v>9.1516113836208007E-5</v>
      </c>
      <c r="E9" s="19">
        <f>(D9/(D7+D9))*100</f>
        <v>9.8666353932592745</v>
      </c>
    </row>
    <row r="10" spans="1:14">
      <c r="A10" s="18">
        <v>20.970233917236328</v>
      </c>
      <c r="B10" s="7"/>
      <c r="C10" s="7"/>
      <c r="D10" s="7"/>
      <c r="E10" s="19"/>
    </row>
    <row r="11" spans="1:14">
      <c r="A11" s="18">
        <v>18.020088195800781</v>
      </c>
      <c r="B11" s="7">
        <f>SUM(A11:A12)/2</f>
        <v>18.071887016296387</v>
      </c>
      <c r="C11" s="7" t="s">
        <v>166</v>
      </c>
      <c r="D11" s="7">
        <f>10^((B11-$N$2)/$N$1)</f>
        <v>6.841748220322917E-4</v>
      </c>
      <c r="E11" s="19">
        <f>(D11/(D13+D11))*100</f>
        <v>99.816089994238652</v>
      </c>
    </row>
    <row r="12" spans="1:14">
      <c r="A12" s="18">
        <v>18.123685836791992</v>
      </c>
      <c r="B12" s="7"/>
      <c r="C12" s="7"/>
      <c r="D12" s="7"/>
      <c r="E12" s="19"/>
    </row>
    <row r="13" spans="1:14">
      <c r="A13" s="18">
        <v>27.095331192016602</v>
      </c>
      <c r="B13" s="7">
        <f>SUM(A13:A14)/2</f>
        <v>27.16304874420166</v>
      </c>
      <c r="C13" s="7" t="s">
        <v>167</v>
      </c>
      <c r="D13" s="7">
        <f>10^((B13-$N$2)/$N$1)</f>
        <v>1.2605842952673748E-6</v>
      </c>
      <c r="E13" s="19">
        <f>(D13/(D11+D13))*100</f>
        <v>0.18391000576135411</v>
      </c>
    </row>
    <row r="14" spans="1:14">
      <c r="A14" s="18">
        <v>27.230766296386719</v>
      </c>
      <c r="B14" s="7"/>
      <c r="C14" s="7"/>
      <c r="D14" s="7"/>
      <c r="E14" s="19"/>
    </row>
    <row r="15" spans="1:14">
      <c r="A15" s="18">
        <v>18.117973327636719</v>
      </c>
      <c r="B15" s="7">
        <f>SUM(A15:A16)/2</f>
        <v>18.161517143249512</v>
      </c>
      <c r="C15" s="7" t="s">
        <v>168</v>
      </c>
      <c r="D15" s="7">
        <f>10^((B15-$N$2)/$N$1)</f>
        <v>6.4299353234887301E-4</v>
      </c>
      <c r="E15" s="19">
        <f>(D15/(D17+D15))*100</f>
        <v>90.922216933698579</v>
      </c>
    </row>
    <row r="16" spans="1:14">
      <c r="A16" s="18">
        <v>18.205060958862305</v>
      </c>
      <c r="B16" s="7"/>
      <c r="C16" s="7"/>
      <c r="D16" s="7"/>
      <c r="E16" s="19"/>
    </row>
    <row r="17" spans="1:5">
      <c r="A17" s="18">
        <v>21.291114807128906</v>
      </c>
      <c r="B17" s="7">
        <f>SUM(A17:A18)/2</f>
        <v>21.488311767578125</v>
      </c>
      <c r="C17" s="7" t="s">
        <v>169</v>
      </c>
      <c r="D17" s="7">
        <f>10^((B17-$N$2)/$N$1)</f>
        <v>6.4197244595941925E-5</v>
      </c>
      <c r="E17" s="19">
        <f>(D17/(D15+D17))*100</f>
        <v>9.0777830663014303</v>
      </c>
    </row>
    <row r="18" spans="1:5" ht="16" thickBot="1">
      <c r="A18" s="21">
        <v>21.685508728027344</v>
      </c>
      <c r="B18" s="22"/>
      <c r="C18" s="22"/>
      <c r="D18" s="22"/>
      <c r="E18" s="23"/>
    </row>
    <row r="19" spans="1:5" ht="16" thickBot="1">
      <c r="A19" s="8"/>
      <c r="B19" s="8"/>
      <c r="C19" s="8"/>
      <c r="D19" s="8"/>
      <c r="E19" s="8"/>
    </row>
    <row r="20" spans="1:5" ht="16" thickBot="1">
      <c r="A20" s="96" t="s">
        <v>773</v>
      </c>
    </row>
    <row r="21" spans="1:5" ht="16" thickBot="1">
      <c r="A21" s="24" t="s">
        <v>667</v>
      </c>
      <c r="B21" s="25" t="s">
        <v>1</v>
      </c>
      <c r="C21" s="25" t="s">
        <v>668</v>
      </c>
      <c r="D21" s="25" t="s">
        <v>104</v>
      </c>
      <c r="E21" s="27" t="s">
        <v>203</v>
      </c>
    </row>
    <row r="22" spans="1:5">
      <c r="A22" s="18">
        <v>19.656040191650391</v>
      </c>
      <c r="B22" s="7">
        <f>SUM(A22:A23)/2</f>
        <v>19.628481864929199</v>
      </c>
      <c r="C22" s="7" t="s">
        <v>158</v>
      </c>
      <c r="D22" s="7">
        <f>10^((B22-$N$2)/$N$1)</f>
        <v>2.327811730175266E-4</v>
      </c>
      <c r="E22" s="19">
        <f>(D22/(D24+D22))*100</f>
        <v>98.458183017416957</v>
      </c>
    </row>
    <row r="23" spans="1:5">
      <c r="A23" s="18">
        <v>19.600923538208008</v>
      </c>
      <c r="B23" s="7"/>
      <c r="C23" s="7"/>
      <c r="D23" s="7"/>
      <c r="E23" s="19"/>
    </row>
    <row r="24" spans="1:5">
      <c r="A24" s="18">
        <v>25.369815826416016</v>
      </c>
      <c r="B24" s="7">
        <f>SUM(A24:A25)/2</f>
        <v>25.629932403564453</v>
      </c>
      <c r="C24" s="7" t="s">
        <v>159</v>
      </c>
      <c r="D24" s="7">
        <f>10^((B24-$N$2)/$N$1)</f>
        <v>3.645262940923201E-6</v>
      </c>
      <c r="E24" s="19">
        <f>(D24/(D22+D24))*100</f>
        <v>1.541816982583043</v>
      </c>
    </row>
    <row r="25" spans="1:5">
      <c r="A25" s="18">
        <v>25.890048980712891</v>
      </c>
      <c r="B25" s="7"/>
      <c r="C25" s="7"/>
      <c r="D25" s="7"/>
      <c r="E25" s="19"/>
    </row>
    <row r="26" spans="1:5">
      <c r="A26" s="18">
        <v>19.806356430053711</v>
      </c>
      <c r="B26" s="7">
        <f>SUM(A26:A27)/2</f>
        <v>19.743801116943359</v>
      </c>
      <c r="C26" s="7" t="s">
        <v>160</v>
      </c>
      <c r="D26" s="7">
        <f>10^((B26-$N$2)/$N$1)</f>
        <v>2.1491174690256684E-4</v>
      </c>
      <c r="E26" s="19">
        <f>(D26/(D28+D26))*100</f>
        <v>66.646175065733942</v>
      </c>
    </row>
    <row r="27" spans="1:5">
      <c r="A27" s="18">
        <v>19.681245803833008</v>
      </c>
      <c r="B27" s="7"/>
      <c r="C27" s="7"/>
      <c r="D27" s="7"/>
      <c r="E27" s="19"/>
    </row>
    <row r="28" spans="1:5">
      <c r="A28" s="18">
        <v>20.806499481201172</v>
      </c>
      <c r="B28" s="7">
        <f>SUM(A28:A29)/2</f>
        <v>20.743244171142578</v>
      </c>
      <c r="C28" s="7" t="s">
        <v>161</v>
      </c>
      <c r="D28" s="7">
        <f>10^((B28-$N$2)/$N$1)</f>
        <v>1.0755499134699769E-4</v>
      </c>
      <c r="E28" s="19">
        <f>(D28/(D26+D28))*100</f>
        <v>33.353824934266044</v>
      </c>
    </row>
    <row r="29" spans="1:5" ht="16" thickBot="1">
      <c r="A29" s="21">
        <v>20.679988861083984</v>
      </c>
      <c r="B29" s="22"/>
      <c r="C29" s="22"/>
      <c r="D29" s="22"/>
      <c r="E29" s="23"/>
    </row>
    <row r="30" spans="1:5">
      <c r="A30" s="14">
        <v>19.080524444580078</v>
      </c>
      <c r="B30" s="15">
        <f>SUM(A30:A31)/2</f>
        <v>19.064765930175781</v>
      </c>
      <c r="C30" s="15" t="s">
        <v>170</v>
      </c>
      <c r="D30" s="15">
        <f>10^((B30-$N$2)/$N$1)</f>
        <v>3.4396319763310739E-4</v>
      </c>
      <c r="E30" s="16">
        <f>(D30/(D32+D30))*100</f>
        <v>99.239576616775096</v>
      </c>
    </row>
    <row r="31" spans="1:5">
      <c r="A31" s="18">
        <v>19.049007415771484</v>
      </c>
      <c r="B31" s="7"/>
      <c r="C31" s="7"/>
      <c r="D31" s="7"/>
      <c r="E31" s="19"/>
    </row>
    <row r="32" spans="1:5">
      <c r="A32" s="18">
        <v>26.041296005249023</v>
      </c>
      <c r="B32" s="7">
        <f>SUM(A32:A33)/2</f>
        <v>26.098176002502441</v>
      </c>
      <c r="C32" s="7" t="s">
        <v>171</v>
      </c>
      <c r="D32" s="7">
        <f>10^((B32-$N$2)/$N$1)</f>
        <v>2.6356184434266195E-6</v>
      </c>
      <c r="E32" s="19">
        <f>(D32/(D30+D32))*100</f>
        <v>0.76042338322489733</v>
      </c>
    </row>
    <row r="33" spans="1:5">
      <c r="A33" s="18">
        <v>26.155055999755859</v>
      </c>
      <c r="B33" s="7"/>
      <c r="C33" s="7"/>
      <c r="D33" s="7"/>
      <c r="E33" s="19"/>
    </row>
    <row r="34" spans="1:5">
      <c r="A34" s="18">
        <v>20.54737663269043</v>
      </c>
      <c r="B34" s="7">
        <f>SUM(A34:A35)/2</f>
        <v>20.369497299194336</v>
      </c>
      <c r="C34" s="7" t="s">
        <v>172</v>
      </c>
      <c r="D34" s="7">
        <f>10^((B34-$N$2)/$N$1)</f>
        <v>1.3933253846861503E-4</v>
      </c>
      <c r="E34" s="19">
        <f>(D34/(D36+D34))*100</f>
        <v>76.035400233524044</v>
      </c>
    </row>
    <row r="35" spans="1:5">
      <c r="A35" s="18">
        <v>20.191617965698242</v>
      </c>
      <c r="B35" s="7"/>
      <c r="C35" s="7"/>
      <c r="D35" s="7"/>
      <c r="E35" s="19"/>
    </row>
    <row r="36" spans="1:5">
      <c r="A36" s="18">
        <v>22.140781402587891</v>
      </c>
      <c r="B36" s="7">
        <f>SUM(A36:A37)/2</f>
        <v>22.036553382873535</v>
      </c>
      <c r="C36" s="7" t="s">
        <v>173</v>
      </c>
      <c r="D36" s="7">
        <f>10^((B36-$N$2)/$N$1)</f>
        <v>4.3914393934830455E-5</v>
      </c>
      <c r="E36" s="19">
        <f>(D36/(D34+D36))*100</f>
        <v>23.964599766475956</v>
      </c>
    </row>
    <row r="37" spans="1:5">
      <c r="A37" s="18">
        <v>21.93232536315918</v>
      </c>
      <c r="B37" s="7"/>
      <c r="C37" s="7"/>
      <c r="D37" s="7"/>
      <c r="E37" s="19"/>
    </row>
    <row r="38" spans="1:5" ht="16" thickBot="1">
      <c r="A38" s="8"/>
      <c r="B38" s="8"/>
      <c r="C38" s="8"/>
      <c r="D38" s="8"/>
      <c r="E38" s="8"/>
    </row>
    <row r="39" spans="1:5" ht="16" thickBot="1">
      <c r="A39" s="96" t="s">
        <v>772</v>
      </c>
    </row>
    <row r="40" spans="1:5" ht="16" thickBot="1">
      <c r="A40" s="24" t="s">
        <v>667</v>
      </c>
      <c r="B40" s="25" t="s">
        <v>1</v>
      </c>
      <c r="C40" s="25" t="s">
        <v>668</v>
      </c>
      <c r="D40" s="25" t="s">
        <v>104</v>
      </c>
      <c r="E40" s="27" t="s">
        <v>203</v>
      </c>
    </row>
    <row r="41" spans="1:5">
      <c r="A41" s="14">
        <v>17.834255218505859</v>
      </c>
      <c r="B41" s="15">
        <f>SUM(A41:A42)/2</f>
        <v>17.873343467712402</v>
      </c>
      <c r="C41" s="15" t="s">
        <v>174</v>
      </c>
      <c r="D41" s="15">
        <f>10^((B41-$N$2)/$N$1)</f>
        <v>7.8503390498955885E-4</v>
      </c>
      <c r="E41" s="16">
        <f>(D41/(D43+D41))*100</f>
        <v>97.333940641688486</v>
      </c>
    </row>
    <row r="42" spans="1:5">
      <c r="A42" s="18">
        <v>17.912431716918945</v>
      </c>
      <c r="B42" s="7"/>
      <c r="C42" s="7"/>
      <c r="D42" s="7"/>
      <c r="E42" s="19"/>
    </row>
    <row r="43" spans="1:5">
      <c r="A43" s="18">
        <v>23.116981506347656</v>
      </c>
      <c r="B43" s="7">
        <f>SUM(A43:A44)/2</f>
        <v>23.067523956298828</v>
      </c>
      <c r="C43" s="7" t="s">
        <v>175</v>
      </c>
      <c r="D43" s="7">
        <f>10^((B43-$N$2)/$N$1)</f>
        <v>2.1502745858137234E-5</v>
      </c>
      <c r="E43" s="19">
        <f>(D43/(D41+D43))*100</f>
        <v>2.6660593583115104</v>
      </c>
    </row>
    <row r="44" spans="1:5">
      <c r="A44" s="18">
        <v>23.01806640625</v>
      </c>
      <c r="B44" s="7"/>
      <c r="C44" s="7"/>
      <c r="D44" s="7"/>
      <c r="E44" s="19"/>
    </row>
    <row r="45" spans="1:5">
      <c r="A45" s="18">
        <v>18.675388336181641</v>
      </c>
      <c r="B45" s="7">
        <f>SUM(A45:A46)/2</f>
        <v>18.648466110229492</v>
      </c>
      <c r="C45" s="7" t="s">
        <v>176</v>
      </c>
      <c r="D45" s="7">
        <f>10^((B45-$N$2)/$N$1)</f>
        <v>4.5891659371796826E-4</v>
      </c>
      <c r="E45" s="19">
        <f>(D45/(D47+D45))*100</f>
        <v>52.756892171635059</v>
      </c>
    </row>
    <row r="46" spans="1:5">
      <c r="A46" s="18">
        <v>18.621543884277344</v>
      </c>
      <c r="B46" s="7"/>
      <c r="C46" s="7"/>
      <c r="D46" s="7"/>
      <c r="E46" s="19"/>
    </row>
    <row r="47" spans="1:5">
      <c r="A47" s="18">
        <v>18.702859878540039</v>
      </c>
      <c r="B47" s="7">
        <f>SUM(A47:A48)/2</f>
        <v>18.807845115661621</v>
      </c>
      <c r="C47" s="7" t="s">
        <v>177</v>
      </c>
      <c r="D47" s="7">
        <f>10^((B47-$N$2)/$N$1)</f>
        <v>4.1095381529885862E-4</v>
      </c>
      <c r="E47" s="19">
        <f>(D47/(D45+D47))*100</f>
        <v>47.243107828364934</v>
      </c>
    </row>
    <row r="48" spans="1:5">
      <c r="A48" s="18">
        <v>18.912830352783203</v>
      </c>
      <c r="B48" s="7"/>
      <c r="C48" s="7"/>
      <c r="D48" s="7"/>
      <c r="E48" s="19"/>
    </row>
    <row r="49" spans="1:6">
      <c r="A49" s="18">
        <v>17.530279159545898</v>
      </c>
      <c r="B49" s="7">
        <f>SUM(A49:A50)/2</f>
        <v>17.379489898681641</v>
      </c>
      <c r="C49" s="7" t="s">
        <v>162</v>
      </c>
      <c r="D49" s="7">
        <f>10^((B49-$N$2)/$N$1)</f>
        <v>1.1051930405222466E-3</v>
      </c>
      <c r="E49" s="19">
        <f>(D49/(D51+D49))*100</f>
        <v>98.585486525869584</v>
      </c>
    </row>
    <row r="50" spans="1:6">
      <c r="A50" s="18">
        <v>17.228700637817383</v>
      </c>
      <c r="B50" s="7"/>
      <c r="C50" s="7"/>
      <c r="D50" s="7"/>
      <c r="E50" s="19"/>
    </row>
    <row r="51" spans="1:6">
      <c r="A51" s="18">
        <v>23.475725173950195</v>
      </c>
      <c r="B51" s="7">
        <f>SUM(A51:A52)/2</f>
        <v>23.507227897644043</v>
      </c>
      <c r="C51" s="7" t="s">
        <v>163</v>
      </c>
      <c r="D51" s="7">
        <f>10^((B51-$N$2)/$N$1)</f>
        <v>1.5857409669765665E-5</v>
      </c>
      <c r="E51" s="19">
        <f>(D51/(D49+D51))*100</f>
        <v>1.4145134741304126</v>
      </c>
    </row>
    <row r="52" spans="1:6">
      <c r="A52" s="18">
        <v>23.538730621337891</v>
      </c>
      <c r="B52" s="7"/>
      <c r="C52" s="7"/>
      <c r="D52" s="7"/>
      <c r="E52" s="19"/>
    </row>
    <row r="53" spans="1:6">
      <c r="A53" s="18">
        <v>18.533969879150391</v>
      </c>
      <c r="B53" s="7">
        <f>SUM(A53:A54)/2</f>
        <v>18.511719703674316</v>
      </c>
      <c r="C53" s="7" t="s">
        <v>164</v>
      </c>
      <c r="D53" s="7">
        <f>10^((B53-$N$2)/$N$1)</f>
        <v>5.0450640661186489E-4</v>
      </c>
      <c r="E53" s="19">
        <f>(D53/(D55+D53))*100</f>
        <v>48.545306505460609</v>
      </c>
    </row>
    <row r="54" spans="1:6">
      <c r="A54" s="18">
        <v>18.489469528198242</v>
      </c>
      <c r="B54" s="7"/>
      <c r="C54" s="7"/>
      <c r="D54" s="7"/>
      <c r="E54" s="19"/>
    </row>
    <row r="55" spans="1:6">
      <c r="A55" s="18">
        <v>18.241552352905273</v>
      </c>
      <c r="B55" s="7">
        <f>SUM(A55:A56)/2</f>
        <v>18.42768383026123</v>
      </c>
      <c r="C55" s="7" t="s">
        <v>165</v>
      </c>
      <c r="D55" s="7">
        <f>10^((B55-$N$2)/$N$1)</f>
        <v>5.3474216946853474E-4</v>
      </c>
      <c r="E55" s="19">
        <f>(D55/(D53+D55))*100</f>
        <v>51.454693494539406</v>
      </c>
    </row>
    <row r="56" spans="1:6" ht="16" thickBot="1">
      <c r="A56" s="21">
        <v>18.613815307617188</v>
      </c>
      <c r="B56" s="22"/>
      <c r="C56" s="22"/>
      <c r="D56" s="22"/>
      <c r="E56" s="23"/>
    </row>
    <row r="58" spans="1:6">
      <c r="A58" s="127"/>
      <c r="B58" s="7"/>
      <c r="C58" s="7"/>
      <c r="D58" s="7"/>
      <c r="E58" s="7"/>
      <c r="F58" s="7"/>
    </row>
    <row r="59" spans="1:6">
      <c r="A59" s="10"/>
      <c r="B59" s="9"/>
      <c r="C59" s="9"/>
      <c r="D59" s="9"/>
      <c r="E59" s="10"/>
      <c r="F59" s="7"/>
    </row>
    <row r="60" spans="1:6">
      <c r="A60" s="10"/>
      <c r="B60" s="9"/>
      <c r="C60" s="9"/>
      <c r="D60" s="10"/>
      <c r="E60" s="10"/>
      <c r="F60" s="7"/>
    </row>
    <row r="61" spans="1:6" ht="16">
      <c r="A61" s="129"/>
      <c r="B61" s="2"/>
      <c r="C61" s="2"/>
      <c r="D61" s="2"/>
      <c r="E61" s="2"/>
      <c r="F61" s="7"/>
    </row>
    <row r="62" spans="1:6" ht="16">
      <c r="A62" s="129"/>
      <c r="B62" s="2"/>
      <c r="C62" s="2"/>
      <c r="D62" s="2"/>
      <c r="E62" s="2"/>
      <c r="F62" s="7"/>
    </row>
    <row r="63" spans="1:6" ht="16">
      <c r="A63" s="129"/>
      <c r="B63" s="2"/>
      <c r="C63" s="2"/>
      <c r="D63" s="2"/>
      <c r="E63" s="2"/>
      <c r="F63" s="7"/>
    </row>
    <row r="64" spans="1:6" ht="16">
      <c r="A64" s="129"/>
      <c r="B64" s="2"/>
      <c r="C64" s="2"/>
      <c r="D64" s="2"/>
      <c r="E64" s="2"/>
      <c r="F64" s="7"/>
    </row>
    <row r="65" spans="1:6" ht="16">
      <c r="A65" s="129"/>
      <c r="B65" s="2"/>
      <c r="C65" s="2"/>
      <c r="D65" s="2"/>
      <c r="E65" s="2"/>
      <c r="F65" s="7"/>
    </row>
    <row r="66" spans="1:6" ht="16">
      <c r="A66" s="129"/>
      <c r="B66" s="2"/>
      <c r="C66" s="2"/>
      <c r="D66" s="2"/>
      <c r="E66" s="2"/>
      <c r="F66" s="7"/>
    </row>
    <row r="67" spans="1:6" ht="16">
      <c r="A67" s="129"/>
      <c r="B67" s="2"/>
      <c r="C67" s="2"/>
      <c r="D67" s="2"/>
      <c r="E67" s="2"/>
      <c r="F67" s="7"/>
    </row>
    <row r="68" spans="1:6" ht="16">
      <c r="A68" s="129"/>
      <c r="B68" s="2"/>
      <c r="C68" s="2"/>
      <c r="D68" s="2"/>
      <c r="E68" s="2"/>
      <c r="F68" s="7"/>
    </row>
    <row r="69" spans="1:6" ht="16">
      <c r="A69" s="129"/>
      <c r="B69" s="2"/>
      <c r="C69" s="2"/>
      <c r="D69" s="2"/>
      <c r="E69" s="2"/>
      <c r="F69" s="7"/>
    </row>
    <row r="70" spans="1:6" ht="16">
      <c r="A70" s="129"/>
      <c r="B70" s="2"/>
      <c r="C70" s="2"/>
      <c r="D70" s="2"/>
      <c r="E70" s="2"/>
      <c r="F70" s="7"/>
    </row>
    <row r="71" spans="1:6" ht="16">
      <c r="A71" s="129"/>
      <c r="B71" s="2"/>
      <c r="C71" s="2"/>
      <c r="D71" s="2"/>
      <c r="E71" s="2"/>
      <c r="F71" s="7"/>
    </row>
    <row r="72" spans="1:6" ht="16">
      <c r="A72" s="129"/>
      <c r="B72" s="2"/>
      <c r="C72" s="2"/>
      <c r="D72" s="2"/>
      <c r="E72" s="2"/>
      <c r="F72" s="7"/>
    </row>
    <row r="73" spans="1:6">
      <c r="A73" s="10"/>
      <c r="B73" s="7"/>
      <c r="C73" s="7"/>
      <c r="D73" s="7"/>
      <c r="E73" s="7"/>
      <c r="F73" s="7"/>
    </row>
    <row r="74" spans="1:6">
      <c r="A74" s="10"/>
      <c r="B74" s="9"/>
      <c r="C74" s="9"/>
      <c r="D74" s="10"/>
      <c r="E74" s="10"/>
      <c r="F74" s="7"/>
    </row>
    <row r="75" spans="1:6" ht="16">
      <c r="A75" s="129"/>
      <c r="B75" s="2"/>
      <c r="C75" s="2"/>
      <c r="D75" s="2"/>
      <c r="E75" s="2"/>
      <c r="F75" s="7"/>
    </row>
    <row r="76" spans="1:6" ht="16">
      <c r="A76" s="128"/>
      <c r="B76" s="2"/>
      <c r="C76" s="2"/>
      <c r="D76" s="2"/>
      <c r="E76" s="2"/>
      <c r="F76" s="7"/>
    </row>
    <row r="77" spans="1:6" ht="16">
      <c r="A77" s="128"/>
      <c r="B77" s="2"/>
      <c r="C77" s="2"/>
      <c r="D77" s="2"/>
      <c r="E77" s="2"/>
      <c r="F77" s="7"/>
    </row>
    <row r="78" spans="1:6" ht="16">
      <c r="A78" s="128"/>
      <c r="B78" s="2"/>
      <c r="C78" s="2"/>
      <c r="D78" s="2"/>
      <c r="E78" s="2"/>
      <c r="F78" s="7"/>
    </row>
    <row r="79" spans="1:6" ht="16">
      <c r="A79" s="128"/>
      <c r="B79" s="2"/>
      <c r="C79" s="2"/>
      <c r="D79" s="2"/>
      <c r="E79" s="2"/>
      <c r="F79" s="7"/>
    </row>
    <row r="80" spans="1:6" ht="16">
      <c r="A80" s="128"/>
      <c r="B80" s="2"/>
      <c r="C80" s="2"/>
      <c r="D80" s="2"/>
      <c r="E80" s="2"/>
      <c r="F80" s="7"/>
    </row>
    <row r="81" spans="1:6" ht="16">
      <c r="A81" s="128"/>
      <c r="B81" s="2"/>
      <c r="C81" s="2"/>
      <c r="D81" s="2"/>
      <c r="E81" s="2"/>
      <c r="F81" s="7"/>
    </row>
    <row r="82" spans="1:6" ht="16">
      <c r="A82" s="128"/>
      <c r="B82" s="2"/>
      <c r="C82" s="2"/>
      <c r="D82" s="2"/>
      <c r="E82" s="2"/>
      <c r="F82" s="7"/>
    </row>
    <row r="83" spans="1:6" ht="16">
      <c r="A83" s="128"/>
      <c r="B83" s="2"/>
      <c r="C83" s="2"/>
      <c r="D83" s="2"/>
      <c r="E83" s="2"/>
      <c r="F83" s="7"/>
    </row>
    <row r="84" spans="1:6" ht="16">
      <c r="A84" s="128"/>
      <c r="B84" s="2"/>
      <c r="C84" s="2"/>
      <c r="D84" s="2"/>
      <c r="E84" s="2"/>
      <c r="F84" s="7"/>
    </row>
    <row r="85" spans="1:6" ht="16">
      <c r="A85" s="128"/>
      <c r="B85" s="2"/>
      <c r="C85" s="2"/>
      <c r="D85" s="2"/>
      <c r="E85" s="2"/>
      <c r="F85" s="7"/>
    </row>
    <row r="86" spans="1:6" ht="16">
      <c r="A86" s="128"/>
      <c r="B86" s="2"/>
      <c r="C86" s="2"/>
      <c r="D86" s="2"/>
      <c r="E86" s="2"/>
      <c r="F86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7"/>
  <sheetViews>
    <sheetView workbookViewId="0">
      <selection activeCell="J70" sqref="J70"/>
    </sheetView>
  </sheetViews>
  <sheetFormatPr baseColWidth="10" defaultRowHeight="15"/>
  <cols>
    <col min="1" max="1" width="26.6640625" style="6" bestFit="1" customWidth="1"/>
    <col min="2" max="4" width="12.1640625" style="6" bestFit="1" customWidth="1"/>
    <col min="5" max="5" width="22" style="6" bestFit="1" customWidth="1"/>
    <col min="6" max="6" width="5.1640625" style="6" bestFit="1" customWidth="1"/>
    <col min="7" max="16384" width="10.83203125" style="8"/>
  </cols>
  <sheetData>
    <row r="1" spans="1:7" ht="16" thickBot="1">
      <c r="A1" s="24" t="s">
        <v>436</v>
      </c>
      <c r="B1" s="100" t="s">
        <v>95</v>
      </c>
      <c r="C1" s="101" t="s">
        <v>96</v>
      </c>
      <c r="D1" s="25" t="s">
        <v>178</v>
      </c>
      <c r="E1" s="28" t="s">
        <v>847</v>
      </c>
    </row>
    <row r="2" spans="1:7">
      <c r="A2" s="37" t="s">
        <v>142</v>
      </c>
      <c r="B2" s="37">
        <v>99.880452397872148</v>
      </c>
      <c r="C2" s="16">
        <v>99.816089994238652</v>
      </c>
      <c r="D2" s="15">
        <f>(B2+C2)/2</f>
        <v>99.848271196055407</v>
      </c>
      <c r="E2" s="16">
        <f>_xlfn.STDEV.S(B2:C2)</f>
        <v>4.5511092062710388E-2</v>
      </c>
      <c r="F2" s="6" t="s">
        <v>800</v>
      </c>
    </row>
    <row r="3" spans="1:7">
      <c r="A3" s="29" t="s">
        <v>143</v>
      </c>
      <c r="B3" s="29">
        <v>0.11954760212785723</v>
      </c>
      <c r="C3" s="19">
        <v>0.18391000576135411</v>
      </c>
      <c r="D3" s="7">
        <f t="shared" ref="D3:D13" si="0">(B3+C3)/2</f>
        <v>0.15172880394460567</v>
      </c>
      <c r="E3" s="19">
        <f t="shared" ref="E3:E13" si="1">_xlfn.STDEV.S(B3:C3)</f>
        <v>4.5511092062711339E-2</v>
      </c>
      <c r="F3" s="6" t="s">
        <v>800</v>
      </c>
    </row>
    <row r="4" spans="1:7">
      <c r="A4" s="29" t="s">
        <v>144</v>
      </c>
      <c r="B4" s="29">
        <v>90.133364606740727</v>
      </c>
      <c r="C4" s="19">
        <v>90.922216933698579</v>
      </c>
      <c r="D4" s="7">
        <f t="shared" si="0"/>
        <v>90.527790770219653</v>
      </c>
      <c r="E4" s="19">
        <f t="shared" si="1"/>
        <v>0.55780282974668427</v>
      </c>
      <c r="F4" s="6" t="s">
        <v>800</v>
      </c>
    </row>
    <row r="5" spans="1:7">
      <c r="A5" s="29" t="s">
        <v>145</v>
      </c>
      <c r="B5" s="29">
        <v>9.8666353932592745</v>
      </c>
      <c r="C5" s="19">
        <v>9.0777830663014303</v>
      </c>
      <c r="D5" s="7">
        <f t="shared" si="0"/>
        <v>9.4722092297803524</v>
      </c>
      <c r="E5" s="19">
        <f t="shared" si="1"/>
        <v>0.55780282974667916</v>
      </c>
      <c r="F5" s="6" t="s">
        <v>800</v>
      </c>
    </row>
    <row r="6" spans="1:7">
      <c r="A6" s="29" t="s">
        <v>146</v>
      </c>
      <c r="B6" s="29">
        <v>98.458183017416957</v>
      </c>
      <c r="C6" s="19">
        <v>99.239576616775096</v>
      </c>
      <c r="D6" s="7">
        <f t="shared" si="0"/>
        <v>98.848879817096019</v>
      </c>
      <c r="E6" s="19">
        <f t="shared" si="1"/>
        <v>0.55252871288190475</v>
      </c>
      <c r="F6" s="6" t="s">
        <v>800</v>
      </c>
    </row>
    <row r="7" spans="1:7">
      <c r="A7" s="29" t="s">
        <v>147</v>
      </c>
      <c r="B7" s="29">
        <v>1.541816982583043</v>
      </c>
      <c r="C7" s="19">
        <v>0.76042338322489733</v>
      </c>
      <c r="D7" s="7">
        <f t="shared" si="0"/>
        <v>1.1511201829039701</v>
      </c>
      <c r="E7" s="19">
        <f t="shared" si="1"/>
        <v>0.55252871288190941</v>
      </c>
      <c r="F7" s="6" t="s">
        <v>800</v>
      </c>
    </row>
    <row r="8" spans="1:7">
      <c r="A8" s="29" t="s">
        <v>148</v>
      </c>
      <c r="B8" s="29">
        <v>66.646175065733942</v>
      </c>
      <c r="C8" s="19">
        <v>76.035400233524044</v>
      </c>
      <c r="D8" s="7">
        <f t="shared" si="0"/>
        <v>71.340787649628993</v>
      </c>
      <c r="E8" s="19">
        <f t="shared" si="1"/>
        <v>6.6391847862317803</v>
      </c>
      <c r="F8" s="6" t="s">
        <v>800</v>
      </c>
    </row>
    <row r="9" spans="1:7">
      <c r="A9" s="29" t="s">
        <v>149</v>
      </c>
      <c r="B9" s="29">
        <v>33.353824934266044</v>
      </c>
      <c r="C9" s="19">
        <v>23.964599766475956</v>
      </c>
      <c r="D9" s="7">
        <f t="shared" si="0"/>
        <v>28.659212350371</v>
      </c>
      <c r="E9" s="19">
        <f t="shared" si="1"/>
        <v>6.6391847862317617</v>
      </c>
      <c r="F9" s="6" t="s">
        <v>800</v>
      </c>
    </row>
    <row r="10" spans="1:7">
      <c r="A10" s="29" t="s">
        <v>150</v>
      </c>
      <c r="B10" s="29">
        <v>98.585486525869584</v>
      </c>
      <c r="C10" s="19">
        <v>97.333940641688486</v>
      </c>
      <c r="D10" s="7">
        <f t="shared" si="0"/>
        <v>97.959713583779035</v>
      </c>
      <c r="E10" s="19">
        <f t="shared" si="1"/>
        <v>0.88497658167056803</v>
      </c>
      <c r="F10" s="6" t="s">
        <v>800</v>
      </c>
    </row>
    <row r="11" spans="1:7">
      <c r="A11" s="29" t="s">
        <v>151</v>
      </c>
      <c r="B11" s="29">
        <v>1.4145134741304126</v>
      </c>
      <c r="C11" s="19">
        <v>2.6660593583115104</v>
      </c>
      <c r="D11" s="7">
        <f t="shared" si="0"/>
        <v>2.0402864162209617</v>
      </c>
      <c r="E11" s="19">
        <f t="shared" si="1"/>
        <v>0.88497658167056736</v>
      </c>
      <c r="F11" s="6" t="s">
        <v>800</v>
      </c>
    </row>
    <row r="12" spans="1:7">
      <c r="A12" s="29" t="s">
        <v>152</v>
      </c>
      <c r="B12" s="29">
        <v>48.545306505460609</v>
      </c>
      <c r="C12" s="19">
        <v>52.756892171635059</v>
      </c>
      <c r="D12" s="7">
        <f t="shared" si="0"/>
        <v>50.651099338547837</v>
      </c>
      <c r="E12" s="19">
        <f t="shared" si="1"/>
        <v>2.9780407841000169</v>
      </c>
      <c r="F12" s="6" t="s">
        <v>800</v>
      </c>
    </row>
    <row r="13" spans="1:7" ht="16" thickBot="1">
      <c r="A13" s="36" t="s">
        <v>153</v>
      </c>
      <c r="B13" s="36">
        <v>51.454693494539406</v>
      </c>
      <c r="C13" s="23">
        <v>47.243107828364934</v>
      </c>
      <c r="D13" s="22">
        <f t="shared" si="0"/>
        <v>49.34890066145217</v>
      </c>
      <c r="E13" s="23">
        <f t="shared" si="1"/>
        <v>2.978040784100032</v>
      </c>
      <c r="F13" s="6" t="s">
        <v>800</v>
      </c>
    </row>
    <row r="14" spans="1:7">
      <c r="A14" s="7"/>
      <c r="B14" s="7"/>
      <c r="C14" s="7"/>
      <c r="D14" s="7"/>
      <c r="E14" s="7"/>
      <c r="F14" s="7"/>
      <c r="G14" s="20"/>
    </row>
    <row r="15" spans="1:7">
      <c r="A15" s="7"/>
      <c r="B15" s="7"/>
      <c r="C15" s="7"/>
      <c r="D15" s="7"/>
      <c r="E15" s="7"/>
      <c r="F15" s="7"/>
      <c r="G15" s="20"/>
    </row>
    <row r="16" spans="1:7">
      <c r="A16" s="7"/>
      <c r="B16" s="7"/>
      <c r="C16" s="7"/>
      <c r="D16" s="7"/>
      <c r="E16" s="7"/>
      <c r="F16" s="7"/>
      <c r="G16" s="20"/>
    </row>
    <row r="17" spans="1:7">
      <c r="A17" s="7"/>
      <c r="B17" s="7"/>
      <c r="C17" s="7"/>
      <c r="D17" s="7"/>
      <c r="E17" s="7"/>
      <c r="F17" s="7"/>
      <c r="G17" s="20"/>
    </row>
    <row r="20" spans="1:7">
      <c r="A20" s="7"/>
      <c r="B20" s="7"/>
      <c r="G20" s="6"/>
    </row>
    <row r="21" spans="1:7">
      <c r="G21" s="6"/>
    </row>
    <row r="22" spans="1:7">
      <c r="G22" s="6"/>
    </row>
    <row r="23" spans="1:7">
      <c r="G23" s="6"/>
    </row>
    <row r="24" spans="1:7">
      <c r="G24" s="6"/>
    </row>
    <row r="25" spans="1:7">
      <c r="G25" s="6"/>
    </row>
    <row r="26" spans="1:7">
      <c r="G26" s="6"/>
    </row>
    <row r="27" spans="1:7">
      <c r="G27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92"/>
  <sheetViews>
    <sheetView workbookViewId="0"/>
  </sheetViews>
  <sheetFormatPr baseColWidth="10" defaultRowHeight="16"/>
  <cols>
    <col min="1" max="1" width="13.6640625" bestFit="1" customWidth="1"/>
    <col min="2" max="2" width="12.1640625" bestFit="1" customWidth="1"/>
    <col min="3" max="3" width="32.1640625" bestFit="1" customWidth="1"/>
    <col min="4" max="5" width="12.1640625" bestFit="1" customWidth="1"/>
  </cols>
  <sheetData>
    <row r="1" spans="1:5" ht="17" thickBot="1">
      <c r="A1" s="91" t="s">
        <v>1128</v>
      </c>
    </row>
    <row r="2" spans="1:5" ht="17" thickBot="1">
      <c r="A2" s="98" t="s">
        <v>95</v>
      </c>
    </row>
    <row r="3" spans="1:5">
      <c r="A3">
        <v>27.654415130615234</v>
      </c>
      <c r="B3">
        <v>27.772171020507812</v>
      </c>
      <c r="C3" t="s">
        <v>984</v>
      </c>
      <c r="D3">
        <v>8.2670329856177391E-7</v>
      </c>
      <c r="E3">
        <v>0.12078102219796449</v>
      </c>
    </row>
    <row r="4" spans="1:5">
      <c r="A4">
        <v>27.889926910400391</v>
      </c>
    </row>
    <row r="5" spans="1:5">
      <c r="A5">
        <v>20.81879997253418</v>
      </c>
      <c r="B5">
        <v>20.898665428161621</v>
      </c>
      <c r="C5" t="s">
        <v>985</v>
      </c>
      <c r="D5">
        <v>9.6578466297339468E-5</v>
      </c>
      <c r="E5">
        <v>20.936603930590646</v>
      </c>
    </row>
    <row r="6" spans="1:5">
      <c r="A6">
        <v>20.978530883789062</v>
      </c>
    </row>
    <row r="7" spans="1:5">
      <c r="A7">
        <v>19.680984497070312</v>
      </c>
      <c r="B7">
        <v>19.677155494689941</v>
      </c>
      <c r="C7" t="s">
        <v>986</v>
      </c>
      <c r="D7">
        <v>2.2506448291334459E-4</v>
      </c>
      <c r="E7">
        <v>98.674139284338182</v>
      </c>
    </row>
    <row r="8" spans="1:5">
      <c r="A8">
        <v>19.67332649230957</v>
      </c>
    </row>
    <row r="9" spans="1:5">
      <c r="A9">
        <v>28.10603141784668</v>
      </c>
      <c r="B9">
        <v>28.161733627319336</v>
      </c>
      <c r="C9" t="s">
        <v>987</v>
      </c>
      <c r="D9">
        <v>6.3120490240446319E-7</v>
      </c>
      <c r="E9">
        <v>7.9767457835363917E-2</v>
      </c>
    </row>
    <row r="10" spans="1:5">
      <c r="A10">
        <v>28.217435836791992</v>
      </c>
    </row>
    <row r="11" spans="1:5">
      <c r="A11">
        <v>28.451009750366211</v>
      </c>
      <c r="B11">
        <v>28.45966911315918</v>
      </c>
      <c r="C11" t="s">
        <v>988</v>
      </c>
      <c r="D11">
        <v>5.1351393040076756E-7</v>
      </c>
      <c r="E11">
        <v>0.10413792197593504</v>
      </c>
    </row>
    <row r="12" spans="1:5">
      <c r="A12">
        <v>28.468328475952148</v>
      </c>
    </row>
    <row r="13" spans="1:5">
      <c r="A13">
        <v>26.1605224609375</v>
      </c>
      <c r="B13">
        <v>26.110776901245117</v>
      </c>
      <c r="C13" t="s">
        <v>989</v>
      </c>
      <c r="D13">
        <v>2.6127161153081596E-6</v>
      </c>
      <c r="E13">
        <v>0.81179167455545997</v>
      </c>
    </row>
    <row r="14" spans="1:5">
      <c r="A14">
        <v>26.061031341552734</v>
      </c>
    </row>
    <row r="15" spans="1:5">
      <c r="A15">
        <v>19.912080764770508</v>
      </c>
      <c r="B15">
        <v>19.932599067687988</v>
      </c>
      <c r="C15" t="s">
        <v>990</v>
      </c>
      <c r="D15">
        <v>1.8856899042846574E-4</v>
      </c>
      <c r="E15">
        <v>91.761575033645542</v>
      </c>
    </row>
    <row r="16" spans="1:5">
      <c r="A16">
        <v>19.953117370605469</v>
      </c>
    </row>
    <row r="17" spans="1:5">
      <c r="A17">
        <v>28.280838012695312</v>
      </c>
      <c r="B17">
        <v>28.37692928314209</v>
      </c>
      <c r="C17" t="s">
        <v>991</v>
      </c>
      <c r="D17">
        <v>5.4380116218549542E-7</v>
      </c>
      <c r="E17">
        <v>8.4078036904628298E-2</v>
      </c>
    </row>
    <row r="18" spans="1:5">
      <c r="A18">
        <v>28.473020553588867</v>
      </c>
    </row>
    <row r="19" spans="1:5">
      <c r="A19">
        <v>19.586458206176758</v>
      </c>
      <c r="B19">
        <v>19.596763610839844</v>
      </c>
      <c r="C19" t="s">
        <v>992</v>
      </c>
      <c r="D19">
        <v>2.3795159024921907E-4</v>
      </c>
      <c r="E19">
        <v>98.942541645576043</v>
      </c>
    </row>
    <row r="20" spans="1:5">
      <c r="A20">
        <v>19.60706901550293</v>
      </c>
    </row>
    <row r="21" spans="1:5">
      <c r="A21">
        <v>28.12939453125</v>
      </c>
      <c r="B21">
        <v>28.04059886932373</v>
      </c>
      <c r="C21" t="s">
        <v>993</v>
      </c>
      <c r="D21">
        <v>6.8644753317573515E-7</v>
      </c>
      <c r="E21">
        <v>0.10812727108518927</v>
      </c>
    </row>
    <row r="22" spans="1:5">
      <c r="A22">
        <v>27.951803207397461</v>
      </c>
    </row>
    <row r="23" spans="1:5">
      <c r="A23">
        <v>28.254493713378906</v>
      </c>
      <c r="B23">
        <v>28.163622856140137</v>
      </c>
      <c r="C23" t="s">
        <v>994</v>
      </c>
      <c r="D23">
        <v>6.3037951056522501E-7</v>
      </c>
      <c r="E23">
        <v>7.8965611417530931E-2</v>
      </c>
    </row>
    <row r="24" spans="1:5">
      <c r="A24">
        <v>28.072751998901367</v>
      </c>
    </row>
    <row r="25" spans="1:5">
      <c r="A25">
        <v>27.43535041809082</v>
      </c>
      <c r="B25">
        <v>27.482639312744141</v>
      </c>
      <c r="C25" t="s">
        <v>995</v>
      </c>
      <c r="D25">
        <v>1.0102758512147443E-6</v>
      </c>
      <c r="E25">
        <v>0.14252635853851467</v>
      </c>
    </row>
    <row r="26" spans="1:5">
      <c r="A26">
        <v>27.529928207397461</v>
      </c>
    </row>
    <row r="27" spans="1:5">
      <c r="A27">
        <v>28.363315582275391</v>
      </c>
      <c r="B27">
        <v>28.356779098510742</v>
      </c>
      <c r="C27" t="s">
        <v>996</v>
      </c>
      <c r="D27">
        <v>5.5144378798268204E-7</v>
      </c>
      <c r="E27">
        <v>0.10474973164050205</v>
      </c>
    </row>
    <row r="28" spans="1:5">
      <c r="A28">
        <v>28.350242614746094</v>
      </c>
    </row>
    <row r="29" spans="1:5">
      <c r="A29">
        <v>21.305152893066406</v>
      </c>
      <c r="B29">
        <v>21.309003829956055</v>
      </c>
      <c r="C29" t="s">
        <v>997</v>
      </c>
      <c r="D29">
        <v>7.2686155358678208E-5</v>
      </c>
      <c r="E29">
        <v>36.390113989765595</v>
      </c>
    </row>
    <row r="30" spans="1:5">
      <c r="A30">
        <v>21.312854766845703</v>
      </c>
    </row>
    <row r="31" spans="1:5">
      <c r="A31">
        <v>20.805269241333008</v>
      </c>
      <c r="B31">
        <v>20.796418190002441</v>
      </c>
      <c r="C31" t="s">
        <v>998</v>
      </c>
      <c r="D31">
        <v>1.036659133363163E-4</v>
      </c>
      <c r="E31">
        <v>20.655094489561183</v>
      </c>
    </row>
    <row r="32" spans="1:5">
      <c r="A32">
        <v>20.787567138671875</v>
      </c>
    </row>
    <row r="33" spans="1:5">
      <c r="A33">
        <v>20.021696090698242</v>
      </c>
      <c r="B33">
        <v>19.805680274963379</v>
      </c>
      <c r="C33" t="s">
        <v>999</v>
      </c>
      <c r="D33">
        <v>2.0589560780268854E-4</v>
      </c>
      <c r="E33">
        <v>98.740400558213153</v>
      </c>
    </row>
    <row r="34" spans="1:5">
      <c r="A34">
        <v>19.589664459228516</v>
      </c>
    </row>
    <row r="35" spans="1:5">
      <c r="A35">
        <v>20.666351318359375</v>
      </c>
      <c r="B35">
        <v>20.725620269775391</v>
      </c>
      <c r="C35" t="s">
        <v>1000</v>
      </c>
      <c r="D35">
        <v>1.0887590758875956E-4</v>
      </c>
      <c r="E35">
        <v>39.159124806230601</v>
      </c>
    </row>
    <row r="36" spans="1:5">
      <c r="A36">
        <v>20.784889221191406</v>
      </c>
    </row>
    <row r="37" spans="1:5">
      <c r="A37">
        <v>29.900720596313477</v>
      </c>
      <c r="B37">
        <v>29.444952964782715</v>
      </c>
      <c r="C37" t="s">
        <v>1001</v>
      </c>
      <c r="D37">
        <v>2.595264893694904E-7</v>
      </c>
      <c r="E37">
        <v>7.2723175614869531E-2</v>
      </c>
    </row>
    <row r="38" spans="1:5">
      <c r="A38">
        <v>28.989185333251953</v>
      </c>
    </row>
    <row r="39" spans="1:5">
      <c r="A39">
        <v>28.187356948852539</v>
      </c>
      <c r="B39">
        <v>28.169353485107422</v>
      </c>
      <c r="C39" t="s">
        <v>1002</v>
      </c>
      <c r="D39">
        <v>6.2788243239743449E-7</v>
      </c>
      <c r="E39">
        <v>9.1733372948964637E-2</v>
      </c>
    </row>
    <row r="40" spans="1:5">
      <c r="A40">
        <v>28.151350021362305</v>
      </c>
    </row>
    <row r="41" spans="1:5">
      <c r="A41">
        <v>28.051197052001953</v>
      </c>
      <c r="B41">
        <v>28.205165863037109</v>
      </c>
      <c r="C41" t="s">
        <v>1003</v>
      </c>
      <c r="D41">
        <v>6.1249997058548586E-7</v>
      </c>
      <c r="E41">
        <v>0.13277979847149429</v>
      </c>
    </row>
    <row r="42" spans="1:5">
      <c r="A42">
        <v>28.359134674072266</v>
      </c>
    </row>
    <row r="43" spans="1:5">
      <c r="A43">
        <v>28.797582626342773</v>
      </c>
      <c r="B43">
        <v>28.952776908874512</v>
      </c>
      <c r="C43" t="s">
        <v>1004</v>
      </c>
      <c r="D43">
        <v>3.6494450466864566E-7</v>
      </c>
      <c r="E43">
        <v>0.16000118907518923</v>
      </c>
    </row>
    <row r="44" spans="1:5">
      <c r="A44">
        <v>29.10797119140625</v>
      </c>
    </row>
    <row r="45" spans="1:5">
      <c r="A45">
        <v>28.462106704711914</v>
      </c>
      <c r="B45">
        <v>28.499417304992676</v>
      </c>
      <c r="C45" t="s">
        <v>1005</v>
      </c>
      <c r="D45">
        <v>4.9956969833145038E-7</v>
      </c>
      <c r="E45">
        <v>6.313228033508643E-2</v>
      </c>
    </row>
    <row r="46" spans="1:5">
      <c r="A46">
        <v>28.536727905273438</v>
      </c>
    </row>
    <row r="47" spans="1:5">
      <c r="A47">
        <v>28.268157958984375</v>
      </c>
      <c r="B47">
        <v>28.212716102600098</v>
      </c>
      <c r="C47" t="s">
        <v>1006</v>
      </c>
      <c r="D47">
        <v>6.0930533661863106E-7</v>
      </c>
      <c r="E47">
        <v>0.12356391491617646</v>
      </c>
    </row>
    <row r="48" spans="1:5">
      <c r="A48">
        <v>28.15727424621582</v>
      </c>
    </row>
    <row r="49" spans="1:5">
      <c r="A49">
        <v>27.71739387512207</v>
      </c>
      <c r="B49">
        <v>27.661406517028809</v>
      </c>
      <c r="C49" t="s">
        <v>1007</v>
      </c>
      <c r="D49">
        <v>8.9262143848203394E-7</v>
      </c>
      <c r="E49">
        <v>0.27734457947566471</v>
      </c>
    </row>
    <row r="50" spans="1:5">
      <c r="A50">
        <v>27.605419158935547</v>
      </c>
    </row>
    <row r="51" spans="1:5">
      <c r="A51">
        <v>28.988719940185547</v>
      </c>
      <c r="B51">
        <v>29.004891395568848</v>
      </c>
      <c r="C51" t="s">
        <v>1008</v>
      </c>
      <c r="D51">
        <v>3.5200670934028666E-7</v>
      </c>
      <c r="E51">
        <v>0.17129375300828556</v>
      </c>
    </row>
    <row r="52" spans="1:5">
      <c r="A52">
        <v>29.021062850952148</v>
      </c>
    </row>
    <row r="53" spans="1:5">
      <c r="A53">
        <v>28.297491073608398</v>
      </c>
      <c r="B53">
        <v>28.098305702209473</v>
      </c>
      <c r="C53" t="s">
        <v>1009</v>
      </c>
      <c r="D53">
        <v>6.5955239237539579E-7</v>
      </c>
      <c r="E53">
        <v>0.10197453452252571</v>
      </c>
    </row>
    <row r="54" spans="1:5">
      <c r="A54">
        <v>27.899120330810547</v>
      </c>
    </row>
    <row r="55" spans="1:5">
      <c r="A55">
        <v>29.317594528198242</v>
      </c>
      <c r="B55">
        <v>29.270355224609375</v>
      </c>
      <c r="C55" t="s">
        <v>1010</v>
      </c>
      <c r="D55">
        <v>2.9288706236760574E-7</v>
      </c>
      <c r="E55">
        <v>0.12178523512032868</v>
      </c>
    </row>
    <row r="56" spans="1:5">
      <c r="A56">
        <v>29.223115921020508</v>
      </c>
    </row>
    <row r="57" spans="1:5">
      <c r="A57">
        <v>28.4815673828125</v>
      </c>
      <c r="B57">
        <v>28.564996719360352</v>
      </c>
      <c r="C57" t="s">
        <v>1011</v>
      </c>
      <c r="D57">
        <v>4.7738634195604426E-7</v>
      </c>
      <c r="E57">
        <v>7.5196544403391977E-2</v>
      </c>
    </row>
    <row r="58" spans="1:5">
      <c r="A58">
        <v>28.648426055908203</v>
      </c>
    </row>
    <row r="59" spans="1:5">
      <c r="A59">
        <v>28.036420822143555</v>
      </c>
      <c r="B59">
        <v>27.983421325683594</v>
      </c>
      <c r="C59" t="s">
        <v>1012</v>
      </c>
      <c r="D59">
        <v>7.1417754106487418E-7</v>
      </c>
      <c r="E59">
        <v>8.946272086205663E-2</v>
      </c>
    </row>
    <row r="60" spans="1:5">
      <c r="A60">
        <v>27.930421829223633</v>
      </c>
    </row>
    <row r="61" spans="1:5">
      <c r="A61">
        <v>28.021684646606445</v>
      </c>
      <c r="B61">
        <v>28.099373817443848</v>
      </c>
      <c r="C61" t="s">
        <v>1013</v>
      </c>
      <c r="D61">
        <v>6.5906464366735527E-7</v>
      </c>
      <c r="E61">
        <v>9.297864894072902E-2</v>
      </c>
    </row>
    <row r="62" spans="1:5">
      <c r="A62">
        <v>28.17706298828125</v>
      </c>
    </row>
    <row r="63" spans="1:5">
      <c r="A63">
        <v>28.996013641357422</v>
      </c>
      <c r="B63">
        <v>28.757412910461426</v>
      </c>
      <c r="C63" t="s">
        <v>1014</v>
      </c>
      <c r="D63">
        <v>4.1782243430197244E-7</v>
      </c>
      <c r="E63">
        <v>7.9367632422921414E-2</v>
      </c>
    </row>
    <row r="64" spans="1:5">
      <c r="A64">
        <v>28.51881217956543</v>
      </c>
    </row>
    <row r="65" spans="1:5">
      <c r="A65">
        <v>28.454387664794922</v>
      </c>
      <c r="B65">
        <v>28.499553680419922</v>
      </c>
      <c r="C65" t="s">
        <v>1015</v>
      </c>
      <c r="D65">
        <v>4.9952251364719604E-7</v>
      </c>
      <c r="E65">
        <v>0.25008450539687843</v>
      </c>
    </row>
    <row r="66" spans="1:5">
      <c r="A66">
        <v>28.544719696044922</v>
      </c>
    </row>
    <row r="67" spans="1:5">
      <c r="A67">
        <v>28.610622406005859</v>
      </c>
      <c r="B67">
        <v>28.701041221618652</v>
      </c>
      <c r="C67" t="s">
        <v>1016</v>
      </c>
      <c r="D67">
        <v>4.3445839776275782E-7</v>
      </c>
      <c r="E67">
        <v>8.6564416101366851E-2</v>
      </c>
    </row>
    <row r="68" spans="1:5">
      <c r="A68">
        <v>28.791460037231445</v>
      </c>
    </row>
    <row r="69" spans="1:5">
      <c r="A69">
        <v>28.697463989257812</v>
      </c>
      <c r="B69">
        <v>28.994001388549805</v>
      </c>
      <c r="C69" t="s">
        <v>1017</v>
      </c>
      <c r="D69">
        <v>3.5467177137890918E-7</v>
      </c>
      <c r="E69">
        <v>0.17008829448273058</v>
      </c>
    </row>
    <row r="70" spans="1:5">
      <c r="A70">
        <v>29.290538787841797</v>
      </c>
    </row>
    <row r="71" spans="1:5">
      <c r="A71">
        <v>20.090133666992188</v>
      </c>
      <c r="B71">
        <v>20.11235523223877</v>
      </c>
      <c r="C71" t="s">
        <v>1018</v>
      </c>
      <c r="D71">
        <v>1.6649459551986288E-4</v>
      </c>
      <c r="E71">
        <v>59.882693884411772</v>
      </c>
    </row>
    <row r="72" spans="1:5">
      <c r="A72">
        <v>20.134576797485352</v>
      </c>
    </row>
    <row r="73" spans="1:5">
      <c r="A73">
        <v>27.98192024230957</v>
      </c>
      <c r="B73">
        <v>27.967960357666016</v>
      </c>
      <c r="C73" t="s">
        <v>1019</v>
      </c>
      <c r="D73">
        <v>7.2186635947633826E-7</v>
      </c>
      <c r="E73">
        <v>0.20227767176368897</v>
      </c>
    </row>
    <row r="74" spans="1:5">
      <c r="A74">
        <v>27.954000473022461</v>
      </c>
    </row>
    <row r="75" spans="1:5">
      <c r="A75">
        <v>18.080188751220703</v>
      </c>
      <c r="B75">
        <v>18.076740264892578</v>
      </c>
      <c r="C75" t="s">
        <v>1020</v>
      </c>
      <c r="D75">
        <v>6.818788887707726E-4</v>
      </c>
      <c r="E75">
        <v>99.622233689190963</v>
      </c>
    </row>
    <row r="76" spans="1:5">
      <c r="A76">
        <v>18.073291778564453</v>
      </c>
    </row>
    <row r="77" spans="1:5">
      <c r="A77">
        <v>18.996269226074219</v>
      </c>
      <c r="B77">
        <v>18.985334396362305</v>
      </c>
      <c r="C77" t="s">
        <v>1021</v>
      </c>
      <c r="D77">
        <v>3.634165939178005E-4</v>
      </c>
      <c r="E77">
        <v>78.782668439112399</v>
      </c>
    </row>
    <row r="78" spans="1:5">
      <c r="A78">
        <v>18.974399566650391</v>
      </c>
    </row>
    <row r="79" spans="1:5">
      <c r="A79">
        <v>26.188751220703125</v>
      </c>
      <c r="B79">
        <v>26.30025577545166</v>
      </c>
      <c r="C79" t="s">
        <v>1022</v>
      </c>
      <c r="D79">
        <v>2.2913821511448345E-6</v>
      </c>
      <c r="E79">
        <v>1.0046016972956413</v>
      </c>
    </row>
    <row r="80" spans="1:5">
      <c r="A80">
        <v>26.411760330200195</v>
      </c>
    </row>
    <row r="81" spans="1:5">
      <c r="A81">
        <v>17.899351119995117</v>
      </c>
      <c r="B81">
        <v>17.865701675415039</v>
      </c>
      <c r="C81" t="s">
        <v>1023</v>
      </c>
      <c r="D81">
        <v>7.8919993904999963E-4</v>
      </c>
      <c r="E81">
        <v>99.733814838947438</v>
      </c>
    </row>
    <row r="82" spans="1:5">
      <c r="A82">
        <v>17.832052230834961</v>
      </c>
    </row>
    <row r="83" spans="1:5">
      <c r="A83">
        <v>18.545804977416992</v>
      </c>
      <c r="B83">
        <v>18.55012321472168</v>
      </c>
      <c r="C83" t="s">
        <v>1024</v>
      </c>
      <c r="D83">
        <v>4.9126409087900987E-4</v>
      </c>
      <c r="E83">
        <v>99.625771642865061</v>
      </c>
    </row>
    <row r="84" spans="1:5">
      <c r="A84">
        <v>18.554441452026367</v>
      </c>
    </row>
    <row r="85" spans="1:5">
      <c r="A85">
        <v>19.237667083740234</v>
      </c>
      <c r="B85">
        <v>19.179216384887695</v>
      </c>
      <c r="C85" t="s">
        <v>1025</v>
      </c>
      <c r="D85">
        <v>3.1775003817575043E-4</v>
      </c>
      <c r="E85">
        <v>98.727463756746474</v>
      </c>
    </row>
    <row r="86" spans="1:5">
      <c r="A86">
        <v>19.120765686035156</v>
      </c>
    </row>
    <row r="87" spans="1:5">
      <c r="A87">
        <v>23.553199768066406</v>
      </c>
      <c r="B87">
        <v>23.471438407897949</v>
      </c>
      <c r="C87" t="s">
        <v>1026</v>
      </c>
      <c r="D87">
        <v>1.6255398524871584E-5</v>
      </c>
      <c r="E87">
        <v>7.9102134876607204</v>
      </c>
    </row>
    <row r="88" spans="1:5">
      <c r="A88">
        <v>23.389677047729492</v>
      </c>
    </row>
    <row r="89" spans="1:5">
      <c r="A89">
        <v>18.160154342651367</v>
      </c>
      <c r="B89">
        <v>18.158024787902832</v>
      </c>
      <c r="C89" t="s">
        <v>1027</v>
      </c>
      <c r="D89">
        <v>6.4455071563531091E-4</v>
      </c>
      <c r="E89">
        <v>99.65509937178966</v>
      </c>
    </row>
    <row r="90" spans="1:5">
      <c r="A90">
        <v>18.155895233154297</v>
      </c>
    </row>
    <row r="91" spans="1:5">
      <c r="A91">
        <v>26.556537628173828</v>
      </c>
      <c r="B91">
        <v>26.518491744995117</v>
      </c>
      <c r="C91" t="s">
        <v>1028</v>
      </c>
      <c r="D91">
        <v>1.9699389913934045E-6</v>
      </c>
      <c r="E91">
        <v>0.81911942883443556</v>
      </c>
    </row>
    <row r="92" spans="1:5">
      <c r="A92">
        <v>26.480445861816406</v>
      </c>
    </row>
    <row r="93" spans="1:5">
      <c r="A93">
        <v>18.266002655029297</v>
      </c>
      <c r="B93">
        <v>18.184361457824707</v>
      </c>
      <c r="C93" t="s">
        <v>1029</v>
      </c>
      <c r="D93">
        <v>6.3290000727897391E-4</v>
      </c>
      <c r="E93">
        <v>99.692616477583556</v>
      </c>
    </row>
    <row r="94" spans="1:5">
      <c r="A94">
        <v>18.102720260620117</v>
      </c>
    </row>
    <row r="95" spans="1:5">
      <c r="A95">
        <v>17.872463226318359</v>
      </c>
      <c r="B95">
        <v>17.853366851806641</v>
      </c>
      <c r="C95" t="s">
        <v>1030</v>
      </c>
      <c r="D95">
        <v>7.9597114149005679E-4</v>
      </c>
      <c r="E95">
        <v>99.708741805574377</v>
      </c>
    </row>
    <row r="96" spans="1:5">
      <c r="A96">
        <v>17.834270477294922</v>
      </c>
    </row>
    <row r="97" spans="1:5">
      <c r="A97">
        <v>18.005037307739258</v>
      </c>
      <c r="B97">
        <v>18.026009559631348</v>
      </c>
      <c r="C97" t="s">
        <v>1031</v>
      </c>
      <c r="D97">
        <v>7.062637147834805E-4</v>
      </c>
      <c r="E97">
        <v>99.637336985675461</v>
      </c>
    </row>
    <row r="98" spans="1:5">
      <c r="A98">
        <v>18.046981811523438</v>
      </c>
    </row>
    <row r="99" spans="1:5">
      <c r="A99">
        <v>18.534641265869141</v>
      </c>
      <c r="B99">
        <v>18.455588340759277</v>
      </c>
      <c r="C99" t="s">
        <v>1032</v>
      </c>
      <c r="D99">
        <v>5.24506455181756E-4</v>
      </c>
      <c r="E99">
        <v>99.632839504804423</v>
      </c>
    </row>
    <row r="100" spans="1:5">
      <c r="A100">
        <v>18.376535415649414</v>
      </c>
    </row>
    <row r="101" spans="1:5">
      <c r="A101">
        <v>20.571098327636719</v>
      </c>
      <c r="B101">
        <v>20.512409210205078</v>
      </c>
      <c r="C101" t="s">
        <v>1033</v>
      </c>
      <c r="D101">
        <v>1.2620165764196058E-4</v>
      </c>
      <c r="E101">
        <v>63.182495822294257</v>
      </c>
    </row>
    <row r="102" spans="1:5">
      <c r="A102">
        <v>20.453720092773438</v>
      </c>
    </row>
    <row r="103" spans="1:5">
      <c r="A103">
        <v>18.844596862792969</v>
      </c>
      <c r="B103">
        <v>18.856951713562012</v>
      </c>
      <c r="C103" t="s">
        <v>1034</v>
      </c>
      <c r="D103">
        <v>3.972115734661337E-4</v>
      </c>
      <c r="E103">
        <v>79.1431080694109</v>
      </c>
    </row>
    <row r="104" spans="1:5">
      <c r="A104">
        <v>18.869306564331055</v>
      </c>
    </row>
    <row r="105" spans="1:5">
      <c r="A105">
        <v>26.455543518066406</v>
      </c>
      <c r="B105">
        <v>26.504518508911133</v>
      </c>
      <c r="C105" t="s">
        <v>1035</v>
      </c>
      <c r="D105">
        <v>1.9890966475361506E-6</v>
      </c>
      <c r="E105">
        <v>0.95390184289377444</v>
      </c>
    </row>
    <row r="106" spans="1:5">
      <c r="A106">
        <v>26.553493499755859</v>
      </c>
    </row>
    <row r="107" spans="1:5">
      <c r="A107">
        <v>26.190710067749023</v>
      </c>
      <c r="B107">
        <v>26.249250411987305</v>
      </c>
      <c r="C107" t="s">
        <v>1036</v>
      </c>
      <c r="D107">
        <v>2.3737763129066612E-6</v>
      </c>
      <c r="E107">
        <v>0.85377017705598091</v>
      </c>
    </row>
    <row r="108" spans="1:5">
      <c r="A108">
        <v>26.307790756225586</v>
      </c>
    </row>
    <row r="109" spans="1:5">
      <c r="A109">
        <v>19.041419982910156</v>
      </c>
      <c r="B109">
        <v>19.018156051635742</v>
      </c>
      <c r="C109" t="s">
        <v>1037</v>
      </c>
      <c r="D109">
        <v>3.5524837052854433E-4</v>
      </c>
      <c r="E109">
        <v>99.545867936672678</v>
      </c>
    </row>
    <row r="110" spans="1:5">
      <c r="A110">
        <v>18.994892120361328</v>
      </c>
    </row>
    <row r="111" spans="1:5">
      <c r="A111">
        <v>27.303731918334961</v>
      </c>
      <c r="B111">
        <v>27.319547653198242</v>
      </c>
      <c r="C111" t="s">
        <v>1038</v>
      </c>
      <c r="D111">
        <v>1.1310908061996793E-6</v>
      </c>
      <c r="E111">
        <v>0.16525191566210831</v>
      </c>
    </row>
    <row r="112" spans="1:5">
      <c r="A112">
        <v>27.335363388061523</v>
      </c>
    </row>
    <row r="113" spans="1:5">
      <c r="A113">
        <v>27.972230911254883</v>
      </c>
      <c r="B113">
        <v>28.048992156982422</v>
      </c>
      <c r="C113" t="s">
        <v>1039</v>
      </c>
      <c r="D113">
        <v>6.8246859600963366E-7</v>
      </c>
      <c r="E113">
        <v>0.1479478318254635</v>
      </c>
    </row>
    <row r="114" spans="1:5">
      <c r="A114">
        <v>28.125753402709961</v>
      </c>
    </row>
    <row r="115" spans="1:5">
      <c r="A115">
        <v>28.917587280273438</v>
      </c>
      <c r="B115">
        <v>28.941481590270996</v>
      </c>
      <c r="C115" t="s">
        <v>1040</v>
      </c>
      <c r="D115">
        <v>3.6781075799933657E-7</v>
      </c>
      <c r="E115">
        <v>0.1612578292909877</v>
      </c>
    </row>
    <row r="116" spans="1:5">
      <c r="A116">
        <v>28.965375900268555</v>
      </c>
    </row>
    <row r="117" spans="1:5">
      <c r="A117">
        <v>27.665044784545898</v>
      </c>
      <c r="B117">
        <v>27.533117294311523</v>
      </c>
      <c r="C117" t="s">
        <v>1041</v>
      </c>
      <c r="D117">
        <v>9.7556529228768999E-7</v>
      </c>
      <c r="E117">
        <v>0.12328542288212198</v>
      </c>
    </row>
    <row r="118" spans="1:5">
      <c r="A118">
        <v>27.401189804077148</v>
      </c>
    </row>
    <row r="119" spans="1:5">
      <c r="A119">
        <v>28.02531623840332</v>
      </c>
      <c r="B119">
        <v>27.966621398925781</v>
      </c>
      <c r="C119" t="s">
        <v>1042</v>
      </c>
      <c r="D119">
        <v>7.2253611259134619E-7</v>
      </c>
      <c r="E119">
        <v>0.14652652024281004</v>
      </c>
    </row>
    <row r="120" spans="1:5">
      <c r="A120">
        <v>27.907926559448242</v>
      </c>
    </row>
    <row r="121" spans="1:5">
      <c r="A121">
        <v>28.344236373901367</v>
      </c>
      <c r="B121">
        <v>28.258554458618164</v>
      </c>
      <c r="C121" t="s">
        <v>1043</v>
      </c>
      <c r="D121">
        <v>5.9026487017264536E-7</v>
      </c>
      <c r="E121">
        <v>0.18339998922240217</v>
      </c>
    </row>
    <row r="122" spans="1:5">
      <c r="A122">
        <v>28.172872543334961</v>
      </c>
    </row>
    <row r="123" spans="1:5">
      <c r="A123">
        <v>29.070859909057617</v>
      </c>
      <c r="B123">
        <v>29.131453514099121</v>
      </c>
      <c r="C123" t="s">
        <v>1044</v>
      </c>
      <c r="D123">
        <v>3.2246413710733407E-7</v>
      </c>
      <c r="E123">
        <v>0.1569177256854403</v>
      </c>
    </row>
    <row r="124" spans="1:5">
      <c r="A124">
        <v>29.192047119140625</v>
      </c>
    </row>
    <row r="125" spans="1:5">
      <c r="A125">
        <v>27.496837615966797</v>
      </c>
      <c r="B125">
        <v>27.458372116088867</v>
      </c>
      <c r="C125" t="s">
        <v>1045</v>
      </c>
      <c r="D125">
        <v>1.027399795116379E-6</v>
      </c>
      <c r="E125">
        <v>0.15884805678318298</v>
      </c>
    </row>
    <row r="126" spans="1:5">
      <c r="A126">
        <v>27.419906616210938</v>
      </c>
    </row>
    <row r="127" spans="1:5">
      <c r="A127">
        <v>29.55225944519043</v>
      </c>
      <c r="B127">
        <v>29.333748817443848</v>
      </c>
      <c r="C127" t="s">
        <v>1046</v>
      </c>
      <c r="D127">
        <v>2.8030547361424578E-7</v>
      </c>
      <c r="E127">
        <v>0.11655369046919596</v>
      </c>
    </row>
    <row r="128" spans="1:5">
      <c r="A128">
        <v>29.115238189697266</v>
      </c>
    </row>
    <row r="129" spans="1:5">
      <c r="A129">
        <v>27.810188293457031</v>
      </c>
      <c r="B129">
        <v>27.842141151428223</v>
      </c>
      <c r="C129" t="s">
        <v>1047</v>
      </c>
      <c r="D129">
        <v>7.8759483091032724E-7</v>
      </c>
      <c r="E129">
        <v>0.1240597069278609</v>
      </c>
    </row>
    <row r="130" spans="1:5">
      <c r="A130">
        <v>27.874094009399414</v>
      </c>
    </row>
    <row r="131" spans="1:5">
      <c r="A131">
        <v>27.453683853149414</v>
      </c>
      <c r="B131">
        <v>27.525764465332031</v>
      </c>
      <c r="C131" t="s">
        <v>1048</v>
      </c>
      <c r="D131">
        <v>9.8054617690491831E-7</v>
      </c>
      <c r="E131">
        <v>0.12282986214604723</v>
      </c>
    </row>
    <row r="132" spans="1:5">
      <c r="A132">
        <v>27.597845077514648</v>
      </c>
    </row>
    <row r="133" spans="1:5">
      <c r="A133">
        <v>27.561901092529297</v>
      </c>
      <c r="B133">
        <v>27.647373199462891</v>
      </c>
      <c r="C133" t="s">
        <v>1049</v>
      </c>
      <c r="D133">
        <v>9.0133968847378441E-7</v>
      </c>
      <c r="E133">
        <v>0.12715800684530196</v>
      </c>
    </row>
    <row r="134" spans="1:5">
      <c r="A134">
        <v>27.732845306396484</v>
      </c>
    </row>
    <row r="135" spans="1:5">
      <c r="A135">
        <v>27.634172439575195</v>
      </c>
      <c r="B135">
        <v>27.550918579101562</v>
      </c>
      <c r="C135" t="s">
        <v>1050</v>
      </c>
      <c r="D135">
        <v>9.6361103761242122E-7</v>
      </c>
      <c r="E135">
        <v>0.18304313113215592</v>
      </c>
    </row>
    <row r="136" spans="1:5">
      <c r="A136">
        <v>27.46766471862793</v>
      </c>
    </row>
    <row r="137" spans="1:5">
      <c r="A137">
        <v>28.930278778076172</v>
      </c>
      <c r="B137">
        <v>28.996114730834961</v>
      </c>
      <c r="C137" t="s">
        <v>1051</v>
      </c>
      <c r="D137">
        <v>3.54153009549263E-7</v>
      </c>
      <c r="E137">
        <v>0.17730568254326481</v>
      </c>
    </row>
    <row r="138" spans="1:5">
      <c r="A138">
        <v>29.06195068359375</v>
      </c>
    </row>
    <row r="139" spans="1:5">
      <c r="A139">
        <v>28.250631332397461</v>
      </c>
      <c r="B139">
        <v>28.288013458251953</v>
      </c>
      <c r="C139" t="s">
        <v>1052</v>
      </c>
      <c r="D139">
        <v>5.7834336132213245E-7</v>
      </c>
      <c r="E139">
        <v>0.11523302492656698</v>
      </c>
    </row>
    <row r="140" spans="1:5">
      <c r="A140">
        <v>28.325395584106445</v>
      </c>
    </row>
    <row r="141" spans="1:5">
      <c r="A141">
        <v>29.546482086181641</v>
      </c>
      <c r="B141">
        <v>29.32108211517334</v>
      </c>
      <c r="C141" t="s">
        <v>1053</v>
      </c>
      <c r="D141">
        <v>2.8277543940898829E-7</v>
      </c>
      <c r="E141">
        <v>0.13560930441034713</v>
      </c>
    </row>
    <row r="142" spans="1:5">
      <c r="A142">
        <v>29.095682144165039</v>
      </c>
    </row>
    <row r="143" spans="1:5">
      <c r="A143">
        <v>30.917657852172852</v>
      </c>
      <c r="B143">
        <v>29.283169746398926</v>
      </c>
      <c r="C143" t="s">
        <v>1054</v>
      </c>
      <c r="D143">
        <v>2.9029905157385508E-7</v>
      </c>
      <c r="E143">
        <v>0.10441113230163875</v>
      </c>
    </row>
    <row r="144" spans="1:5">
      <c r="A144">
        <v>27.648681640625</v>
      </c>
    </row>
    <row r="145" spans="1:5">
      <c r="A145">
        <v>28.077968597412109</v>
      </c>
      <c r="B145">
        <v>28.143416404724121</v>
      </c>
      <c r="C145" t="s">
        <v>1055</v>
      </c>
      <c r="D145">
        <v>6.3926382777721947E-7</v>
      </c>
      <c r="E145">
        <v>0.17913121594878578</v>
      </c>
    </row>
    <row r="146" spans="1:5">
      <c r="A146">
        <v>28.208864212036133</v>
      </c>
    </row>
    <row r="147" spans="1:5" ht="17" thickBot="1"/>
    <row r="148" spans="1:5" ht="17" thickBot="1">
      <c r="A148" s="98" t="s">
        <v>96</v>
      </c>
    </row>
    <row r="149" spans="1:5">
      <c r="A149">
        <v>28.996362686157227</v>
      </c>
      <c r="B149">
        <v>28.935544013977051</v>
      </c>
      <c r="C149" t="s">
        <v>1056</v>
      </c>
      <c r="D149">
        <v>3.6932646861064896E-7</v>
      </c>
      <c r="E149">
        <v>0.27066452778648048</v>
      </c>
    </row>
    <row r="150" spans="1:5">
      <c r="A150">
        <v>28.874725341796875</v>
      </c>
    </row>
    <row r="151" spans="1:5">
      <c r="A151">
        <v>21.846908569335938</v>
      </c>
      <c r="B151">
        <v>21.804471969604492</v>
      </c>
      <c r="C151" t="s">
        <v>1057</v>
      </c>
      <c r="D151">
        <v>5.1572277677804002E-5</v>
      </c>
      <c r="E151">
        <v>36.597733831054512</v>
      </c>
    </row>
    <row r="152" spans="1:5">
      <c r="A152">
        <v>21.762035369873047</v>
      </c>
    </row>
    <row r="153" spans="1:5">
      <c r="A153">
        <v>20.702459335327148</v>
      </c>
      <c r="B153">
        <v>20.692483901977539</v>
      </c>
      <c r="C153" t="s">
        <v>1058</v>
      </c>
      <c r="D153">
        <v>1.1140357096021145E-4</v>
      </c>
      <c r="E153">
        <v>98.730910184280802</v>
      </c>
    </row>
    <row r="154" spans="1:5">
      <c r="A154">
        <v>20.68250846862793</v>
      </c>
    </row>
    <row r="155" spans="1:5">
      <c r="A155">
        <v>28.719301223754883</v>
      </c>
      <c r="B155">
        <v>28.8450927734375</v>
      </c>
      <c r="C155" t="s">
        <v>1059</v>
      </c>
      <c r="D155">
        <v>3.9320398028865288E-7</v>
      </c>
      <c r="E155">
        <v>0.22936856542586548</v>
      </c>
    </row>
    <row r="156" spans="1:5">
      <c r="A156">
        <v>28.970884323120117</v>
      </c>
    </row>
    <row r="157" spans="1:5">
      <c r="A157">
        <v>28.275741577148438</v>
      </c>
      <c r="B157">
        <v>28.219588279724121</v>
      </c>
      <c r="C157" t="s">
        <v>1060</v>
      </c>
      <c r="D157">
        <v>6.064120895466424E-7</v>
      </c>
      <c r="E157">
        <v>0.45465156033048837</v>
      </c>
    </row>
    <row r="158" spans="1:5">
      <c r="A158">
        <v>28.163434982299805</v>
      </c>
    </row>
    <row r="159" spans="1:5">
      <c r="A159">
        <v>27.885974884033203</v>
      </c>
      <c r="B159">
        <v>27.861260414123535</v>
      </c>
      <c r="C159" t="s">
        <v>1061</v>
      </c>
      <c r="D159">
        <v>7.7723408525023622E-7</v>
      </c>
      <c r="E159">
        <v>1.305221301831414</v>
      </c>
    </row>
    <row r="160" spans="1:5">
      <c r="A160">
        <v>27.836545944213867</v>
      </c>
    </row>
    <row r="161" spans="1:5">
      <c r="A161">
        <v>20.513589859008789</v>
      </c>
      <c r="B161">
        <v>20.511682510375977</v>
      </c>
      <c r="C161" t="s">
        <v>1062</v>
      </c>
      <c r="D161">
        <v>1.2626519348078339E-4</v>
      </c>
      <c r="E161">
        <v>99.15579077261954</v>
      </c>
    </row>
    <row r="162" spans="1:5">
      <c r="A162">
        <v>20.509775161743164</v>
      </c>
    </row>
    <row r="163" spans="1:5">
      <c r="A163">
        <v>29.277742385864258</v>
      </c>
      <c r="B163">
        <v>29.215444564819336</v>
      </c>
      <c r="C163" t="s">
        <v>1063</v>
      </c>
      <c r="D163">
        <v>3.0424059098473393E-7</v>
      </c>
      <c r="E163">
        <v>0.24212793270687341</v>
      </c>
    </row>
    <row r="164" spans="1:5">
      <c r="A164">
        <v>29.153146743774414</v>
      </c>
    </row>
    <row r="165" spans="1:5">
      <c r="A165">
        <v>20.816165924072266</v>
      </c>
      <c r="B165">
        <v>20.788393974304199</v>
      </c>
      <c r="C165" t="s">
        <v>1064</v>
      </c>
      <c r="D165">
        <v>1.0424365716285813E-4</v>
      </c>
      <c r="E165">
        <v>98.701200609460798</v>
      </c>
    </row>
    <row r="166" spans="1:5">
      <c r="A166">
        <v>20.760622024536133</v>
      </c>
    </row>
    <row r="167" spans="1:5">
      <c r="A167">
        <v>28.847478866577148</v>
      </c>
      <c r="B167">
        <v>28.783032417297363</v>
      </c>
      <c r="C167" t="s">
        <v>1065</v>
      </c>
      <c r="D167">
        <v>4.1047383727567793E-7</v>
      </c>
      <c r="E167">
        <v>0.45669017101768783</v>
      </c>
    </row>
    <row r="168" spans="1:5">
      <c r="A168">
        <v>28.718585968017578</v>
      </c>
    </row>
    <row r="169" spans="1:5">
      <c r="A169">
        <v>30.341615676879883</v>
      </c>
      <c r="B169">
        <v>30.058472633361816</v>
      </c>
      <c r="C169" t="s">
        <v>1066</v>
      </c>
      <c r="D169">
        <v>1.6968238012383047E-7</v>
      </c>
      <c r="E169">
        <v>0.27401153394710126</v>
      </c>
    </row>
    <row r="170" spans="1:5">
      <c r="A170">
        <v>29.77532958984375</v>
      </c>
    </row>
    <row r="171" spans="1:5">
      <c r="A171">
        <v>28.637670516967773</v>
      </c>
      <c r="B171">
        <v>28.527732849121094</v>
      </c>
      <c r="C171" t="s">
        <v>1067</v>
      </c>
      <c r="D171">
        <v>4.898677558813401E-7</v>
      </c>
      <c r="E171">
        <v>0.51737401012787776</v>
      </c>
    </row>
    <row r="172" spans="1:5">
      <c r="A172">
        <v>28.417795181274414</v>
      </c>
    </row>
    <row r="173" spans="1:5">
      <c r="A173">
        <v>29.470624923706055</v>
      </c>
      <c r="B173">
        <v>29.467258453369141</v>
      </c>
      <c r="C173" t="s">
        <v>1068</v>
      </c>
      <c r="D173">
        <v>2.5554787002673176E-7</v>
      </c>
      <c r="E173">
        <v>0.27405199414869386</v>
      </c>
    </row>
    <row r="174" spans="1:5">
      <c r="A174">
        <v>29.463891983032227</v>
      </c>
    </row>
    <row r="175" spans="1:5">
      <c r="A175">
        <v>21.845020294189453</v>
      </c>
      <c r="B175">
        <v>21.842129707336426</v>
      </c>
      <c r="C175" t="s">
        <v>1069</v>
      </c>
      <c r="D175">
        <v>5.0244551460804967E-5</v>
      </c>
      <c r="E175">
        <v>51.115775270234884</v>
      </c>
    </row>
    <row r="176" spans="1:5">
      <c r="A176">
        <v>21.839239120483398</v>
      </c>
    </row>
    <row r="177" spans="1:5">
      <c r="A177">
        <v>21.980749130249023</v>
      </c>
      <c r="B177">
        <v>21.988833427429199</v>
      </c>
      <c r="C177" t="s">
        <v>1070</v>
      </c>
      <c r="D177">
        <v>4.5390076866350264E-5</v>
      </c>
      <c r="E177">
        <v>35.369281258219118</v>
      </c>
    </row>
    <row r="178" spans="1:5">
      <c r="A178">
        <v>21.996917724609375</v>
      </c>
    </row>
    <row r="179" spans="1:5">
      <c r="A179">
        <v>20.99322509765625</v>
      </c>
      <c r="B179">
        <v>21.023763656616211</v>
      </c>
      <c r="C179" t="s">
        <v>1071</v>
      </c>
      <c r="D179">
        <v>8.8562755084728437E-5</v>
      </c>
      <c r="E179">
        <v>98.96156617182956</v>
      </c>
    </row>
    <row r="180" spans="1:5">
      <c r="A180">
        <v>21.054302215576172</v>
      </c>
    </row>
    <row r="181" spans="1:5">
      <c r="A181">
        <v>21.424350738525391</v>
      </c>
      <c r="B181">
        <v>21.45688533782959</v>
      </c>
      <c r="C181" t="s">
        <v>1072</v>
      </c>
      <c r="D181">
        <v>6.5609898738772695E-5</v>
      </c>
      <c r="E181">
        <v>46.282226895751869</v>
      </c>
    </row>
    <row r="182" spans="1:5">
      <c r="A182">
        <v>21.489419937133789</v>
      </c>
    </row>
    <row r="183" spans="1:5">
      <c r="A183">
        <v>29.642894744873047</v>
      </c>
      <c r="B183">
        <v>29.768702507019043</v>
      </c>
      <c r="C183" t="s">
        <v>1073</v>
      </c>
      <c r="D183">
        <v>2.0739523049505028E-7</v>
      </c>
      <c r="E183">
        <v>0.14987846516043968</v>
      </c>
    </row>
    <row r="184" spans="1:5">
      <c r="A184">
        <v>29.894510269165039</v>
      </c>
    </row>
    <row r="185" spans="1:5">
      <c r="A185">
        <v>30.202606201171875</v>
      </c>
      <c r="B185">
        <v>30.123640060424805</v>
      </c>
      <c r="C185" t="s">
        <v>1074</v>
      </c>
      <c r="D185">
        <v>1.621939212218125E-7</v>
      </c>
      <c r="E185">
        <v>0.11886540724385466</v>
      </c>
    </row>
    <row r="186" spans="1:5">
      <c r="A186">
        <v>30.044673919677734</v>
      </c>
    </row>
    <row r="187" spans="1:5">
      <c r="A187">
        <v>29.813196182250977</v>
      </c>
      <c r="B187">
        <v>29.797092437744141</v>
      </c>
      <c r="C187" t="s">
        <v>1075</v>
      </c>
      <c r="D187">
        <v>2.033570136069078E-7</v>
      </c>
      <c r="E187">
        <v>0.14431020291870594</v>
      </c>
    </row>
    <row r="188" spans="1:5">
      <c r="A188">
        <v>29.780988693237305</v>
      </c>
    </row>
    <row r="189" spans="1:5">
      <c r="A189">
        <v>29.833898544311523</v>
      </c>
      <c r="B189">
        <v>29.920568466186523</v>
      </c>
      <c r="C189" t="s">
        <v>1076</v>
      </c>
      <c r="D189">
        <v>1.8668865319538337E-7</v>
      </c>
      <c r="E189">
        <v>0.16545197332714617</v>
      </c>
    </row>
    <row r="190" spans="1:5">
      <c r="A190">
        <v>30.007238388061523</v>
      </c>
    </row>
    <row r="191" spans="1:5">
      <c r="A191">
        <v>29.323135375976562</v>
      </c>
      <c r="B191">
        <v>29.473159790039062</v>
      </c>
      <c r="C191" t="s">
        <v>1077</v>
      </c>
      <c r="D191">
        <v>2.5450549317476093E-7</v>
      </c>
      <c r="E191">
        <v>0.14846126384489686</v>
      </c>
    </row>
    <row r="192" spans="1:5">
      <c r="A192">
        <v>29.623184204101562</v>
      </c>
    </row>
    <row r="193" spans="1:5">
      <c r="A193">
        <v>29.325878143310547</v>
      </c>
      <c r="B193">
        <v>29.461345672607422</v>
      </c>
      <c r="C193" t="s">
        <v>1078</v>
      </c>
      <c r="D193">
        <v>2.5659654999027425E-7</v>
      </c>
      <c r="E193">
        <v>0.19238076522470987</v>
      </c>
    </row>
    <row r="194" spans="1:5">
      <c r="A194">
        <v>29.596813201904297</v>
      </c>
    </row>
    <row r="195" spans="1:5">
      <c r="A195">
        <v>30.040487289428711</v>
      </c>
      <c r="B195">
        <v>30.006491661071777</v>
      </c>
      <c r="C195" t="s">
        <v>1079</v>
      </c>
      <c r="D195">
        <v>1.7590268706645083E-7</v>
      </c>
      <c r="E195">
        <v>0.29539612140735949</v>
      </c>
    </row>
    <row r="196" spans="1:5">
      <c r="A196">
        <v>29.972496032714844</v>
      </c>
    </row>
    <row r="197" spans="1:5">
      <c r="A197">
        <v>30.225446701049805</v>
      </c>
      <c r="B197">
        <v>30.074288368225098</v>
      </c>
      <c r="C197" t="s">
        <v>1080</v>
      </c>
      <c r="D197">
        <v>1.678337970071696E-7</v>
      </c>
      <c r="E197">
        <v>0.13179952765961542</v>
      </c>
    </row>
    <row r="198" spans="1:5">
      <c r="A198">
        <v>29.923130035400391</v>
      </c>
    </row>
    <row r="199" spans="1:5">
      <c r="A199">
        <v>29.533853530883789</v>
      </c>
      <c r="B199">
        <v>29.482172966003418</v>
      </c>
      <c r="C199" t="s">
        <v>1081</v>
      </c>
      <c r="D199">
        <v>2.5292165977060093E-7</v>
      </c>
      <c r="E199">
        <v>0.20128608881159993</v>
      </c>
    </row>
    <row r="200" spans="1:5">
      <c r="A200">
        <v>29.430492401123047</v>
      </c>
    </row>
    <row r="201" spans="1:5">
      <c r="A201">
        <v>30.827985763549805</v>
      </c>
      <c r="B201">
        <v>30.449643135070801</v>
      </c>
      <c r="C201" t="s">
        <v>1082</v>
      </c>
      <c r="D201">
        <v>1.2941177381767906E-7</v>
      </c>
      <c r="E201">
        <v>0.12253117164576942</v>
      </c>
    </row>
    <row r="202" spans="1:5">
      <c r="A202">
        <v>30.071300506591797</v>
      </c>
    </row>
    <row r="203" spans="1:5">
      <c r="A203">
        <v>29.503486633300781</v>
      </c>
      <c r="B203">
        <v>29.655989646911621</v>
      </c>
      <c r="C203" t="s">
        <v>1083</v>
      </c>
      <c r="D203">
        <v>2.2423451802539698E-7</v>
      </c>
      <c r="E203">
        <v>0.24948167479992336</v>
      </c>
    </row>
    <row r="204" spans="1:5">
      <c r="A204">
        <v>29.808492660522461</v>
      </c>
    </row>
    <row r="205" spans="1:5">
      <c r="A205">
        <v>29.730634689331055</v>
      </c>
      <c r="B205">
        <v>29.843226432800293</v>
      </c>
      <c r="C205" t="s">
        <v>1084</v>
      </c>
      <c r="D205">
        <v>1.9696188090676389E-7</v>
      </c>
      <c r="E205">
        <v>0.31806382652684767</v>
      </c>
    </row>
    <row r="206" spans="1:5">
      <c r="A206">
        <v>29.955818176269531</v>
      </c>
    </row>
    <row r="207" spans="1:5">
      <c r="A207">
        <v>29.697805404663086</v>
      </c>
      <c r="B207">
        <v>29.519316673278809</v>
      </c>
      <c r="C207" t="s">
        <v>1085</v>
      </c>
      <c r="D207">
        <v>2.464979451479981E-7</v>
      </c>
      <c r="E207">
        <v>0.2603388952188827</v>
      </c>
    </row>
    <row r="208" spans="1:5">
      <c r="A208">
        <v>29.340827941894531</v>
      </c>
    </row>
    <row r="209" spans="1:5">
      <c r="A209">
        <v>29.775592803955078</v>
      </c>
      <c r="B209">
        <v>29.482821464538574</v>
      </c>
      <c r="C209" t="s">
        <v>1086</v>
      </c>
      <c r="D209">
        <v>2.5280808369866224E-7</v>
      </c>
      <c r="E209">
        <v>0.27111382093414021</v>
      </c>
    </row>
    <row r="210" spans="1:5">
      <c r="A210">
        <v>29.19005012512207</v>
      </c>
    </row>
    <row r="211" spans="1:5">
      <c r="A211">
        <v>29.513095855712891</v>
      </c>
      <c r="B211">
        <v>29.695116996765137</v>
      </c>
      <c r="C211" t="s">
        <v>1087</v>
      </c>
      <c r="D211">
        <v>2.1823935710143389E-7</v>
      </c>
      <c r="E211">
        <v>0.22202355496037524</v>
      </c>
    </row>
    <row r="212" spans="1:5">
      <c r="A212">
        <v>29.877138137817383</v>
      </c>
    </row>
    <row r="213" spans="1:5">
      <c r="A213">
        <v>29.577518463134766</v>
      </c>
      <c r="B213">
        <v>29.639193534851074</v>
      </c>
      <c r="C213" t="s">
        <v>1088</v>
      </c>
      <c r="D213">
        <v>2.2685830844686585E-7</v>
      </c>
      <c r="E213">
        <v>0.17677465805680193</v>
      </c>
    </row>
    <row r="214" spans="1:5">
      <c r="A214">
        <v>29.700868606567383</v>
      </c>
    </row>
    <row r="215" spans="1:5">
      <c r="A215">
        <v>29.761093139648438</v>
      </c>
      <c r="B215">
        <v>29.781489372253418</v>
      </c>
      <c r="C215" t="s">
        <v>1089</v>
      </c>
      <c r="D215">
        <v>2.0556658088678917E-7</v>
      </c>
      <c r="E215">
        <v>0.22970368048828546</v>
      </c>
    </row>
    <row r="216" spans="1:5">
      <c r="A216">
        <v>29.801885604858398</v>
      </c>
    </row>
    <row r="217" spans="1:5">
      <c r="A217">
        <v>21.233285903930664</v>
      </c>
      <c r="B217">
        <v>21.260416030883789</v>
      </c>
      <c r="C217" t="s">
        <v>1090</v>
      </c>
      <c r="D217">
        <v>7.5173845608182387E-5</v>
      </c>
      <c r="E217">
        <v>53.028781417826629</v>
      </c>
    </row>
    <row r="218" spans="1:5">
      <c r="A218">
        <v>21.287546157836914</v>
      </c>
    </row>
    <row r="219" spans="1:5">
      <c r="A219">
        <v>29.767110824584961</v>
      </c>
      <c r="B219">
        <v>29.739876747131348</v>
      </c>
      <c r="C219" t="s">
        <v>1091</v>
      </c>
      <c r="D219">
        <v>2.1157749452145292E-7</v>
      </c>
      <c r="E219">
        <v>0.15290086500867489</v>
      </c>
    </row>
    <row r="220" spans="1:5">
      <c r="A220">
        <v>29.712642669677734</v>
      </c>
    </row>
    <row r="221" spans="1:5">
      <c r="A221">
        <v>20.499719619750977</v>
      </c>
      <c r="B221">
        <v>20.407760620117188</v>
      </c>
      <c r="C221" t="s">
        <v>1092</v>
      </c>
      <c r="D221">
        <v>1.3568850361562109E-4</v>
      </c>
      <c r="E221">
        <v>99.440651777096306</v>
      </c>
    </row>
    <row r="222" spans="1:5">
      <c r="A222">
        <v>20.315801620483398</v>
      </c>
    </row>
    <row r="223" spans="1:5">
      <c r="A223">
        <v>21.033102035522461</v>
      </c>
      <c r="B223">
        <v>21.017853736877441</v>
      </c>
      <c r="C223" t="s">
        <v>1093</v>
      </c>
      <c r="D223">
        <v>8.8926009748918356E-5</v>
      </c>
      <c r="E223">
        <v>63.105423727472122</v>
      </c>
    </row>
    <row r="224" spans="1:5">
      <c r="A224">
        <v>21.002605438232422</v>
      </c>
    </row>
    <row r="225" spans="1:5">
      <c r="A225">
        <v>27.332220077514648</v>
      </c>
      <c r="B225">
        <v>27.306373596191406</v>
      </c>
      <c r="C225" t="s">
        <v>1094</v>
      </c>
      <c r="D225">
        <v>1.1414586686753201E-6</v>
      </c>
      <c r="E225">
        <v>1.0116125751148708</v>
      </c>
    </row>
    <row r="226" spans="1:5">
      <c r="A226">
        <v>27.280527114868164</v>
      </c>
    </row>
    <row r="227" spans="1:5">
      <c r="A227">
        <v>20.018630981445312</v>
      </c>
      <c r="B227">
        <v>20.078204154968262</v>
      </c>
      <c r="C227" t="s">
        <v>1095</v>
      </c>
      <c r="D227">
        <v>1.704797053646824E-4</v>
      </c>
      <c r="E227">
        <v>99.446311364945913</v>
      </c>
    </row>
    <row r="228" spans="1:5">
      <c r="A228">
        <v>20.137777328491211</v>
      </c>
    </row>
    <row r="229" spans="1:5">
      <c r="A229">
        <v>20.457962036132812</v>
      </c>
      <c r="B229">
        <v>20.444348335266113</v>
      </c>
      <c r="C229" t="s">
        <v>1096</v>
      </c>
      <c r="D229">
        <v>1.3229321595934054E-4</v>
      </c>
      <c r="E229">
        <v>99.185550706977111</v>
      </c>
    </row>
    <row r="230" spans="1:5">
      <c r="A230">
        <v>20.430734634399414</v>
      </c>
    </row>
    <row r="231" spans="1:5">
      <c r="A231">
        <v>21.661773681640625</v>
      </c>
      <c r="B231">
        <v>21.624117851257324</v>
      </c>
      <c r="C231" t="s">
        <v>1097</v>
      </c>
      <c r="D231">
        <v>5.8434093394469062E-5</v>
      </c>
      <c r="E231">
        <v>98.129282926535367</v>
      </c>
    </row>
    <row r="232" spans="1:5">
      <c r="A232">
        <v>21.586462020874023</v>
      </c>
    </row>
    <row r="233" spans="1:5">
      <c r="A233">
        <v>27.925092697143555</v>
      </c>
      <c r="B233">
        <v>27.845292091369629</v>
      </c>
      <c r="C233" t="s">
        <v>1098</v>
      </c>
      <c r="D233">
        <v>7.8587787745023779E-7</v>
      </c>
      <c r="E233">
        <v>0.61714824363806631</v>
      </c>
    </row>
    <row r="234" spans="1:5">
      <c r="A234">
        <v>27.765491485595703</v>
      </c>
    </row>
    <row r="235" spans="1:5">
      <c r="A235">
        <v>20.538854598999023</v>
      </c>
      <c r="B235">
        <v>20.527347564697266</v>
      </c>
      <c r="C235" t="s">
        <v>1099</v>
      </c>
      <c r="D235">
        <v>1.2490264791787891E-4</v>
      </c>
      <c r="E235">
        <v>99.40297523116493</v>
      </c>
    </row>
    <row r="236" spans="1:5">
      <c r="A236">
        <v>20.515840530395508</v>
      </c>
    </row>
    <row r="237" spans="1:5">
      <c r="A237">
        <v>27.430858612060547</v>
      </c>
      <c r="B237">
        <v>27.321393966674805</v>
      </c>
      <c r="C237" t="s">
        <v>1100</v>
      </c>
      <c r="D237">
        <v>1.1296453178018888E-6</v>
      </c>
      <c r="E237">
        <v>1.0695840127300202</v>
      </c>
    </row>
    <row r="238" spans="1:5">
      <c r="A238">
        <v>27.211929321289062</v>
      </c>
    </row>
    <row r="239" spans="1:5">
      <c r="A239">
        <v>21.07763671875</v>
      </c>
      <c r="B239">
        <v>21.015596389770508</v>
      </c>
      <c r="C239" t="s">
        <v>1101</v>
      </c>
      <c r="D239">
        <v>8.9065151045922272E-5</v>
      </c>
      <c r="E239">
        <v>99.09323169739713</v>
      </c>
    </row>
    <row r="240" spans="1:5">
      <c r="A240">
        <v>20.953556060791016</v>
      </c>
    </row>
    <row r="241" spans="1:5">
      <c r="A241">
        <v>21.521373748779297</v>
      </c>
      <c r="B241">
        <v>21.552155494689941</v>
      </c>
      <c r="C241" t="s">
        <v>1102</v>
      </c>
      <c r="D241">
        <v>6.1420363079681559E-5</v>
      </c>
      <c r="E241">
        <v>99.184652471101387</v>
      </c>
    </row>
    <row r="242" spans="1:5">
      <c r="A242">
        <v>21.582937240600586</v>
      </c>
    </row>
    <row r="243" spans="1:5">
      <c r="A243">
        <v>20.967550277709961</v>
      </c>
      <c r="B243">
        <v>20.941220283508301</v>
      </c>
      <c r="C243" t="s">
        <v>1103</v>
      </c>
      <c r="D243">
        <v>9.3773456998261741E-5</v>
      </c>
      <c r="E243">
        <v>99.038871018276865</v>
      </c>
    </row>
    <row r="244" spans="1:5">
      <c r="A244">
        <v>20.914890289306641</v>
      </c>
    </row>
    <row r="245" spans="1:5">
      <c r="A245">
        <v>21.028013229370117</v>
      </c>
      <c r="B245">
        <v>20.959678649902344</v>
      </c>
      <c r="C245" t="s">
        <v>1104</v>
      </c>
      <c r="D245">
        <v>9.2582244102102127E-5</v>
      </c>
      <c r="E245">
        <v>99.286089202340634</v>
      </c>
    </row>
    <row r="246" spans="1:5">
      <c r="A246">
        <v>20.89134407043457</v>
      </c>
    </row>
    <row r="247" spans="1:5">
      <c r="A247">
        <v>21.92437744140625</v>
      </c>
      <c r="B247">
        <v>21.917719841003418</v>
      </c>
      <c r="C247" t="s">
        <v>1105</v>
      </c>
      <c r="D247">
        <v>4.7681694367828765E-5</v>
      </c>
      <c r="E247">
        <v>48.508479087752441</v>
      </c>
    </row>
    <row r="248" spans="1:5">
      <c r="A248">
        <v>21.911062240600586</v>
      </c>
    </row>
    <row r="249" spans="1:5">
      <c r="A249">
        <v>21.152658462524414</v>
      </c>
      <c r="B249">
        <v>21.125516891479492</v>
      </c>
      <c r="C249" t="s">
        <v>1106</v>
      </c>
      <c r="D249">
        <v>8.2536118156834289E-5</v>
      </c>
      <c r="E249">
        <v>64.314567821647501</v>
      </c>
    </row>
    <row r="250" spans="1:5">
      <c r="A250">
        <v>21.09837532043457</v>
      </c>
    </row>
    <row r="251" spans="1:5">
      <c r="A251">
        <v>28.12049674987793</v>
      </c>
      <c r="B251">
        <v>28.151762008666992</v>
      </c>
      <c r="C251" t="s">
        <v>1107</v>
      </c>
      <c r="D251">
        <v>6.3557937757841502E-7</v>
      </c>
      <c r="E251">
        <v>0.71020747459247169</v>
      </c>
    </row>
    <row r="252" spans="1:5">
      <c r="A252">
        <v>28.183027267456055</v>
      </c>
    </row>
    <row r="253" spans="1:5">
      <c r="A253">
        <v>27.975978851318359</v>
      </c>
      <c r="B253">
        <v>27.969826698303223</v>
      </c>
      <c r="C253" t="s">
        <v>1108</v>
      </c>
      <c r="D253">
        <v>7.2093384323971721E-7</v>
      </c>
      <c r="E253">
        <v>0.50855776873694269</v>
      </c>
    </row>
    <row r="254" spans="1:5">
      <c r="A254">
        <v>27.963674545288086</v>
      </c>
    </row>
    <row r="255" spans="1:5">
      <c r="A255">
        <v>20.363264083862305</v>
      </c>
      <c r="B255">
        <v>20.385869026184082</v>
      </c>
      <c r="C255" t="s">
        <v>1109</v>
      </c>
      <c r="D255">
        <v>1.3776153755584364E-4</v>
      </c>
      <c r="E255">
        <v>99.556232598631951</v>
      </c>
    </row>
    <row r="256" spans="1:5">
      <c r="A256">
        <v>20.408473968505859</v>
      </c>
    </row>
    <row r="257" spans="1:5">
      <c r="A257">
        <v>29.409194946289062</v>
      </c>
      <c r="B257">
        <v>29.608578681945801</v>
      </c>
      <c r="C257" t="s">
        <v>1110</v>
      </c>
      <c r="D257">
        <v>2.3172001546968889E-7</v>
      </c>
      <c r="E257">
        <v>0.16981828787337258</v>
      </c>
    </row>
    <row r="258" spans="1:5">
      <c r="A258">
        <v>29.807962417602539</v>
      </c>
    </row>
    <row r="259" spans="1:5">
      <c r="A259">
        <v>29.911762237548828</v>
      </c>
      <c r="B259">
        <v>29.717089653015137</v>
      </c>
      <c r="C259" t="s">
        <v>1111</v>
      </c>
      <c r="D259">
        <v>2.1494322566177561E-7</v>
      </c>
      <c r="E259">
        <v>0.15253223855465967</v>
      </c>
    </row>
    <row r="260" spans="1:5">
      <c r="A260">
        <v>29.522417068481445</v>
      </c>
    </row>
    <row r="261" spans="1:5">
      <c r="A261">
        <v>31.150661468505859</v>
      </c>
      <c r="B261">
        <v>30.767534255981445</v>
      </c>
      <c r="C261" t="s">
        <v>1112</v>
      </c>
      <c r="D261">
        <v>1.0383722153591501E-7</v>
      </c>
      <c r="E261">
        <v>9.2025267277197467E-2</v>
      </c>
    </row>
    <row r="262" spans="1:5">
      <c r="A262">
        <v>30.384407043457031</v>
      </c>
    </row>
    <row r="263" spans="1:5">
      <c r="A263">
        <v>29.235105514526367</v>
      </c>
      <c r="B263">
        <v>29.228639602661133</v>
      </c>
      <c r="C263" t="s">
        <v>1113</v>
      </c>
      <c r="D263">
        <v>3.0147279455852647E-7</v>
      </c>
      <c r="E263">
        <v>0.17585880578333343</v>
      </c>
    </row>
    <row r="264" spans="1:5">
      <c r="A264">
        <v>29.222173690795898</v>
      </c>
    </row>
    <row r="265" spans="1:5">
      <c r="A265">
        <v>29.488948822021484</v>
      </c>
      <c r="B265">
        <v>29.662019729614258</v>
      </c>
      <c r="C265" t="s">
        <v>1114</v>
      </c>
      <c r="D265">
        <v>2.2329995523130087E-7</v>
      </c>
      <c r="E265">
        <v>0.16741696746768175</v>
      </c>
    </row>
    <row r="266" spans="1:5">
      <c r="A266">
        <v>29.835090637207031</v>
      </c>
    </row>
    <row r="267" spans="1:5">
      <c r="A267">
        <v>30.02107048034668</v>
      </c>
      <c r="B267">
        <v>30.135750770568848</v>
      </c>
      <c r="C267" t="s">
        <v>1115</v>
      </c>
      <c r="D267">
        <v>1.6083912687843961E-7</v>
      </c>
      <c r="E267">
        <v>0.2700996502258598</v>
      </c>
    </row>
    <row r="268" spans="1:5">
      <c r="A268">
        <v>30.250431060791016</v>
      </c>
    </row>
    <row r="269" spans="1:5">
      <c r="A269">
        <v>30.62060546875</v>
      </c>
      <c r="B269">
        <v>30.543031692504883</v>
      </c>
      <c r="C269" t="s">
        <v>1116</v>
      </c>
      <c r="D269">
        <v>1.213061394582598E-7</v>
      </c>
      <c r="E269">
        <v>9.5261456082812057E-2</v>
      </c>
    </row>
    <row r="270" spans="1:5">
      <c r="A270">
        <v>30.465457916259766</v>
      </c>
    </row>
    <row r="271" spans="1:5">
      <c r="A271">
        <v>29.855051040649414</v>
      </c>
      <c r="B271">
        <v>29.872443199157715</v>
      </c>
      <c r="C271" t="s">
        <v>1117</v>
      </c>
      <c r="D271">
        <v>1.9301624567943361E-7</v>
      </c>
      <c r="E271">
        <v>0.15361074731658103</v>
      </c>
    </row>
    <row r="272" spans="1:5">
      <c r="A272">
        <v>29.889835357666016</v>
      </c>
    </row>
    <row r="273" spans="1:5">
      <c r="A273">
        <v>30.93754768371582</v>
      </c>
      <c r="B273">
        <v>30.649600028991699</v>
      </c>
      <c r="C273" t="s">
        <v>1118</v>
      </c>
      <c r="D273">
        <v>1.12674939548028E-7</v>
      </c>
      <c r="E273">
        <v>0.10668420616339649</v>
      </c>
    </row>
    <row r="274" spans="1:5">
      <c r="A274">
        <v>30.361652374267578</v>
      </c>
    </row>
    <row r="275" spans="1:5">
      <c r="A275">
        <v>29.982488632202148</v>
      </c>
      <c r="B275">
        <v>29.970870971679688</v>
      </c>
      <c r="C275" t="s">
        <v>1119</v>
      </c>
      <c r="D275">
        <v>1.8029640790617796E-7</v>
      </c>
      <c r="E275">
        <v>0.20059645678525231</v>
      </c>
    </row>
    <row r="276" spans="1:5">
      <c r="A276">
        <v>29.959253311157227</v>
      </c>
    </row>
    <row r="277" spans="1:5">
      <c r="A277">
        <v>30.282861709594727</v>
      </c>
      <c r="B277">
        <v>30.354134559631348</v>
      </c>
      <c r="C277" t="s">
        <v>1120</v>
      </c>
      <c r="D277">
        <v>1.3826189141738525E-7</v>
      </c>
      <c r="E277">
        <v>0.22327216842466133</v>
      </c>
    </row>
    <row r="278" spans="1:5">
      <c r="A278">
        <v>30.425407409667969</v>
      </c>
    </row>
    <row r="279" spans="1:5">
      <c r="A279">
        <v>30.066122055053711</v>
      </c>
      <c r="B279">
        <v>30.024978637695312</v>
      </c>
      <c r="C279" t="s">
        <v>1121</v>
      </c>
      <c r="D279">
        <v>1.7366473763311572E-7</v>
      </c>
      <c r="E279">
        <v>0.18341607637636592</v>
      </c>
    </row>
    <row r="280" spans="1:5">
      <c r="A280">
        <v>29.983835220336914</v>
      </c>
    </row>
    <row r="281" spans="1:5">
      <c r="A281">
        <v>30.398260116577148</v>
      </c>
      <c r="B281">
        <v>30.167405128479004</v>
      </c>
      <c r="C281" t="s">
        <v>1122</v>
      </c>
      <c r="D281">
        <v>1.5735123916570276E-7</v>
      </c>
      <c r="E281">
        <v>0.1687449825765249</v>
      </c>
    </row>
    <row r="282" spans="1:5">
      <c r="A282">
        <v>29.936550140380859</v>
      </c>
    </row>
    <row r="283" spans="1:5">
      <c r="A283">
        <v>30.348451614379883</v>
      </c>
      <c r="B283">
        <v>30.225915908813477</v>
      </c>
      <c r="C283" t="s">
        <v>1123</v>
      </c>
      <c r="D283">
        <v>1.5110202814549069E-7</v>
      </c>
      <c r="E283">
        <v>0.15372208705229959</v>
      </c>
    </row>
    <row r="284" spans="1:5">
      <c r="A284">
        <v>30.10338020324707</v>
      </c>
    </row>
    <row r="285" spans="1:5">
      <c r="A285">
        <v>29.904291152954102</v>
      </c>
      <c r="B285">
        <v>29.982385635375977</v>
      </c>
      <c r="C285" t="s">
        <v>1124</v>
      </c>
      <c r="D285">
        <v>1.7886422974824176E-7</v>
      </c>
      <c r="E285">
        <v>0.13937626207657428</v>
      </c>
    </row>
    <row r="286" spans="1:5">
      <c r="A286">
        <v>30.060480117797852</v>
      </c>
    </row>
    <row r="287" spans="1:5">
      <c r="A287">
        <v>31.240371704101562</v>
      </c>
      <c r="B287">
        <v>31.003681182861328</v>
      </c>
      <c r="C287" t="s">
        <v>1125</v>
      </c>
      <c r="D287">
        <v>8.8169980575939796E-8</v>
      </c>
      <c r="E287">
        <v>9.8522673089687887E-2</v>
      </c>
    </row>
    <row r="288" spans="1:5">
      <c r="A288">
        <v>30.766990661621094</v>
      </c>
    </row>
    <row r="289" spans="1:5">
      <c r="A289">
        <v>29.597108840942383</v>
      </c>
      <c r="B289">
        <v>29.465925216674805</v>
      </c>
      <c r="C289" t="s">
        <v>1126</v>
      </c>
      <c r="D289">
        <v>2.5578395557735505E-7</v>
      </c>
      <c r="E289">
        <v>0.18043391768456046</v>
      </c>
    </row>
    <row r="290" spans="1:5">
      <c r="A290">
        <v>29.334741592407227</v>
      </c>
    </row>
    <row r="291" spans="1:5">
      <c r="A291">
        <v>29.845884323120117</v>
      </c>
      <c r="B291">
        <v>29.856990814208984</v>
      </c>
      <c r="C291" t="s">
        <v>1127</v>
      </c>
      <c r="D291">
        <v>1.950930942083959E-7</v>
      </c>
      <c r="E291">
        <v>0.14098807119893383</v>
      </c>
    </row>
    <row r="292" spans="1:5">
      <c r="A292">
        <v>29.868097305297852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1"/>
  <sheetViews>
    <sheetView workbookViewId="0">
      <selection activeCell="L59" sqref="L59"/>
    </sheetView>
  </sheetViews>
  <sheetFormatPr baseColWidth="10" defaultRowHeight="16"/>
  <cols>
    <col min="1" max="1" width="13.6640625" style="1" bestFit="1" customWidth="1"/>
    <col min="2" max="9" width="10.83203125" style="1"/>
  </cols>
  <sheetData>
    <row r="1" spans="1:9" ht="17" thickBot="1">
      <c r="A1" s="91" t="s">
        <v>1128</v>
      </c>
    </row>
    <row r="2" spans="1:9" s="155" customFormat="1" ht="17" thickBot="1">
      <c r="A2" s="154"/>
      <c r="B2" s="177" t="s">
        <v>1129</v>
      </c>
      <c r="C2" s="178"/>
      <c r="D2" s="178" t="s">
        <v>1130</v>
      </c>
      <c r="E2" s="178"/>
      <c r="F2" s="178" t="s">
        <v>1131</v>
      </c>
      <c r="G2" s="178"/>
      <c r="H2" s="178" t="s">
        <v>1132</v>
      </c>
      <c r="I2" s="179"/>
    </row>
    <row r="3" spans="1:9" s="155" customFormat="1" ht="17" thickBot="1">
      <c r="A3" s="154"/>
      <c r="B3" s="156" t="s">
        <v>95</v>
      </c>
      <c r="C3" s="157" t="s">
        <v>96</v>
      </c>
      <c r="D3" s="156" t="s">
        <v>95</v>
      </c>
      <c r="E3" s="157" t="s">
        <v>96</v>
      </c>
      <c r="F3" s="156" t="s">
        <v>95</v>
      </c>
      <c r="G3" s="157" t="s">
        <v>96</v>
      </c>
      <c r="H3" s="156" t="s">
        <v>95</v>
      </c>
      <c r="I3" s="157" t="s">
        <v>96</v>
      </c>
    </row>
    <row r="4" spans="1:9">
      <c r="A4" s="158" t="s">
        <v>980</v>
      </c>
      <c r="B4" s="3">
        <v>0.12078102219796449</v>
      </c>
      <c r="C4" s="153">
        <v>0.27066452778648048</v>
      </c>
      <c r="D4" s="3">
        <v>9.1733372948964637E-2</v>
      </c>
      <c r="E4" s="153">
        <v>0.11886540724385466</v>
      </c>
      <c r="F4" s="3">
        <v>99.622233689190963</v>
      </c>
      <c r="G4" s="153">
        <v>99.440651777096306</v>
      </c>
      <c r="H4" s="3">
        <v>0.16525191566210831</v>
      </c>
      <c r="I4" s="153">
        <v>0.16981828787337258</v>
      </c>
    </row>
    <row r="5" spans="1:9">
      <c r="A5" s="159" t="s">
        <v>1133</v>
      </c>
      <c r="B5" s="3">
        <v>20.936603930590646</v>
      </c>
      <c r="C5" s="153">
        <v>36.597733831054512</v>
      </c>
      <c r="D5" s="3">
        <v>0.13277979847149429</v>
      </c>
      <c r="E5" s="153">
        <v>0.14431020291870594</v>
      </c>
      <c r="F5" s="3">
        <v>78.782668439112399</v>
      </c>
      <c r="G5" s="153">
        <v>63.105423727472122</v>
      </c>
      <c r="H5" s="3">
        <v>0.1479478318254635</v>
      </c>
      <c r="I5" s="153">
        <v>0.15253223855465967</v>
      </c>
    </row>
    <row r="6" spans="1:9">
      <c r="A6" s="159" t="s">
        <v>1134</v>
      </c>
      <c r="B6" s="3">
        <v>98.674139284338182</v>
      </c>
      <c r="C6" s="153">
        <v>98.730910184280802</v>
      </c>
      <c r="D6" s="3">
        <v>0.16000118907518923</v>
      </c>
      <c r="E6" s="153">
        <v>0.16545197332714617</v>
      </c>
      <c r="F6" s="3">
        <v>1.0046016972956413</v>
      </c>
      <c r="G6" s="153">
        <v>1.0116125751148708</v>
      </c>
      <c r="H6" s="3">
        <v>0.1612578292909877</v>
      </c>
      <c r="I6" s="153">
        <v>9.2025267277197467E-2</v>
      </c>
    </row>
    <row r="7" spans="1:9">
      <c r="A7" s="159" t="s">
        <v>1135</v>
      </c>
      <c r="B7" s="3">
        <v>7.9767457835363917E-2</v>
      </c>
      <c r="C7" s="153">
        <v>0.22936856542586548</v>
      </c>
      <c r="D7" s="3">
        <v>6.313228033508643E-2</v>
      </c>
      <c r="E7" s="153">
        <v>0.14846126384489686</v>
      </c>
      <c r="F7" s="3">
        <v>99.733814838947438</v>
      </c>
      <c r="G7" s="153">
        <v>99.446311364945913</v>
      </c>
      <c r="H7" s="3">
        <v>0.12328542288212198</v>
      </c>
      <c r="I7" s="153">
        <v>0.17585880578333343</v>
      </c>
    </row>
    <row r="8" spans="1:9">
      <c r="A8" s="159" t="s">
        <v>1136</v>
      </c>
      <c r="B8" s="3">
        <v>0.10413792197593504</v>
      </c>
      <c r="C8" s="153">
        <v>0.45465156033048837</v>
      </c>
      <c r="D8" s="3">
        <v>0.12356391491617646</v>
      </c>
      <c r="E8" s="153">
        <v>0.19238076522470987</v>
      </c>
      <c r="F8" s="3">
        <v>99.625771642865061</v>
      </c>
      <c r="G8" s="153">
        <v>99.185550706977111</v>
      </c>
      <c r="H8" s="3">
        <v>0.14652652024281004</v>
      </c>
      <c r="I8" s="153">
        <v>0.16741696746768175</v>
      </c>
    </row>
    <row r="9" spans="1:9">
      <c r="A9" s="159" t="s">
        <v>1137</v>
      </c>
      <c r="B9" s="3">
        <v>0.81179167455545997</v>
      </c>
      <c r="C9" s="153">
        <v>1.305221301831414</v>
      </c>
      <c r="D9" s="3">
        <v>0.27734457947566471</v>
      </c>
      <c r="E9" s="153">
        <v>0.29539612140735949</v>
      </c>
      <c r="F9" s="3">
        <v>98.727463756746474</v>
      </c>
      <c r="G9" s="153">
        <v>98.129282926535367</v>
      </c>
      <c r="H9" s="3">
        <v>0.18339998922240217</v>
      </c>
      <c r="I9" s="153">
        <v>0.2700996502258598</v>
      </c>
    </row>
    <row r="10" spans="1:9">
      <c r="A10" s="159" t="s">
        <v>1138</v>
      </c>
      <c r="B10" s="3">
        <v>91.761575033645542</v>
      </c>
      <c r="C10" s="153">
        <v>99.15579077261954</v>
      </c>
      <c r="D10" s="3">
        <v>0.17129375300828556</v>
      </c>
      <c r="E10" s="153">
        <v>0.13179952765961542</v>
      </c>
      <c r="F10" s="3">
        <v>7.9102134876607204</v>
      </c>
      <c r="G10" s="153">
        <v>0.61714824363806631</v>
      </c>
      <c r="H10" s="3">
        <v>0.1569177256854403</v>
      </c>
      <c r="I10" s="153">
        <v>9.5261456082812057E-2</v>
      </c>
    </row>
    <row r="11" spans="1:9">
      <c r="A11" s="159" t="s">
        <v>1139</v>
      </c>
      <c r="B11" s="3">
        <v>8.4078036904628298E-2</v>
      </c>
      <c r="C11" s="153">
        <v>0.24212793270687341</v>
      </c>
      <c r="D11" s="3">
        <v>0.10197453452252571</v>
      </c>
      <c r="E11" s="153">
        <v>0.20128608881159993</v>
      </c>
      <c r="F11" s="3">
        <v>99.65509937178966</v>
      </c>
      <c r="G11" s="153">
        <v>99.40297523116493</v>
      </c>
      <c r="H11" s="3">
        <v>0.15884805678318298</v>
      </c>
      <c r="I11" s="153">
        <v>0.15361074731658103</v>
      </c>
    </row>
    <row r="12" spans="1:9">
      <c r="A12" s="159" t="s">
        <v>1140</v>
      </c>
      <c r="B12" s="3">
        <v>98.942541645576043</v>
      </c>
      <c r="C12" s="153">
        <v>98.701200609460798</v>
      </c>
      <c r="D12" s="3">
        <v>0.12178523512032868</v>
      </c>
      <c r="E12" s="153">
        <v>0.12253117164576942</v>
      </c>
      <c r="F12" s="3">
        <v>0.81911942883443556</v>
      </c>
      <c r="G12" s="153">
        <v>1.0695840127300202</v>
      </c>
      <c r="H12" s="3">
        <v>0.11655369046919596</v>
      </c>
      <c r="I12" s="153">
        <v>0.10668420616339649</v>
      </c>
    </row>
    <row r="13" spans="1:9">
      <c r="A13" s="159" t="s">
        <v>1141</v>
      </c>
      <c r="B13" s="3">
        <v>0.10812727108518927</v>
      </c>
      <c r="C13" s="153">
        <v>0.45669017101768783</v>
      </c>
      <c r="D13" s="3">
        <v>7.5196544403391977E-2</v>
      </c>
      <c r="E13" s="153">
        <v>0.24948167479992336</v>
      </c>
      <c r="F13" s="3">
        <v>99.692616477583556</v>
      </c>
      <c r="G13" s="153">
        <v>99.09323169739713</v>
      </c>
      <c r="H13" s="3">
        <v>0.1240597069278609</v>
      </c>
      <c r="I13" s="153">
        <v>0.20059645678525231</v>
      </c>
    </row>
    <row r="14" spans="1:9">
      <c r="A14" s="159" t="s">
        <v>1142</v>
      </c>
      <c r="B14" s="3">
        <v>7.8965611417530931E-2</v>
      </c>
      <c r="C14" s="153">
        <v>0.27401153394710126</v>
      </c>
      <c r="D14" s="3">
        <v>8.946272086205663E-2</v>
      </c>
      <c r="E14" s="153">
        <v>0.31806382652684767</v>
      </c>
      <c r="F14" s="3">
        <v>99.708741805574377</v>
      </c>
      <c r="G14" s="153">
        <v>99.184652471101387</v>
      </c>
      <c r="H14" s="3">
        <v>0.12282986214604723</v>
      </c>
      <c r="I14" s="153">
        <v>0.22327216842466133</v>
      </c>
    </row>
    <row r="15" spans="1:9">
      <c r="A15" s="159" t="s">
        <v>1143</v>
      </c>
      <c r="B15" s="3">
        <v>0.14252635853851467</v>
      </c>
      <c r="C15" s="153">
        <v>0.51737401012787776</v>
      </c>
      <c r="D15" s="3">
        <v>9.297864894072902E-2</v>
      </c>
      <c r="E15" s="153">
        <v>0.2603388952188827</v>
      </c>
      <c r="F15" s="3">
        <v>99.637336985675461</v>
      </c>
      <c r="G15" s="153">
        <v>99.038871018276865</v>
      </c>
      <c r="H15" s="3">
        <v>0.12715800684530196</v>
      </c>
      <c r="I15" s="153">
        <v>0.18341607637636592</v>
      </c>
    </row>
    <row r="16" spans="1:9">
      <c r="A16" s="159" t="s">
        <v>1144</v>
      </c>
      <c r="B16" s="3">
        <v>0.10474973164050205</v>
      </c>
      <c r="C16" s="153">
        <v>0.27405199414869386</v>
      </c>
      <c r="D16" s="3">
        <v>7.9367632422921414E-2</v>
      </c>
      <c r="E16" s="153">
        <v>0.27111382093414021</v>
      </c>
      <c r="F16" s="3">
        <v>99.632839504804423</v>
      </c>
      <c r="G16" s="153">
        <v>99.286089202340634</v>
      </c>
      <c r="H16" s="3">
        <v>0.18304313113215592</v>
      </c>
      <c r="I16" s="153">
        <v>0.1687449825765249</v>
      </c>
    </row>
    <row r="17" spans="1:9">
      <c r="A17" s="159" t="s">
        <v>1145</v>
      </c>
      <c r="B17" s="3">
        <v>36.390113989765595</v>
      </c>
      <c r="C17" s="153">
        <v>51.115775270234884</v>
      </c>
      <c r="D17" s="3">
        <v>0.25008450539687843</v>
      </c>
      <c r="E17" s="153">
        <v>0.22202355496037524</v>
      </c>
      <c r="F17" s="3">
        <v>63.182495822294257</v>
      </c>
      <c r="G17" s="153">
        <v>48.508479087752441</v>
      </c>
      <c r="H17" s="3">
        <v>0.17730568254326481</v>
      </c>
      <c r="I17" s="153">
        <v>0.15372208705229959</v>
      </c>
    </row>
    <row r="18" spans="1:9">
      <c r="A18" s="159" t="s">
        <v>1146</v>
      </c>
      <c r="B18" s="3">
        <v>20.655094489561183</v>
      </c>
      <c r="C18" s="153">
        <v>35.369281258219118</v>
      </c>
      <c r="D18" s="3">
        <v>8.6564416101366851E-2</v>
      </c>
      <c r="E18" s="153">
        <v>0.17677465805680193</v>
      </c>
      <c r="F18" s="3">
        <v>79.1431080694109</v>
      </c>
      <c r="G18" s="153">
        <v>64.314567821647501</v>
      </c>
      <c r="H18" s="3">
        <v>0.11523302492656698</v>
      </c>
      <c r="I18" s="153">
        <v>0.13937626207657428</v>
      </c>
    </row>
    <row r="19" spans="1:9">
      <c r="A19" s="159" t="s">
        <v>1147</v>
      </c>
      <c r="B19" s="3">
        <v>98.740400558213153</v>
      </c>
      <c r="C19" s="153">
        <v>98.96156617182956</v>
      </c>
      <c r="D19" s="3">
        <v>0.17008829448273058</v>
      </c>
      <c r="E19" s="153">
        <v>0.22970368048828546</v>
      </c>
      <c r="F19" s="3">
        <v>0.95390184289377444</v>
      </c>
      <c r="G19" s="153">
        <v>0.71020747459247169</v>
      </c>
      <c r="H19" s="3">
        <v>0.13560930441034713</v>
      </c>
      <c r="I19" s="153">
        <v>9.8522673089687887E-2</v>
      </c>
    </row>
    <row r="20" spans="1:9">
      <c r="A20" s="159" t="s">
        <v>1148</v>
      </c>
      <c r="B20" s="3">
        <v>39.159124806230601</v>
      </c>
      <c r="C20" s="153">
        <v>46.282226895751869</v>
      </c>
      <c r="D20" s="3">
        <v>59.882693884411772</v>
      </c>
      <c r="E20" s="153">
        <v>53.028781417826629</v>
      </c>
      <c r="F20" s="3">
        <v>0.85377017705598091</v>
      </c>
      <c r="G20" s="153">
        <v>0.50855776873694269</v>
      </c>
      <c r="H20" s="3">
        <v>0.10441113230163875</v>
      </c>
      <c r="I20" s="153">
        <v>0.18043391768456046</v>
      </c>
    </row>
    <row r="21" spans="1:9" ht="17" thickBot="1">
      <c r="A21" s="160" t="s">
        <v>1149</v>
      </c>
      <c r="B21" s="4">
        <v>7.2723175614869531E-2</v>
      </c>
      <c r="C21" s="142">
        <v>0.14987846516043968</v>
      </c>
      <c r="D21" s="4">
        <v>0.20227767176368897</v>
      </c>
      <c r="E21" s="142">
        <v>0.15290086500867489</v>
      </c>
      <c r="F21" s="4">
        <v>99.545867936672678</v>
      </c>
      <c r="G21" s="142">
        <v>99.556232598631951</v>
      </c>
      <c r="H21" s="4">
        <v>0.17913121594878578</v>
      </c>
      <c r="I21" s="142">
        <v>0.14098807119893383</v>
      </c>
    </row>
  </sheetData>
  <mergeCells count="4">
    <mergeCell ref="B2:C2"/>
    <mergeCell ref="D2:E2"/>
    <mergeCell ref="F2:G2"/>
    <mergeCell ref="H2:I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9"/>
  <sheetViews>
    <sheetView workbookViewId="0">
      <selection activeCell="I57" sqref="I57"/>
    </sheetView>
  </sheetViews>
  <sheetFormatPr baseColWidth="10" defaultRowHeight="16"/>
  <cols>
    <col min="1" max="1" width="19.5" bestFit="1" customWidth="1"/>
    <col min="3" max="3" width="38.6640625" bestFit="1" customWidth="1"/>
    <col min="4" max="4" width="26.83203125" bestFit="1" customWidth="1"/>
    <col min="5" max="5" width="12.1640625" bestFit="1" customWidth="1"/>
    <col min="7" max="7" width="19.5" bestFit="1" customWidth="1"/>
  </cols>
  <sheetData>
    <row r="1" spans="1:5" ht="17" thickBot="1">
      <c r="A1" s="91" t="s">
        <v>977</v>
      </c>
      <c r="B1" s="1"/>
      <c r="C1" s="1"/>
      <c r="D1" s="1"/>
      <c r="E1" s="1"/>
    </row>
    <row r="2" spans="1:5" ht="17" thickBot="1">
      <c r="A2" s="98" t="s">
        <v>95</v>
      </c>
    </row>
    <row r="3" spans="1:5" ht="17" thickBot="1">
      <c r="A3" s="24" t="s">
        <v>667</v>
      </c>
      <c r="B3" s="25" t="s">
        <v>1</v>
      </c>
      <c r="C3" s="25" t="s">
        <v>2</v>
      </c>
      <c r="D3" s="26" t="s">
        <v>3</v>
      </c>
      <c r="E3" s="27" t="s">
        <v>4</v>
      </c>
    </row>
    <row r="4" spans="1:5">
      <c r="A4" s="140">
        <v>19.737987518310547</v>
      </c>
      <c r="B4" s="132">
        <v>19.507842063903809</v>
      </c>
      <c r="C4" s="132" t="s">
        <v>965</v>
      </c>
      <c r="D4" s="132">
        <v>2.5306725602531737E-4</v>
      </c>
      <c r="E4" s="133">
        <v>99.840744669101966</v>
      </c>
    </row>
    <row r="5" spans="1:5">
      <c r="A5" s="3">
        <v>19.27769660949707</v>
      </c>
      <c r="B5" s="134"/>
      <c r="C5" s="134"/>
      <c r="D5" s="134"/>
      <c r="E5" s="135"/>
    </row>
    <row r="6" spans="1:5">
      <c r="A6" s="3">
        <v>20.129581451416016</v>
      </c>
      <c r="B6" s="134">
        <v>20.101194381713867</v>
      </c>
      <c r="C6" s="134" t="s">
        <v>966</v>
      </c>
      <c r="D6" s="134">
        <v>1.6778660720342855E-4</v>
      </c>
      <c r="E6" s="135">
        <v>85.235960113219846</v>
      </c>
    </row>
    <row r="7" spans="1:5">
      <c r="A7" s="3">
        <v>20.072807312011719</v>
      </c>
      <c r="B7" s="134"/>
      <c r="C7" s="134"/>
      <c r="D7" s="136"/>
      <c r="E7" s="135"/>
    </row>
    <row r="8" spans="1:5">
      <c r="A8" s="3">
        <v>20.176359176635742</v>
      </c>
      <c r="B8" s="134">
        <v>20.304207801818848</v>
      </c>
      <c r="C8" s="134" t="s">
        <v>967</v>
      </c>
      <c r="D8" s="134">
        <v>1.4577781677366022E-4</v>
      </c>
      <c r="E8" s="135">
        <v>70.926100026023903</v>
      </c>
    </row>
    <row r="9" spans="1:5" ht="17" thickBot="1">
      <c r="A9" s="3">
        <v>20.432056427001953</v>
      </c>
      <c r="B9" s="134"/>
      <c r="C9" s="134"/>
      <c r="D9" s="136"/>
      <c r="E9" s="135"/>
    </row>
    <row r="10" spans="1:5">
      <c r="A10" s="140">
        <v>28.696155548095703</v>
      </c>
      <c r="B10" s="132">
        <v>28.80717945098877</v>
      </c>
      <c r="C10" s="132" t="s">
        <v>971</v>
      </c>
      <c r="D10" s="132">
        <v>4.036659555308796E-7</v>
      </c>
      <c r="E10" s="133">
        <v>0.15925533089802693</v>
      </c>
    </row>
    <row r="11" spans="1:5">
      <c r="A11" s="3">
        <v>28.918203353881836</v>
      </c>
      <c r="B11" s="134"/>
      <c r="C11" s="134"/>
      <c r="D11" s="136"/>
      <c r="E11" s="135"/>
    </row>
    <row r="12" spans="1:5">
      <c r="A12" s="3">
        <v>22.766101837158203</v>
      </c>
      <c r="B12" s="134">
        <v>22.632527351379395</v>
      </c>
      <c r="C12" s="134" t="s">
        <v>972</v>
      </c>
      <c r="D12" s="134">
        <v>2.9062946647499851E-5</v>
      </c>
      <c r="E12" s="135">
        <v>14.764039886780154</v>
      </c>
    </row>
    <row r="13" spans="1:5">
      <c r="A13" s="3">
        <v>22.498952865600586</v>
      </c>
      <c r="B13" s="134"/>
      <c r="C13" s="134"/>
      <c r="D13" s="136"/>
      <c r="E13" s="135"/>
    </row>
    <row r="14" spans="1:5">
      <c r="A14" s="3">
        <v>21.53009033203125</v>
      </c>
      <c r="B14" s="134">
        <v>21.591795921325684</v>
      </c>
      <c r="C14" s="134" t="s">
        <v>973</v>
      </c>
      <c r="D14" s="134">
        <v>5.9756981728121243E-5</v>
      </c>
      <c r="E14" s="135">
        <v>29.073899973976086</v>
      </c>
    </row>
    <row r="15" spans="1:5" ht="17" thickBot="1">
      <c r="A15" s="4">
        <v>21.653501510620117</v>
      </c>
      <c r="B15" s="137"/>
      <c r="C15" s="137"/>
      <c r="D15" s="137"/>
      <c r="E15" s="139"/>
    </row>
    <row r="16" spans="1:5" ht="17" thickBot="1"/>
    <row r="17" spans="1:5" ht="17" thickBot="1">
      <c r="A17" s="98" t="s">
        <v>96</v>
      </c>
    </row>
    <row r="18" spans="1:5">
      <c r="A18" s="140">
        <v>19.481622695922852</v>
      </c>
      <c r="B18" s="132">
        <v>19.549252510070801</v>
      </c>
      <c r="C18" s="132" t="s">
        <v>968</v>
      </c>
      <c r="D18" s="132">
        <v>2.4591205183916343E-4</v>
      </c>
      <c r="E18" s="133">
        <v>99.795940261290255</v>
      </c>
    </row>
    <row r="19" spans="1:5">
      <c r="A19" s="3">
        <v>19.61688232421875</v>
      </c>
      <c r="B19" s="134"/>
      <c r="C19" s="134"/>
      <c r="D19" s="136"/>
      <c r="E19" s="135"/>
    </row>
    <row r="20" spans="1:5">
      <c r="A20" s="3">
        <v>20.219280242919922</v>
      </c>
      <c r="B20" s="134">
        <v>20.145288467407227</v>
      </c>
      <c r="C20" s="134" t="s">
        <v>969</v>
      </c>
      <c r="D20" s="134">
        <v>1.6273985273505514E-4</v>
      </c>
      <c r="E20" s="135">
        <v>82.599424525199311</v>
      </c>
    </row>
    <row r="21" spans="1:5">
      <c r="A21" s="3">
        <v>20.071296691894531</v>
      </c>
      <c r="B21" s="134"/>
      <c r="C21" s="134"/>
      <c r="D21" s="134"/>
      <c r="E21" s="135"/>
    </row>
    <row r="22" spans="1:5">
      <c r="A22" s="3">
        <v>20.405420303344727</v>
      </c>
      <c r="B22" s="134">
        <v>20.464715003967285</v>
      </c>
      <c r="C22" s="134" t="s">
        <v>970</v>
      </c>
      <c r="D22" s="134">
        <v>1.3044016480887852E-4</v>
      </c>
      <c r="E22" s="135">
        <v>71.950017657287702</v>
      </c>
    </row>
    <row r="23" spans="1:5" ht="17" thickBot="1">
      <c r="A23" s="4">
        <v>20.524009704589844</v>
      </c>
      <c r="B23" s="137"/>
      <c r="C23" s="137"/>
      <c r="D23" s="138"/>
      <c r="E23" s="139"/>
    </row>
    <row r="24" spans="1:5">
      <c r="A24" s="3">
        <v>28.47467041015625</v>
      </c>
      <c r="B24" s="134">
        <v>28.490015029907227</v>
      </c>
      <c r="C24" s="134" t="s">
        <v>974</v>
      </c>
      <c r="D24" s="134">
        <v>5.0283357131055361E-7</v>
      </c>
      <c r="E24" s="135">
        <v>0.20405973870975427</v>
      </c>
    </row>
    <row r="25" spans="1:5">
      <c r="A25" s="3">
        <v>28.505359649658203</v>
      </c>
      <c r="B25" s="134"/>
      <c r="C25" s="134"/>
      <c r="D25" s="136"/>
      <c r="E25" s="135"/>
    </row>
    <row r="26" spans="1:5">
      <c r="A26" s="3">
        <v>22.455364227294922</v>
      </c>
      <c r="B26" s="134">
        <v>22.394024848937988</v>
      </c>
      <c r="C26" s="134" t="s">
        <v>975</v>
      </c>
      <c r="D26" s="134">
        <v>3.4283133406218381E-5</v>
      </c>
      <c r="E26" s="135">
        <v>17.400575474800679</v>
      </c>
    </row>
    <row r="27" spans="1:5">
      <c r="A27" s="3">
        <v>22.332685470581055</v>
      </c>
      <c r="B27" s="2"/>
      <c r="C27" s="134"/>
      <c r="D27" s="2"/>
      <c r="E27" s="135"/>
    </row>
    <row r="28" spans="1:5">
      <c r="A28" s="3">
        <v>21.919834136962891</v>
      </c>
      <c r="B28" s="134">
        <v>21.824762344360352</v>
      </c>
      <c r="C28" s="134" t="s">
        <v>976</v>
      </c>
      <c r="D28" s="134">
        <v>5.0852584041012066E-5</v>
      </c>
      <c r="E28" s="135">
        <v>28.049982342712305</v>
      </c>
    </row>
    <row r="29" spans="1:5" ht="17" thickBot="1">
      <c r="A29" s="4">
        <v>21.729690551757812</v>
      </c>
      <c r="B29" s="137"/>
      <c r="C29" s="141"/>
      <c r="D29" s="137"/>
      <c r="E29" s="14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6"/>
  <sheetViews>
    <sheetView workbookViewId="0">
      <selection activeCell="M57" sqref="M57"/>
    </sheetView>
  </sheetViews>
  <sheetFormatPr baseColWidth="10" defaultRowHeight="16"/>
  <cols>
    <col min="1" max="1" width="19.5" bestFit="1" customWidth="1"/>
  </cols>
  <sheetData>
    <row r="1" spans="1:5" ht="17" thickBot="1">
      <c r="A1" s="91" t="s">
        <v>977</v>
      </c>
    </row>
    <row r="2" spans="1:5" ht="17" thickBot="1">
      <c r="A2" s="1"/>
      <c r="B2" s="180" t="s">
        <v>983</v>
      </c>
      <c r="C2" s="181"/>
      <c r="D2" s="1"/>
    </row>
    <row r="3" spans="1:5" ht="17" thickBot="1">
      <c r="A3" s="1"/>
      <c r="B3" s="143" t="s">
        <v>95</v>
      </c>
      <c r="C3" s="143" t="s">
        <v>96</v>
      </c>
      <c r="D3" s="144" t="s">
        <v>978</v>
      </c>
      <c r="E3" s="145" t="s">
        <v>979</v>
      </c>
    </row>
    <row r="4" spans="1:5">
      <c r="A4" s="146" t="s">
        <v>980</v>
      </c>
      <c r="B4" s="147">
        <v>0.15925533089802699</v>
      </c>
      <c r="C4" s="147">
        <v>0.20405973870975427</v>
      </c>
      <c r="D4" s="148">
        <f>(B4+C4)/2</f>
        <v>0.18165753480389063</v>
      </c>
      <c r="E4" s="146">
        <f>100-D4</f>
        <v>99.81834246519611</v>
      </c>
    </row>
    <row r="5" spans="1:5">
      <c r="A5" s="110" t="s">
        <v>981</v>
      </c>
      <c r="B5" s="149">
        <v>14.764039886780154</v>
      </c>
      <c r="C5" s="149">
        <v>17.400575474800679</v>
      </c>
      <c r="D5" s="150">
        <f t="shared" ref="D5:D6" si="0">(B5+C5)/2</f>
        <v>16.082307680790414</v>
      </c>
      <c r="E5" s="110">
        <f>100-D5</f>
        <v>83.917692319209578</v>
      </c>
    </row>
    <row r="6" spans="1:5" ht="17" thickBot="1">
      <c r="A6" s="111" t="s">
        <v>982</v>
      </c>
      <c r="B6" s="151">
        <v>29.073899973976086</v>
      </c>
      <c r="C6" s="151">
        <v>28.049982342712305</v>
      </c>
      <c r="D6" s="152">
        <f t="shared" si="0"/>
        <v>28.561941158344197</v>
      </c>
      <c r="E6" s="111">
        <f>100-D6</f>
        <v>71.438058841655803</v>
      </c>
    </row>
  </sheetData>
  <mergeCells count="1">
    <mergeCell ref="B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2"/>
  <sheetViews>
    <sheetView workbookViewId="0">
      <selection activeCell="G150" sqref="G150"/>
    </sheetView>
  </sheetViews>
  <sheetFormatPr baseColWidth="10" defaultRowHeight="16"/>
  <cols>
    <col min="1" max="1" width="11.1640625" style="6" bestFit="1" customWidth="1"/>
    <col min="2" max="2" width="12.1640625" style="6" bestFit="1" customWidth="1"/>
    <col min="3" max="3" width="11.83203125" style="6" bestFit="1" customWidth="1"/>
    <col min="4" max="4" width="36.1640625" style="6" bestFit="1" customWidth="1"/>
    <col min="5" max="5" width="23.1640625" style="8" bestFit="1" customWidth="1"/>
    <col min="6" max="6" width="5.5" style="8" bestFit="1" customWidth="1"/>
    <col min="7" max="7" width="7.6640625" style="8" bestFit="1" customWidth="1"/>
    <col min="8" max="8" width="10.83203125" style="8"/>
    <col min="9" max="9" width="11.1640625" bestFit="1" customWidth="1"/>
    <col min="10" max="11" width="12.6640625" customWidth="1"/>
  </cols>
  <sheetData>
    <row r="1" spans="1:10" ht="17" thickBot="1">
      <c r="A1" s="98" t="s">
        <v>105</v>
      </c>
      <c r="E1" s="11" t="s">
        <v>5</v>
      </c>
      <c r="F1" s="12" t="s">
        <v>6</v>
      </c>
      <c r="G1" s="13">
        <v>-3.3245</v>
      </c>
    </row>
    <row r="2" spans="1:10" ht="17" thickBot="1">
      <c r="A2" s="24" t="s">
        <v>667</v>
      </c>
      <c r="B2" s="25" t="s">
        <v>1</v>
      </c>
      <c r="C2" s="25" t="s">
        <v>106</v>
      </c>
      <c r="D2" s="28" t="s">
        <v>762</v>
      </c>
      <c r="E2" s="6"/>
      <c r="F2" s="12" t="s">
        <v>8</v>
      </c>
      <c r="G2" s="17">
        <v>7.5503999999999998</v>
      </c>
    </row>
    <row r="3" spans="1:10">
      <c r="A3" s="14">
        <v>12.872516632080078</v>
      </c>
      <c r="B3" s="15">
        <f>(A3+A4)/2</f>
        <v>12.8668532371521</v>
      </c>
      <c r="C3" s="15" t="s">
        <v>107</v>
      </c>
      <c r="D3" s="16">
        <f>10^((B3-$G$2)/$G$1)</f>
        <v>2.5166696882333649E-2</v>
      </c>
    </row>
    <row r="4" spans="1:10">
      <c r="A4" s="18">
        <v>12.861189842224121</v>
      </c>
      <c r="B4" s="7"/>
      <c r="C4" s="7"/>
      <c r="D4" s="19"/>
    </row>
    <row r="5" spans="1:10">
      <c r="A5" s="18">
        <v>12.848016738891602</v>
      </c>
      <c r="B5" s="7">
        <f>(A5+A6)/2</f>
        <v>12.79815149307251</v>
      </c>
      <c r="C5" s="7" t="s">
        <v>108</v>
      </c>
      <c r="D5" s="19">
        <f>10^((B5-$G$2)/$G$1)</f>
        <v>2.6393166929696871E-2</v>
      </c>
    </row>
    <row r="6" spans="1:10">
      <c r="A6" s="18">
        <v>12.748286247253418</v>
      </c>
      <c r="B6" s="7"/>
      <c r="C6" s="7"/>
      <c r="D6" s="19"/>
    </row>
    <row r="7" spans="1:10">
      <c r="A7" s="18">
        <v>12.814841270446777</v>
      </c>
      <c r="B7" s="7">
        <f>(A7+A8)/2</f>
        <v>12.778055191040039</v>
      </c>
      <c r="C7" s="7" t="s">
        <v>109</v>
      </c>
      <c r="D7" s="19">
        <f>10^((B7-$G$2)/$G$1)</f>
        <v>2.6763099837152634E-2</v>
      </c>
    </row>
    <row r="8" spans="1:10">
      <c r="A8" s="18">
        <v>12.741269111633301</v>
      </c>
      <c r="B8" s="7"/>
      <c r="C8" s="7"/>
      <c r="D8" s="19"/>
    </row>
    <row r="9" spans="1:10">
      <c r="A9" s="18">
        <v>12.611372947692871</v>
      </c>
      <c r="B9" s="7">
        <f>(A9+A10)/2</f>
        <v>12.638562202453613</v>
      </c>
      <c r="C9" s="7" t="s">
        <v>110</v>
      </c>
      <c r="D9" s="19">
        <f>10^((B9-$G$2)/$G$1)</f>
        <v>2.9477829485212291E-2</v>
      </c>
    </row>
    <row r="10" spans="1:10">
      <c r="A10" s="18">
        <v>12.665751457214355</v>
      </c>
      <c r="B10" s="7"/>
      <c r="C10" s="7"/>
      <c r="D10" s="19"/>
    </row>
    <row r="11" spans="1:10">
      <c r="A11" s="18">
        <v>12.428432464599609</v>
      </c>
      <c r="B11" s="7">
        <f>(A11+A12)/2</f>
        <v>12.47352933883667</v>
      </c>
      <c r="C11" s="7" t="s">
        <v>111</v>
      </c>
      <c r="D11" s="19">
        <f>10^((B11-$G$2)/$G$1)</f>
        <v>3.3047370632207883E-2</v>
      </c>
    </row>
    <row r="12" spans="1:10">
      <c r="A12" s="18">
        <v>12.51862621307373</v>
      </c>
      <c r="B12" s="7"/>
      <c r="C12" s="7"/>
      <c r="D12" s="19"/>
    </row>
    <row r="13" spans="1:10">
      <c r="A13" s="18">
        <v>12.491654396057129</v>
      </c>
      <c r="B13" s="7">
        <f>(A13+A14)/2</f>
        <v>12.793640613555908</v>
      </c>
      <c r="C13" s="7" t="s">
        <v>112</v>
      </c>
      <c r="D13" s="19">
        <f>10^((B13-$G$2)/$G$1)</f>
        <v>2.6475755641058904E-2</v>
      </c>
    </row>
    <row r="14" spans="1:10">
      <c r="A14" s="18">
        <v>13.095626831054688</v>
      </c>
      <c r="B14" s="7"/>
      <c r="C14" s="7"/>
      <c r="D14" s="19"/>
    </row>
    <row r="15" spans="1:10">
      <c r="A15" s="18">
        <v>12.911074638366699</v>
      </c>
      <c r="B15" s="7">
        <f>(A15+A16)/2</f>
        <v>12.845968246459961</v>
      </c>
      <c r="C15" s="7" t="s">
        <v>113</v>
      </c>
      <c r="D15" s="19">
        <f>10^((B15-$G$2)/$G$1)</f>
        <v>2.5533383207889174E-2</v>
      </c>
      <c r="F15" s="7"/>
      <c r="H15" s="7"/>
      <c r="J15" s="2"/>
    </row>
    <row r="16" spans="1:10">
      <c r="A16" s="18">
        <v>12.780861854553223</v>
      </c>
      <c r="B16" s="7"/>
      <c r="C16" s="7"/>
      <c r="D16" s="19"/>
    </row>
    <row r="17" spans="1:4">
      <c r="A17" s="18">
        <v>12.709482192993164</v>
      </c>
      <c r="B17" s="7">
        <f>(A17+A18)/2</f>
        <v>12.620726108551025</v>
      </c>
      <c r="C17" s="7" t="s">
        <v>114</v>
      </c>
      <c r="D17" s="19">
        <f>10^((B17-$G$2)/$G$1)</f>
        <v>2.9844241653798117E-2</v>
      </c>
    </row>
    <row r="18" spans="1:4">
      <c r="A18" s="18">
        <v>12.531970024108887</v>
      </c>
      <c r="B18" s="7"/>
      <c r="C18" s="7"/>
      <c r="D18" s="19"/>
    </row>
    <row r="19" spans="1:4">
      <c r="A19" s="18">
        <v>12.533291816711426</v>
      </c>
      <c r="B19" s="7">
        <f>(A19+A20)/2</f>
        <v>12.508182048797607</v>
      </c>
      <c r="C19" s="7" t="s">
        <v>115</v>
      </c>
      <c r="D19" s="19">
        <f>10^((B19-$G$2)/$G$1)</f>
        <v>3.226364838988479E-2</v>
      </c>
    </row>
    <row r="20" spans="1:4">
      <c r="A20" s="18">
        <v>12.483072280883789</v>
      </c>
      <c r="B20" s="7"/>
      <c r="C20" s="7"/>
      <c r="D20" s="19"/>
    </row>
    <row r="21" spans="1:4">
      <c r="A21" s="18">
        <v>12.523379325866699</v>
      </c>
      <c r="B21" s="7">
        <f>(A21+A22)/2</f>
        <v>12.513962745666504</v>
      </c>
      <c r="C21" s="7" t="s">
        <v>116</v>
      </c>
      <c r="D21" s="19">
        <f>10^((B21-$G$2)/$G$1)</f>
        <v>3.2134730287190001E-2</v>
      </c>
    </row>
    <row r="22" spans="1:4">
      <c r="A22" s="18">
        <v>12.504546165466309</v>
      </c>
      <c r="B22" s="7"/>
      <c r="C22" s="7"/>
      <c r="D22" s="19"/>
    </row>
    <row r="23" spans="1:4">
      <c r="A23" s="18">
        <v>12.461112022399902</v>
      </c>
      <c r="B23" s="7">
        <f>(A23+A24)/2</f>
        <v>12.537085056304932</v>
      </c>
      <c r="C23" s="7" t="s">
        <v>117</v>
      </c>
      <c r="D23" s="19">
        <f>10^((B23-$G$2)/$G$1)</f>
        <v>3.162419904874942E-2</v>
      </c>
    </row>
    <row r="24" spans="1:4">
      <c r="A24" s="18">
        <v>12.613058090209961</v>
      </c>
      <c r="B24" s="7"/>
      <c r="C24" s="7"/>
      <c r="D24" s="19"/>
    </row>
    <row r="25" spans="1:4">
      <c r="A25" s="18">
        <v>12.409022331237793</v>
      </c>
      <c r="B25" s="7">
        <f>(A25+A26)/2</f>
        <v>12.56131649017334</v>
      </c>
      <c r="C25" s="7" t="s">
        <v>118</v>
      </c>
      <c r="D25" s="19">
        <f>10^((B25-$G$2)/$G$1)</f>
        <v>3.1097880441265026E-2</v>
      </c>
    </row>
    <row r="26" spans="1:4">
      <c r="A26" s="18">
        <v>12.713610649108887</v>
      </c>
      <c r="B26" s="7"/>
      <c r="C26" s="7"/>
      <c r="D26" s="19"/>
    </row>
    <row r="27" spans="1:4">
      <c r="A27" s="18">
        <v>12.753378868103027</v>
      </c>
      <c r="B27" s="7">
        <f>(A27+A28)/2</f>
        <v>12.640511512756348</v>
      </c>
      <c r="C27" s="7" t="s">
        <v>119</v>
      </c>
      <c r="D27" s="19">
        <f>10^((B27-$G$2)/$G$1)</f>
        <v>2.9438057919224995E-2</v>
      </c>
    </row>
    <row r="28" spans="1:4">
      <c r="A28" s="18">
        <v>12.527644157409668</v>
      </c>
      <c r="B28" s="7"/>
      <c r="C28" s="7"/>
      <c r="D28" s="19"/>
    </row>
    <row r="29" spans="1:4">
      <c r="A29" s="18">
        <v>12.422406196594238</v>
      </c>
      <c r="B29" s="7">
        <f>(A29+A30)/2</f>
        <v>12.435010433197021</v>
      </c>
      <c r="C29" s="7" t="s">
        <v>120</v>
      </c>
      <c r="D29" s="19">
        <f>10^((B29-$G$2)/$G$1)</f>
        <v>3.3940894730101541E-2</v>
      </c>
    </row>
    <row r="30" spans="1:4">
      <c r="A30" s="18">
        <v>12.447614669799805</v>
      </c>
      <c r="B30" s="7"/>
      <c r="C30" s="7"/>
      <c r="D30" s="19"/>
    </row>
    <row r="31" spans="1:4">
      <c r="A31" s="18">
        <v>12.97342586517334</v>
      </c>
      <c r="B31" s="7">
        <f>(A31+A32)/2</f>
        <v>12.637952327728271</v>
      </c>
      <c r="C31" s="7" t="s">
        <v>121</v>
      </c>
      <c r="D31" s="19">
        <f>10^((B31-$G$2)/$G$1)</f>
        <v>2.9490283724817726E-2</v>
      </c>
    </row>
    <row r="32" spans="1:4">
      <c r="A32" s="18">
        <v>12.302478790283203</v>
      </c>
      <c r="B32" s="7"/>
      <c r="C32" s="7"/>
      <c r="D32" s="19"/>
    </row>
    <row r="33" spans="1:4">
      <c r="A33" s="18">
        <v>12.426166534423828</v>
      </c>
      <c r="B33" s="7">
        <f>(A33+A34)/2</f>
        <v>12.311917304992676</v>
      </c>
      <c r="C33" s="7" t="s">
        <v>122</v>
      </c>
      <c r="D33" s="19">
        <f>10^((B33-$G$2)/$G$1)</f>
        <v>3.6961479275289158E-2</v>
      </c>
    </row>
    <row r="34" spans="1:4" ht="17" thickBot="1">
      <c r="A34" s="21">
        <v>12.197668075561523</v>
      </c>
      <c r="B34" s="22"/>
      <c r="C34" s="22"/>
      <c r="D34" s="23"/>
    </row>
    <row r="35" spans="1:4" ht="17" thickBot="1"/>
    <row r="36" spans="1:4" ht="17" thickBot="1">
      <c r="A36" s="98" t="s">
        <v>123</v>
      </c>
    </row>
    <row r="37" spans="1:4" ht="17" thickBot="1">
      <c r="A37" s="24" t="s">
        <v>667</v>
      </c>
      <c r="B37" s="25" t="s">
        <v>1</v>
      </c>
      <c r="C37" s="25" t="s">
        <v>106</v>
      </c>
      <c r="D37" s="28" t="s">
        <v>762</v>
      </c>
    </row>
    <row r="38" spans="1:4">
      <c r="A38" s="14">
        <v>12.61550235748291</v>
      </c>
      <c r="B38" s="15">
        <f>(A38+A39)/2</f>
        <v>12.48138952255249</v>
      </c>
      <c r="C38" s="15" t="s">
        <v>107</v>
      </c>
      <c r="D38" s="16">
        <f>10^((B38-$G$2)/$G$1)</f>
        <v>3.2867947953795315E-2</v>
      </c>
    </row>
    <row r="39" spans="1:4">
      <c r="A39" s="18">
        <v>12.34727668762207</v>
      </c>
      <c r="B39" s="7"/>
      <c r="C39" s="7"/>
      <c r="D39" s="19"/>
    </row>
    <row r="40" spans="1:4">
      <c r="A40" s="18">
        <v>12.264750480651855</v>
      </c>
      <c r="B40" s="7">
        <f>(A40+A41)/2</f>
        <v>12.418259143829346</v>
      </c>
      <c r="C40" s="7" t="s">
        <v>108</v>
      </c>
      <c r="D40" s="19">
        <f>10^((B40-$G$2)/$G$1)</f>
        <v>3.4336974521486374E-2</v>
      </c>
    </row>
    <row r="41" spans="1:4">
      <c r="A41" s="18">
        <v>12.571767807006836</v>
      </c>
      <c r="B41" s="7"/>
      <c r="C41" s="7"/>
      <c r="D41" s="19"/>
    </row>
    <row r="42" spans="1:4">
      <c r="A42" s="18">
        <v>12.620028495788574</v>
      </c>
      <c r="B42" s="7">
        <f>(A42+A43)/2</f>
        <v>12.522654056549072</v>
      </c>
      <c r="C42" s="7" t="s">
        <v>109</v>
      </c>
      <c r="D42" s="19">
        <f>10^((B42-$G$2)/$G$1)</f>
        <v>3.194187000836074E-2</v>
      </c>
    </row>
    <row r="43" spans="1:4">
      <c r="A43" s="18">
        <v>12.42527961730957</v>
      </c>
      <c r="B43" s="7"/>
      <c r="C43" s="7"/>
      <c r="D43" s="19"/>
    </row>
    <row r="44" spans="1:4">
      <c r="A44" s="18">
        <v>12.462681770324707</v>
      </c>
      <c r="B44" s="7">
        <f>(A44+A45)/2</f>
        <v>12.439206600189209</v>
      </c>
      <c r="C44" s="7" t="s">
        <v>110</v>
      </c>
      <c r="D44" s="19">
        <f>10^((B44-$G$2)/$G$1)</f>
        <v>3.3842395132392747E-2</v>
      </c>
    </row>
    <row r="45" spans="1:4">
      <c r="A45" s="18">
        <v>12.415731430053711</v>
      </c>
      <c r="B45" s="7"/>
      <c r="C45" s="7"/>
      <c r="D45" s="19"/>
    </row>
    <row r="46" spans="1:4">
      <c r="A46" s="18">
        <v>12.368544578552246</v>
      </c>
      <c r="B46" s="7">
        <f>(A46+A47)/2</f>
        <v>12.496848583221436</v>
      </c>
      <c r="C46" s="7" t="s">
        <v>111</v>
      </c>
      <c r="D46" s="19">
        <f>10^((B46-$G$2)/$G$1)</f>
        <v>3.2517904389234818E-2</v>
      </c>
    </row>
    <row r="47" spans="1:4">
      <c r="A47" s="18">
        <v>12.625152587890625</v>
      </c>
      <c r="B47" s="7"/>
      <c r="C47" s="7"/>
      <c r="D47" s="19"/>
    </row>
    <row r="48" spans="1:4">
      <c r="A48" s="18">
        <v>12.551362991333008</v>
      </c>
      <c r="B48" s="7">
        <f>(A48+A49)/2</f>
        <v>12.498044490814209</v>
      </c>
      <c r="C48" s="7" t="s">
        <v>112</v>
      </c>
      <c r="D48" s="19">
        <f>10^((B48-$G$2)/$G$1)</f>
        <v>3.2490981003461594E-2</v>
      </c>
    </row>
    <row r="49" spans="1:4">
      <c r="A49" s="18">
        <v>12.44472599029541</v>
      </c>
      <c r="B49" s="7"/>
      <c r="C49" s="7"/>
      <c r="D49" s="19"/>
    </row>
    <row r="50" spans="1:4">
      <c r="A50" s="18">
        <v>12.685465812683105</v>
      </c>
      <c r="B50" s="7">
        <f>(A50+A51)/2</f>
        <v>12.535616397857666</v>
      </c>
      <c r="C50" s="7" t="s">
        <v>113</v>
      </c>
      <c r="D50" s="19">
        <f>10^((B50-$G$2)/$G$1)</f>
        <v>3.1656383832590888E-2</v>
      </c>
    </row>
    <row r="51" spans="1:4">
      <c r="A51" s="18">
        <v>12.385766983032227</v>
      </c>
      <c r="B51" s="7"/>
      <c r="C51" s="7"/>
      <c r="D51" s="19"/>
    </row>
    <row r="52" spans="1:4">
      <c r="A52" s="18">
        <v>12.095831871032715</v>
      </c>
      <c r="B52" s="7">
        <f>(A52+A53)/2</f>
        <v>12.243484973907471</v>
      </c>
      <c r="C52" s="7" t="s">
        <v>114</v>
      </c>
      <c r="D52" s="19">
        <f>10^((B52-$G$2)/$G$1)</f>
        <v>3.8755522093559452E-2</v>
      </c>
    </row>
    <row r="53" spans="1:4">
      <c r="A53" s="18">
        <v>12.391138076782227</v>
      </c>
      <c r="B53" s="7"/>
      <c r="C53" s="7"/>
      <c r="D53" s="19"/>
    </row>
    <row r="54" spans="1:4">
      <c r="A54" s="18">
        <v>12.324159622192383</v>
      </c>
      <c r="B54" s="7">
        <f>(A54+A55)/2</f>
        <v>12.233107089996338</v>
      </c>
      <c r="C54" s="7" t="s">
        <v>115</v>
      </c>
      <c r="D54" s="19">
        <f>10^((B54-$G$2)/$G$1)</f>
        <v>3.9035093985344986E-2</v>
      </c>
    </row>
    <row r="55" spans="1:4">
      <c r="A55" s="18">
        <v>12.142054557800293</v>
      </c>
      <c r="B55" s="7"/>
      <c r="C55" s="7"/>
      <c r="D55" s="19"/>
    </row>
    <row r="56" spans="1:4">
      <c r="A56" s="18">
        <v>12.369112968444824</v>
      </c>
      <c r="B56" s="7">
        <f>(A56+A57)/2</f>
        <v>12.308452129364014</v>
      </c>
      <c r="C56" s="7" t="s">
        <v>116</v>
      </c>
      <c r="D56" s="19">
        <f>10^((B56-$G$2)/$G$1)</f>
        <v>3.70502940479693E-2</v>
      </c>
    </row>
    <row r="57" spans="1:4">
      <c r="A57" s="18">
        <v>12.247791290283203</v>
      </c>
      <c r="B57" s="7"/>
      <c r="C57" s="7"/>
      <c r="D57" s="19"/>
    </row>
    <row r="58" spans="1:4">
      <c r="A58" s="18">
        <v>12.4539794921875</v>
      </c>
      <c r="B58" s="7">
        <f>(A58+A59)/2</f>
        <v>12.421665191650391</v>
      </c>
      <c r="C58" s="7" t="s">
        <v>117</v>
      </c>
      <c r="D58" s="19">
        <f>10^((B58-$G$2)/$G$1)</f>
        <v>3.4256066802971552E-2</v>
      </c>
    </row>
    <row r="59" spans="1:4">
      <c r="A59" s="18">
        <v>12.389350891113281</v>
      </c>
      <c r="B59" s="7"/>
      <c r="C59" s="7"/>
      <c r="D59" s="19"/>
    </row>
    <row r="60" spans="1:4">
      <c r="A60" s="18">
        <v>12.08689022064209</v>
      </c>
      <c r="B60" s="7">
        <f>(A60+A61)/2</f>
        <v>12.211444854736328</v>
      </c>
      <c r="C60" s="7" t="s">
        <v>118</v>
      </c>
      <c r="D60" s="19">
        <f>10^((B60-$G$2)/$G$1)</f>
        <v>3.9625172621432087E-2</v>
      </c>
    </row>
    <row r="61" spans="1:4">
      <c r="A61" s="18">
        <v>12.335999488830566</v>
      </c>
      <c r="B61" s="7"/>
      <c r="C61" s="7"/>
      <c r="D61" s="19"/>
    </row>
    <row r="62" spans="1:4">
      <c r="A62" s="18">
        <v>12.268492698669434</v>
      </c>
      <c r="B62" s="7">
        <f>(A62+A63)/2</f>
        <v>12.241378307342529</v>
      </c>
      <c r="C62" s="7" t="s">
        <v>119</v>
      </c>
      <c r="D62" s="19">
        <f>10^((B62-$G$2)/$G$1)</f>
        <v>3.8812111563233997E-2</v>
      </c>
    </row>
    <row r="63" spans="1:4">
      <c r="A63" s="18">
        <v>12.214263916015625</v>
      </c>
      <c r="B63" s="7"/>
      <c r="C63" s="7"/>
      <c r="D63" s="19"/>
    </row>
    <row r="64" spans="1:4">
      <c r="A64" s="18">
        <v>12.147092819213867</v>
      </c>
      <c r="B64" s="7">
        <f>(A64+A65)/2</f>
        <v>12.266337394714355</v>
      </c>
      <c r="C64" s="7" t="s">
        <v>120</v>
      </c>
      <c r="D64" s="19">
        <f>10^((B64-$G$2)/$G$1)</f>
        <v>3.8146935027833277E-2</v>
      </c>
    </row>
    <row r="65" spans="1:4">
      <c r="A65" s="18">
        <v>12.385581970214844</v>
      </c>
      <c r="B65" s="7"/>
      <c r="C65" s="7"/>
      <c r="D65" s="19"/>
    </row>
    <row r="66" spans="1:4">
      <c r="A66" s="18">
        <v>12.556382179260254</v>
      </c>
      <c r="B66" s="7">
        <f>(A66+A67)/2</f>
        <v>12.501378536224365</v>
      </c>
      <c r="C66" s="7" t="s">
        <v>121</v>
      </c>
      <c r="D66" s="19">
        <f>10^((B66-$G$2)/$G$1)</f>
        <v>3.2416039509380892E-2</v>
      </c>
    </row>
    <row r="67" spans="1:4">
      <c r="A67" s="18">
        <v>12.446374893188477</v>
      </c>
      <c r="B67" s="7"/>
      <c r="C67" s="7"/>
      <c r="D67" s="19"/>
    </row>
    <row r="68" spans="1:4">
      <c r="A68" s="18">
        <v>12.072598457336426</v>
      </c>
      <c r="B68" s="7">
        <f>(A68+A69)/2</f>
        <v>12.084567546844482</v>
      </c>
      <c r="C68" s="7" t="s">
        <v>122</v>
      </c>
      <c r="D68" s="19">
        <f>10^((B68-$G$2)/$G$1)</f>
        <v>4.3264879155232167E-2</v>
      </c>
    </row>
    <row r="69" spans="1:4" ht="17" thickBot="1">
      <c r="A69" s="21">
        <v>12.096536636352539</v>
      </c>
      <c r="B69" s="22"/>
      <c r="C69" s="22"/>
      <c r="D69" s="23"/>
    </row>
    <row r="70" spans="1:4" ht="17" thickBot="1"/>
    <row r="71" spans="1:4" ht="17" thickBot="1">
      <c r="A71" s="98" t="s">
        <v>124</v>
      </c>
      <c r="C71" s="7"/>
      <c r="D71" s="7"/>
    </row>
    <row r="72" spans="1:4" ht="17" thickBot="1">
      <c r="A72" s="24" t="s">
        <v>667</v>
      </c>
      <c r="B72" s="25" t="s">
        <v>1</v>
      </c>
      <c r="C72" s="25" t="s">
        <v>106</v>
      </c>
      <c r="D72" s="28" t="s">
        <v>762</v>
      </c>
    </row>
    <row r="73" spans="1:4">
      <c r="A73" s="39">
        <v>12.95305061340332</v>
      </c>
      <c r="B73" s="15">
        <f>(A73+A74)/2</f>
        <v>12.668366432189941</v>
      </c>
      <c r="C73" s="15" t="s">
        <v>107</v>
      </c>
      <c r="D73" s="16">
        <f>10^((B73-$G$2)/$G$1)</f>
        <v>2.8875564029552183E-2</v>
      </c>
    </row>
    <row r="74" spans="1:4">
      <c r="A74" s="40">
        <v>12.383682250976562</v>
      </c>
      <c r="B74" s="7"/>
      <c r="C74" s="7"/>
      <c r="D74" s="19"/>
    </row>
    <row r="75" spans="1:4">
      <c r="A75" s="40">
        <v>12.371570587158203</v>
      </c>
      <c r="B75" s="7">
        <f>(A75+A76)/2</f>
        <v>12.380595684051514</v>
      </c>
      <c r="C75" s="7" t="s">
        <v>108</v>
      </c>
      <c r="D75" s="19">
        <f>10^((B75-$G$2)/$G$1)</f>
        <v>3.524447828188116E-2</v>
      </c>
    </row>
    <row r="76" spans="1:4">
      <c r="A76" s="40">
        <v>12.389620780944824</v>
      </c>
      <c r="B76" s="7"/>
      <c r="C76" s="7"/>
      <c r="D76" s="19"/>
    </row>
    <row r="77" spans="1:4">
      <c r="A77" s="40">
        <v>12.599563598632812</v>
      </c>
      <c r="B77" s="7">
        <f>(A77+A78)/2</f>
        <v>12.625212669372559</v>
      </c>
      <c r="C77" s="7" t="s">
        <v>109</v>
      </c>
      <c r="D77" s="19">
        <f>10^((B77-$G$2)/$G$1)</f>
        <v>2.9751646371226983E-2</v>
      </c>
    </row>
    <row r="78" spans="1:4">
      <c r="A78" s="40">
        <v>12.650861740112305</v>
      </c>
      <c r="B78" s="7"/>
      <c r="C78" s="7"/>
      <c r="D78" s="19"/>
    </row>
    <row r="79" spans="1:4">
      <c r="A79" s="40">
        <v>12.356767654418945</v>
      </c>
      <c r="B79" s="7">
        <f>(A79+A80)/2</f>
        <v>12.352510929107666</v>
      </c>
      <c r="C79" s="7" t="s">
        <v>110</v>
      </c>
      <c r="D79" s="19">
        <f>10^((B79-$G$2)/$G$1)</f>
        <v>3.5936758353259629E-2</v>
      </c>
    </row>
    <row r="80" spans="1:4">
      <c r="A80" s="40">
        <v>12.348254203796387</v>
      </c>
      <c r="B80" s="7"/>
      <c r="C80" s="7"/>
      <c r="D80" s="19"/>
    </row>
    <row r="81" spans="1:4">
      <c r="A81" s="40">
        <v>12.172578811645508</v>
      </c>
      <c r="B81" s="7">
        <f>(A81+A82)/2</f>
        <v>12.158446311950684</v>
      </c>
      <c r="C81" s="7" t="s">
        <v>111</v>
      </c>
      <c r="D81" s="19">
        <f>10^((B81-$G$2)/$G$1)</f>
        <v>4.1106734292057433E-2</v>
      </c>
    </row>
    <row r="82" spans="1:4">
      <c r="A82" s="40">
        <v>12.144313812255859</v>
      </c>
      <c r="B82" s="7"/>
      <c r="C82" s="7"/>
      <c r="D82" s="19"/>
    </row>
    <row r="83" spans="1:4">
      <c r="A83" s="40">
        <v>12.483263969421387</v>
      </c>
      <c r="B83" s="7">
        <f>(A83+A84)/2</f>
        <v>12.471738815307617</v>
      </c>
      <c r="C83" s="7" t="s">
        <v>112</v>
      </c>
      <c r="D83" s="19">
        <f>10^((B83-$G$2)/$G$1)</f>
        <v>3.3088379295650054E-2</v>
      </c>
    </row>
    <row r="84" spans="1:4">
      <c r="A84" s="40">
        <v>12.460213661193848</v>
      </c>
      <c r="B84" s="7"/>
      <c r="C84" s="7"/>
      <c r="D84" s="19"/>
    </row>
    <row r="85" spans="1:4">
      <c r="A85" s="40">
        <v>12.522785186767578</v>
      </c>
      <c r="B85" s="7">
        <f>(A85+A86)/2</f>
        <v>12.328006744384766</v>
      </c>
      <c r="C85" s="7" t="s">
        <v>113</v>
      </c>
      <c r="D85" s="19">
        <f>10^((B85-$G$2)/$G$1)</f>
        <v>3.655187731491967E-2</v>
      </c>
    </row>
    <row r="86" spans="1:4">
      <c r="A86" s="40">
        <v>12.133228302001953</v>
      </c>
      <c r="B86" s="7"/>
      <c r="C86" s="7"/>
      <c r="D86" s="19"/>
    </row>
    <row r="87" spans="1:4">
      <c r="A87" s="40">
        <v>12.332067489624023</v>
      </c>
      <c r="B87" s="7">
        <f>(A87+A88)/2</f>
        <v>12.255510807037354</v>
      </c>
      <c r="C87" s="7" t="s">
        <v>114</v>
      </c>
      <c r="D87" s="19">
        <f>10^((B87-$G$2)/$G$1)</f>
        <v>3.8434059307741811E-2</v>
      </c>
    </row>
    <row r="88" spans="1:4">
      <c r="A88" s="40">
        <v>12.178954124450684</v>
      </c>
      <c r="B88" s="7"/>
      <c r="C88" s="7"/>
      <c r="D88" s="19"/>
    </row>
    <row r="89" spans="1:4">
      <c r="A89" s="40">
        <v>12.382044792175293</v>
      </c>
      <c r="B89" s="7">
        <f>(A89+A90)/2</f>
        <v>12.172028541564941</v>
      </c>
      <c r="C89" s="7" t="s">
        <v>115</v>
      </c>
      <c r="D89" s="19">
        <f>10^((B89-$G$2)/$G$1)</f>
        <v>4.0721848172555468E-2</v>
      </c>
    </row>
    <row r="90" spans="1:4">
      <c r="A90" s="40">
        <v>11.96201229095459</v>
      </c>
      <c r="B90" s="7"/>
      <c r="C90" s="7"/>
      <c r="D90" s="19"/>
    </row>
    <row r="91" spans="1:4">
      <c r="A91" s="40">
        <v>12.208210945129395</v>
      </c>
      <c r="B91" s="7">
        <f>(A91+A92)/2</f>
        <v>12.224353313446045</v>
      </c>
      <c r="C91" s="7" t="s">
        <v>116</v>
      </c>
      <c r="D91" s="19">
        <f>10^((B91-$G$2)/$G$1)</f>
        <v>3.9272481163451757E-2</v>
      </c>
    </row>
    <row r="92" spans="1:4">
      <c r="A92" s="40">
        <v>12.240495681762695</v>
      </c>
      <c r="B92" s="7"/>
      <c r="C92" s="7"/>
      <c r="D92" s="19"/>
    </row>
    <row r="93" spans="1:4">
      <c r="A93" s="40">
        <v>12.11895751953125</v>
      </c>
      <c r="B93" s="7">
        <f>(A93+A94)/2</f>
        <v>12.032656192779541</v>
      </c>
      <c r="C93" s="7" t="s">
        <v>117</v>
      </c>
      <c r="D93" s="19">
        <f>10^((B93-$G$2)/$G$1)</f>
        <v>4.4848743523062541E-2</v>
      </c>
    </row>
    <row r="94" spans="1:4">
      <c r="A94" s="40">
        <v>11.946354866027832</v>
      </c>
      <c r="B94" s="7"/>
      <c r="C94" s="7"/>
      <c r="D94" s="19"/>
    </row>
    <row r="95" spans="1:4">
      <c r="A95" s="40">
        <v>12.244125366210938</v>
      </c>
      <c r="B95" s="7">
        <f>(A95+A96)/2</f>
        <v>12.272512435913086</v>
      </c>
      <c r="C95" s="7" t="s">
        <v>118</v>
      </c>
      <c r="D95" s="19">
        <f>10^((B95-$G$2)/$G$1)</f>
        <v>3.7984132751020548E-2</v>
      </c>
    </row>
    <row r="96" spans="1:4">
      <c r="A96" s="40">
        <v>12.300899505615234</v>
      </c>
      <c r="B96" s="7"/>
      <c r="C96" s="7"/>
      <c r="D96" s="19"/>
    </row>
    <row r="97" spans="1:7">
      <c r="A97" s="40">
        <v>12.655802726745605</v>
      </c>
      <c r="B97" s="7">
        <f>(A97+A98)/2</f>
        <v>12.488006114959717</v>
      </c>
      <c r="C97" s="7" t="s">
        <v>119</v>
      </c>
      <c r="D97" s="19">
        <f>10^((B97-$G$2)/$G$1)</f>
        <v>3.2717667818173389E-2</v>
      </c>
    </row>
    <row r="98" spans="1:7">
      <c r="A98" s="40">
        <v>12.320209503173828</v>
      </c>
      <c r="B98" s="7"/>
      <c r="C98" s="7"/>
      <c r="D98" s="19"/>
    </row>
    <row r="99" spans="1:7">
      <c r="A99" s="40">
        <v>12.277934074401855</v>
      </c>
      <c r="B99" s="7">
        <f>(A99+A100)/2</f>
        <v>12.184993267059326</v>
      </c>
      <c r="C99" s="7" t="s">
        <v>120</v>
      </c>
      <c r="D99" s="19">
        <f>10^((B99-$G$2)/$G$1)</f>
        <v>4.0357822728248602E-2</v>
      </c>
    </row>
    <row r="100" spans="1:7">
      <c r="A100" s="40">
        <v>12.092052459716797</v>
      </c>
      <c r="B100" s="7"/>
      <c r="C100" s="7"/>
      <c r="D100" s="19"/>
    </row>
    <row r="101" spans="1:7">
      <c r="A101" s="40">
        <v>12.417996406555176</v>
      </c>
      <c r="B101" s="7">
        <f>(A101+A102)/2</f>
        <v>12.245051860809326</v>
      </c>
      <c r="C101" s="7" t="s">
        <v>121</v>
      </c>
      <c r="D101" s="19">
        <f>10^((B101-$G$2)/$G$1)</f>
        <v>3.871348574764151E-2</v>
      </c>
    </row>
    <row r="102" spans="1:7">
      <c r="A102" s="40">
        <v>12.072107315063477</v>
      </c>
      <c r="B102" s="7"/>
      <c r="C102" s="7"/>
      <c r="D102" s="19"/>
      <c r="G102" s="20"/>
    </row>
    <row r="103" spans="1:7">
      <c r="A103" s="40">
        <v>12.273417472839355</v>
      </c>
      <c r="B103" s="7">
        <f>(A103+A104)/2</f>
        <v>12.234370231628418</v>
      </c>
      <c r="C103" s="7" t="s">
        <v>122</v>
      </c>
      <c r="D103" s="19">
        <f>10^((B103-$G$2)/$G$1)</f>
        <v>3.9000958453847552E-2</v>
      </c>
    </row>
    <row r="104" spans="1:7" ht="17" thickBot="1">
      <c r="A104" s="41">
        <v>12.19532299041748</v>
      </c>
      <c r="B104" s="22"/>
      <c r="C104" s="22"/>
      <c r="D104" s="23"/>
    </row>
    <row r="105" spans="1:7" ht="17" thickBot="1">
      <c r="B105" s="8"/>
      <c r="C105" s="8"/>
      <c r="D105" s="8"/>
    </row>
    <row r="106" spans="1:7" ht="17" thickBot="1">
      <c r="A106" s="98" t="s">
        <v>125</v>
      </c>
    </row>
    <row r="107" spans="1:7" ht="17" thickBot="1">
      <c r="A107" s="24" t="s">
        <v>667</v>
      </c>
      <c r="B107" s="25" t="s">
        <v>1</v>
      </c>
      <c r="C107" s="25" t="s">
        <v>106</v>
      </c>
      <c r="D107" s="28" t="s">
        <v>762</v>
      </c>
      <c r="E107" s="20"/>
    </row>
    <row r="108" spans="1:7">
      <c r="A108" s="40">
        <v>12.318829536437988</v>
      </c>
      <c r="B108" s="7">
        <f>(A108+A109)/2</f>
        <v>12.385446548461914</v>
      </c>
      <c r="C108" s="7" t="s">
        <v>107</v>
      </c>
      <c r="D108" s="19">
        <f>10^((B108-$G$2)/$G$1)</f>
        <v>3.5126263927585027E-2</v>
      </c>
      <c r="E108" s="20"/>
    </row>
    <row r="109" spans="1:7">
      <c r="A109" s="40">
        <v>12.45206356048584</v>
      </c>
      <c r="B109" s="7"/>
      <c r="C109" s="7"/>
      <c r="D109" s="19"/>
      <c r="E109" s="20"/>
    </row>
    <row r="110" spans="1:7">
      <c r="A110" s="40">
        <v>12.559531211853027</v>
      </c>
      <c r="B110" s="7">
        <f>(A110+A111)/2</f>
        <v>12.704122543334961</v>
      </c>
      <c r="C110" s="7" t="s">
        <v>108</v>
      </c>
      <c r="D110" s="19">
        <f>10^((B110-$G$2)/$G$1)</f>
        <v>2.8169240723264325E-2</v>
      </c>
    </row>
    <row r="111" spans="1:7">
      <c r="A111" s="40">
        <v>12.848713874816895</v>
      </c>
      <c r="B111" s="7"/>
      <c r="C111" s="7"/>
      <c r="D111" s="19"/>
    </row>
    <row r="112" spans="1:7">
      <c r="A112" s="40">
        <v>12.579901695251465</v>
      </c>
      <c r="B112" s="7">
        <f>(A112+A113)/2</f>
        <v>12.498355865478516</v>
      </c>
      <c r="C112" s="7" t="s">
        <v>109</v>
      </c>
      <c r="D112" s="19">
        <f>10^((B112-$G$2)/$G$1)</f>
        <v>3.2483974705248088E-2</v>
      </c>
    </row>
    <row r="113" spans="1:4">
      <c r="A113" s="40">
        <v>12.416810035705566</v>
      </c>
      <c r="B113" s="7"/>
      <c r="C113" s="7"/>
      <c r="D113" s="19"/>
    </row>
    <row r="114" spans="1:4">
      <c r="A114" s="40">
        <v>12.302642822265625</v>
      </c>
      <c r="B114" s="7">
        <f>(A114+A115)/2</f>
        <v>12.276754379272461</v>
      </c>
      <c r="C114" s="7" t="s">
        <v>110</v>
      </c>
      <c r="D114" s="19">
        <f>10^((B114-$G$2)/$G$1)</f>
        <v>3.7872698523749318E-2</v>
      </c>
    </row>
    <row r="115" spans="1:4">
      <c r="A115" s="40">
        <v>12.250865936279297</v>
      </c>
      <c r="B115" s="7"/>
      <c r="C115" s="7"/>
      <c r="D115" s="19"/>
    </row>
    <row r="116" spans="1:4">
      <c r="A116" s="40">
        <v>12.556606292724609</v>
      </c>
      <c r="B116" s="7">
        <f>(A116+A117)/2</f>
        <v>12.844090461730957</v>
      </c>
      <c r="C116" s="7" t="s">
        <v>111</v>
      </c>
      <c r="D116" s="19">
        <f>10^((B116-$G$2)/$G$1)</f>
        <v>2.5566612872980315E-2</v>
      </c>
    </row>
    <row r="117" spans="1:4">
      <c r="A117" s="40">
        <v>13.131574630737305</v>
      </c>
      <c r="B117" s="7"/>
      <c r="C117" s="7"/>
      <c r="D117" s="19"/>
    </row>
    <row r="118" spans="1:4">
      <c r="A118" s="40">
        <v>12.082464218139648</v>
      </c>
      <c r="B118" s="7">
        <f>(A118+A119)/2</f>
        <v>12.067493915557861</v>
      </c>
      <c r="C118" s="7" t="s">
        <v>112</v>
      </c>
      <c r="D118" s="19">
        <f>10^((B118-$G$2)/$G$1)</f>
        <v>4.3779539995567628E-2</v>
      </c>
    </row>
    <row r="119" spans="1:4">
      <c r="A119" s="40">
        <v>12.052523612976074</v>
      </c>
      <c r="B119" s="7"/>
      <c r="C119" s="7"/>
      <c r="D119" s="19"/>
    </row>
    <row r="120" spans="1:4">
      <c r="A120" s="40">
        <v>12.275667190551758</v>
      </c>
      <c r="B120" s="7">
        <f>(A120+A121)/2</f>
        <v>12.271323204040527</v>
      </c>
      <c r="C120" s="7" t="s">
        <v>113</v>
      </c>
      <c r="D120" s="19">
        <f>10^((B120-$G$2)/$G$1)</f>
        <v>3.8015432220597105E-2</v>
      </c>
    </row>
    <row r="121" spans="1:4">
      <c r="A121" s="40">
        <v>12.266979217529297</v>
      </c>
      <c r="B121" s="7"/>
      <c r="C121" s="7"/>
      <c r="D121" s="19"/>
    </row>
    <row r="122" spans="1:4">
      <c r="A122" s="40">
        <v>12.082934379577637</v>
      </c>
      <c r="B122" s="7">
        <f>(A122+A123)/2</f>
        <v>12.193474769592285</v>
      </c>
      <c r="C122" s="7" t="s">
        <v>114</v>
      </c>
      <c r="D122" s="19">
        <f>10^((B122-$G$2)/$G$1)</f>
        <v>4.0121440460584634E-2</v>
      </c>
    </row>
    <row r="123" spans="1:4">
      <c r="A123" s="40">
        <v>12.304015159606934</v>
      </c>
      <c r="B123" s="7"/>
      <c r="C123" s="7"/>
      <c r="D123" s="19"/>
    </row>
    <row r="124" spans="1:4">
      <c r="A124" s="40">
        <v>12.433953285217285</v>
      </c>
      <c r="B124" s="7">
        <f>(A124+A125)/2</f>
        <v>12.241079330444336</v>
      </c>
      <c r="C124" s="7" t="s">
        <v>115</v>
      </c>
      <c r="D124" s="19">
        <f>10^((B124-$G$2)/$G$1)</f>
        <v>3.8820149400714925E-2</v>
      </c>
    </row>
    <row r="125" spans="1:4">
      <c r="A125" s="40">
        <v>12.048205375671387</v>
      </c>
      <c r="B125" s="7"/>
      <c r="C125" s="7"/>
      <c r="D125" s="19"/>
    </row>
    <row r="126" spans="1:4">
      <c r="A126" s="40">
        <v>12.649432182312012</v>
      </c>
      <c r="B126" s="7">
        <f>(A126+A127)/2</f>
        <v>12.444646835327148</v>
      </c>
      <c r="C126" s="7" t="s">
        <v>116</v>
      </c>
      <c r="D126" s="19">
        <f>10^((B126-$G$2)/$G$1)</f>
        <v>3.3715118062737241E-2</v>
      </c>
    </row>
    <row r="127" spans="1:4">
      <c r="A127" s="40">
        <v>12.239861488342285</v>
      </c>
      <c r="B127" s="7"/>
      <c r="C127" s="7"/>
      <c r="D127" s="19"/>
    </row>
    <row r="128" spans="1:4">
      <c r="A128" s="40">
        <v>12.198974609375</v>
      </c>
      <c r="B128" s="7">
        <f>(A128+A129)/2</f>
        <v>12.315410614013672</v>
      </c>
      <c r="C128" s="7" t="s">
        <v>117</v>
      </c>
      <c r="D128" s="19">
        <f>10^((B128-$G$2)/$G$1)</f>
        <v>3.6872158924840158E-2</v>
      </c>
    </row>
    <row r="129" spans="1:4">
      <c r="A129" s="40">
        <v>12.431846618652344</v>
      </c>
      <c r="B129" s="7"/>
      <c r="C129" s="7"/>
      <c r="D129" s="19"/>
    </row>
    <row r="130" spans="1:4">
      <c r="A130" s="40">
        <v>12.074854850769043</v>
      </c>
      <c r="B130" s="7">
        <f>(A130+A131)/2</f>
        <v>12.118803024291992</v>
      </c>
      <c r="C130" s="7" t="s">
        <v>118</v>
      </c>
      <c r="D130" s="19">
        <f>10^((B130-$G$2)/$G$1)</f>
        <v>4.2251055446444065E-2</v>
      </c>
    </row>
    <row r="131" spans="1:4">
      <c r="A131" s="40">
        <v>12.162751197814941</v>
      </c>
      <c r="B131" s="7"/>
      <c r="C131" s="7"/>
      <c r="D131" s="19"/>
    </row>
    <row r="132" spans="1:4">
      <c r="A132" s="40">
        <v>12.24518871307373</v>
      </c>
      <c r="B132" s="7">
        <f>(A132+A133)/2</f>
        <v>12.253321170806885</v>
      </c>
      <c r="C132" s="7" t="s">
        <v>119</v>
      </c>
      <c r="D132" s="19">
        <f>10^((B132-$G$2)/$G$1)</f>
        <v>3.8492391317204312E-2</v>
      </c>
    </row>
    <row r="133" spans="1:4">
      <c r="A133" s="40">
        <v>12.261453628540039</v>
      </c>
      <c r="B133" s="7"/>
      <c r="C133" s="7"/>
      <c r="D133" s="19"/>
    </row>
    <row r="134" spans="1:4">
      <c r="A134" s="40">
        <v>12.192751884460449</v>
      </c>
      <c r="B134" s="7">
        <f>(A134+A135)/2</f>
        <v>12.263990879058838</v>
      </c>
      <c r="C134" s="7" t="s">
        <v>120</v>
      </c>
      <c r="D134" s="19">
        <f>10^((B134-$G$2)/$G$1)</f>
        <v>3.8208982689248223E-2</v>
      </c>
    </row>
    <row r="135" spans="1:4">
      <c r="A135" s="40">
        <v>12.335229873657227</v>
      </c>
      <c r="B135" s="7"/>
      <c r="C135" s="7"/>
      <c r="D135" s="19"/>
    </row>
    <row r="136" spans="1:4">
      <c r="A136" s="40">
        <v>12.954632759094238</v>
      </c>
      <c r="B136" s="7">
        <f>(A136+A137)/2</f>
        <v>12.593265056610107</v>
      </c>
      <c r="C136" s="7" t="s">
        <v>121</v>
      </c>
      <c r="D136" s="19">
        <f>10^((B136-$G$2)/$G$1)</f>
        <v>3.0417306433291443E-2</v>
      </c>
    </row>
    <row r="137" spans="1:4">
      <c r="A137" s="40">
        <v>12.231897354125977</v>
      </c>
      <c r="B137" s="7"/>
      <c r="C137" s="7"/>
      <c r="D137" s="19"/>
    </row>
    <row r="138" spans="1:4">
      <c r="A138" s="40">
        <v>12.140209197998047</v>
      </c>
      <c r="B138" s="7">
        <f>(A138+A139)/2</f>
        <v>12.121334552764893</v>
      </c>
      <c r="C138" s="7" t="s">
        <v>122</v>
      </c>
      <c r="D138" s="19">
        <f>10^((B138-$G$2)/$G$1)</f>
        <v>4.2177038860786699E-2</v>
      </c>
    </row>
    <row r="139" spans="1:4" ht="17" thickBot="1">
      <c r="A139" s="41">
        <v>12.102459907531738</v>
      </c>
      <c r="B139" s="22"/>
      <c r="C139" s="22"/>
      <c r="D139" s="23"/>
    </row>
    <row r="140" spans="1:4">
      <c r="A140" s="8"/>
      <c r="B140" s="8"/>
      <c r="C140" s="8"/>
      <c r="D140" s="8"/>
    </row>
    <row r="141" spans="1:4">
      <c r="A141" s="8"/>
      <c r="B141" s="8"/>
      <c r="C141" s="8"/>
      <c r="D141" s="8"/>
    </row>
    <row r="142" spans="1:4">
      <c r="A142" s="8"/>
      <c r="B142" s="8"/>
      <c r="C142" s="8"/>
      <c r="D142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workbookViewId="0">
      <selection activeCell="F38" sqref="F38"/>
    </sheetView>
  </sheetViews>
  <sheetFormatPr baseColWidth="10" defaultRowHeight="15"/>
  <cols>
    <col min="1" max="1" width="39.1640625" style="6" customWidth="1"/>
    <col min="2" max="2" width="18.6640625" style="6" bestFit="1" customWidth="1"/>
    <col min="3" max="3" width="31.1640625" style="6" customWidth="1"/>
    <col min="4" max="4" width="22" style="6" bestFit="1" customWidth="1"/>
    <col min="5" max="5" width="12.1640625" style="6" bestFit="1" customWidth="1"/>
    <col min="6" max="6" width="32.5" style="6" bestFit="1" customWidth="1"/>
    <col min="7" max="7" width="24" style="6" bestFit="1" customWidth="1"/>
    <col min="8" max="8" width="5.1640625" style="8" bestFit="1" customWidth="1"/>
    <col min="9" max="9" width="10.83203125" style="8"/>
    <col min="10" max="10" width="5.6640625" style="8" bestFit="1" customWidth="1"/>
    <col min="11" max="11" width="18.1640625" style="8" bestFit="1" customWidth="1"/>
    <col min="12" max="12" width="29.33203125" style="8" bestFit="1" customWidth="1"/>
    <col min="13" max="13" width="12.1640625" style="8" bestFit="1" customWidth="1"/>
    <col min="14" max="16384" width="10.83203125" style="8"/>
  </cols>
  <sheetData>
    <row r="1" spans="1:6" ht="16" thickBot="1">
      <c r="A1" s="24" t="s">
        <v>673</v>
      </c>
      <c r="B1" s="100" t="s">
        <v>105</v>
      </c>
      <c r="C1" s="102" t="s">
        <v>123</v>
      </c>
      <c r="D1" s="102" t="s">
        <v>124</v>
      </c>
      <c r="E1" s="101" t="s">
        <v>125</v>
      </c>
      <c r="F1" s="11" t="s">
        <v>126</v>
      </c>
    </row>
    <row r="2" spans="1:6">
      <c r="A2" s="42" t="s">
        <v>107</v>
      </c>
      <c r="B2" s="37">
        <v>2.5166696882333649E-2</v>
      </c>
      <c r="C2" s="15">
        <v>3.2867947953795315E-2</v>
      </c>
      <c r="D2" s="15">
        <v>2.8875564029552183E-2</v>
      </c>
      <c r="E2" s="16">
        <v>3.5126263927585027E-2</v>
      </c>
      <c r="F2" s="43">
        <f t="shared" ref="F2:F17" si="0">SUM(B2:E2)/4</f>
        <v>3.0509118198316545E-2</v>
      </c>
    </row>
    <row r="3" spans="1:6">
      <c r="A3" s="32" t="s">
        <v>108</v>
      </c>
      <c r="B3" s="29">
        <v>2.6393166929696871E-2</v>
      </c>
      <c r="C3" s="7">
        <v>3.4336974521486374E-2</v>
      </c>
      <c r="D3" s="7">
        <v>3.524447828188116E-2</v>
      </c>
      <c r="E3" s="19">
        <v>2.8169240723264325E-2</v>
      </c>
      <c r="F3" s="30">
        <f t="shared" si="0"/>
        <v>3.103596511408218E-2</v>
      </c>
    </row>
    <row r="4" spans="1:6">
      <c r="A4" s="32" t="s">
        <v>109</v>
      </c>
      <c r="B4" s="29">
        <v>2.6763099837152634E-2</v>
      </c>
      <c r="C4" s="7">
        <v>3.194187000836074E-2</v>
      </c>
      <c r="D4" s="7">
        <v>2.9751646371226983E-2</v>
      </c>
      <c r="E4" s="19">
        <v>3.2483974705248088E-2</v>
      </c>
      <c r="F4" s="30">
        <f t="shared" si="0"/>
        <v>3.0235147730497111E-2</v>
      </c>
    </row>
    <row r="5" spans="1:6">
      <c r="A5" s="32" t="s">
        <v>110</v>
      </c>
      <c r="B5" s="29">
        <v>2.9477829485212291E-2</v>
      </c>
      <c r="C5" s="7">
        <v>3.3842395132392747E-2</v>
      </c>
      <c r="D5" s="7">
        <v>3.5936758353259629E-2</v>
      </c>
      <c r="E5" s="19">
        <v>3.7872698523749318E-2</v>
      </c>
      <c r="F5" s="30">
        <f t="shared" si="0"/>
        <v>3.4282420373653491E-2</v>
      </c>
    </row>
    <row r="6" spans="1:6">
      <c r="A6" s="32" t="s">
        <v>111</v>
      </c>
      <c r="B6" s="29">
        <v>3.3047370632207883E-2</v>
      </c>
      <c r="C6" s="7">
        <v>3.2517904389234818E-2</v>
      </c>
      <c r="D6" s="7">
        <v>4.1106734292057433E-2</v>
      </c>
      <c r="E6" s="19">
        <v>2.5566612872980315E-2</v>
      </c>
      <c r="F6" s="30">
        <f t="shared" si="0"/>
        <v>3.3059655546620111E-2</v>
      </c>
    </row>
    <row r="7" spans="1:6">
      <c r="A7" s="32" t="s">
        <v>112</v>
      </c>
      <c r="B7" s="29">
        <v>2.6475755641058904E-2</v>
      </c>
      <c r="C7" s="7">
        <v>3.2490981003461594E-2</v>
      </c>
      <c r="D7" s="7">
        <v>3.3088379295650054E-2</v>
      </c>
      <c r="E7" s="19">
        <v>4.3779539995567628E-2</v>
      </c>
      <c r="F7" s="30">
        <f t="shared" si="0"/>
        <v>3.3958663983934545E-2</v>
      </c>
    </row>
    <row r="8" spans="1:6">
      <c r="A8" s="32" t="s">
        <v>113</v>
      </c>
      <c r="B8" s="29">
        <v>2.5533383207889174E-2</v>
      </c>
      <c r="C8" s="7">
        <v>3.1656383832590888E-2</v>
      </c>
      <c r="D8" s="7">
        <v>3.655187731491967E-2</v>
      </c>
      <c r="E8" s="19">
        <v>3.8015432220597105E-2</v>
      </c>
      <c r="F8" s="30">
        <f t="shared" si="0"/>
        <v>3.2939269143999209E-2</v>
      </c>
    </row>
    <row r="9" spans="1:6">
      <c r="A9" s="32" t="s">
        <v>114</v>
      </c>
      <c r="B9" s="29">
        <v>2.9844241653798117E-2</v>
      </c>
      <c r="C9" s="7">
        <v>3.8755522093559452E-2</v>
      </c>
      <c r="D9" s="7">
        <v>3.8434059307741811E-2</v>
      </c>
      <c r="E9" s="19">
        <v>4.0121440460584634E-2</v>
      </c>
      <c r="F9" s="30">
        <f t="shared" si="0"/>
        <v>3.6788815878921008E-2</v>
      </c>
    </row>
    <row r="10" spans="1:6">
      <c r="A10" s="32" t="s">
        <v>115</v>
      </c>
      <c r="B10" s="29">
        <v>3.226364838988479E-2</v>
      </c>
      <c r="C10" s="7">
        <v>3.9035093985344986E-2</v>
      </c>
      <c r="D10" s="7">
        <v>4.0721848172555468E-2</v>
      </c>
      <c r="E10" s="19">
        <v>3.8820149400714925E-2</v>
      </c>
      <c r="F10" s="30">
        <f t="shared" si="0"/>
        <v>3.7710184987125042E-2</v>
      </c>
    </row>
    <row r="11" spans="1:6">
      <c r="A11" s="32" t="s">
        <v>116</v>
      </c>
      <c r="B11" s="29">
        <v>3.2134730287190001E-2</v>
      </c>
      <c r="C11" s="7">
        <v>3.70502940479693E-2</v>
      </c>
      <c r="D11" s="7">
        <v>3.9272481163451757E-2</v>
      </c>
      <c r="E11" s="19">
        <v>3.3715118062737241E-2</v>
      </c>
      <c r="F11" s="30">
        <f t="shared" si="0"/>
        <v>3.5543155890337075E-2</v>
      </c>
    </row>
    <row r="12" spans="1:6">
      <c r="A12" s="32" t="s">
        <v>117</v>
      </c>
      <c r="B12" s="29">
        <v>3.162419904874942E-2</v>
      </c>
      <c r="C12" s="7">
        <v>3.4256066802971552E-2</v>
      </c>
      <c r="D12" s="7">
        <v>4.4848743523062541E-2</v>
      </c>
      <c r="E12" s="19">
        <v>3.6872158924840158E-2</v>
      </c>
      <c r="F12" s="30">
        <f t="shared" si="0"/>
        <v>3.6900292074905916E-2</v>
      </c>
    </row>
    <row r="13" spans="1:6">
      <c r="A13" s="32" t="s">
        <v>118</v>
      </c>
      <c r="B13" s="29">
        <v>3.1097880441265026E-2</v>
      </c>
      <c r="C13" s="7">
        <v>3.9625172621432087E-2</v>
      </c>
      <c r="D13" s="7">
        <v>3.7984132751020548E-2</v>
      </c>
      <c r="E13" s="19">
        <v>4.2251055446444065E-2</v>
      </c>
      <c r="F13" s="30">
        <f t="shared" si="0"/>
        <v>3.773956031504043E-2</v>
      </c>
    </row>
    <row r="14" spans="1:6">
      <c r="A14" s="32" t="s">
        <v>119</v>
      </c>
      <c r="B14" s="29">
        <v>2.9438057919224995E-2</v>
      </c>
      <c r="C14" s="7">
        <v>3.8812111563233997E-2</v>
      </c>
      <c r="D14" s="7">
        <v>3.2717667818173389E-2</v>
      </c>
      <c r="E14" s="19">
        <v>3.8492391317204312E-2</v>
      </c>
      <c r="F14" s="30">
        <f t="shared" si="0"/>
        <v>3.4865057154459173E-2</v>
      </c>
    </row>
    <row r="15" spans="1:6">
      <c r="A15" s="32" t="s">
        <v>120</v>
      </c>
      <c r="B15" s="29">
        <v>3.3940894730101541E-2</v>
      </c>
      <c r="C15" s="7">
        <v>3.8146935027833277E-2</v>
      </c>
      <c r="D15" s="7">
        <v>4.0357822728248602E-2</v>
      </c>
      <c r="E15" s="19">
        <v>3.8208982689248223E-2</v>
      </c>
      <c r="F15" s="30">
        <f t="shared" si="0"/>
        <v>3.7663658793857913E-2</v>
      </c>
    </row>
    <row r="16" spans="1:6">
      <c r="A16" s="32" t="s">
        <v>121</v>
      </c>
      <c r="B16" s="29">
        <v>2.9490283724817726E-2</v>
      </c>
      <c r="C16" s="7">
        <v>3.2416039509380892E-2</v>
      </c>
      <c r="D16" s="7">
        <v>3.871348574764151E-2</v>
      </c>
      <c r="E16" s="19">
        <v>3.0417306433291443E-2</v>
      </c>
      <c r="F16" s="30">
        <f t="shared" si="0"/>
        <v>3.2759278853782894E-2</v>
      </c>
    </row>
    <row r="17" spans="1:14" ht="16" thickBot="1">
      <c r="A17" s="34" t="s">
        <v>122</v>
      </c>
      <c r="B17" s="36">
        <v>3.6961479275289158E-2</v>
      </c>
      <c r="C17" s="22">
        <v>4.3264879155232167E-2</v>
      </c>
      <c r="D17" s="22">
        <v>3.9000958453847552E-2</v>
      </c>
      <c r="E17" s="23">
        <v>4.2177038860786699E-2</v>
      </c>
      <c r="F17" s="31">
        <f t="shared" si="0"/>
        <v>4.0351088936288894E-2</v>
      </c>
    </row>
    <row r="18" spans="1:14" ht="16" thickBot="1">
      <c r="A18" s="24" t="s">
        <v>801</v>
      </c>
      <c r="B18" s="104">
        <f t="shared" ref="B18:E18" si="1">SUM(B2:B17)/16</f>
        <v>2.9978294880367008E-2</v>
      </c>
      <c r="C18" s="105">
        <f t="shared" si="1"/>
        <v>3.5688535728017515E-2</v>
      </c>
      <c r="D18" s="105">
        <f>SUM(D2:D17)/16</f>
        <v>3.7037914850268146E-2</v>
      </c>
      <c r="E18" s="106">
        <f t="shared" si="1"/>
        <v>3.6380587785302725E-2</v>
      </c>
      <c r="F18" s="66">
        <f>SUM(F2:F17)/16</f>
        <v>3.4771333310988847E-2</v>
      </c>
    </row>
    <row r="20" spans="1:14" ht="16" thickBot="1"/>
    <row r="21" spans="1:14" ht="16" thickBot="1">
      <c r="A21" s="11" t="s">
        <v>802</v>
      </c>
      <c r="F21" s="121" t="s">
        <v>961</v>
      </c>
    </row>
    <row r="22" spans="1:14" ht="16" thickBot="1">
      <c r="A22" s="53" t="s">
        <v>673</v>
      </c>
      <c r="B22" s="107" t="s">
        <v>105</v>
      </c>
      <c r="C22" s="125" t="s">
        <v>123</v>
      </c>
      <c r="D22" s="125" t="s">
        <v>124</v>
      </c>
      <c r="E22" s="108" t="s">
        <v>125</v>
      </c>
      <c r="F22" s="54" t="s">
        <v>809</v>
      </c>
      <c r="G22" s="54" t="s">
        <v>847</v>
      </c>
      <c r="I22" s="130"/>
      <c r="J22" s="130"/>
      <c r="K22" s="130"/>
      <c r="L22" s="130"/>
      <c r="M22" s="130"/>
      <c r="N22" s="131"/>
    </row>
    <row r="23" spans="1:14">
      <c r="A23" s="44" t="s">
        <v>107</v>
      </c>
      <c r="B23" s="45">
        <f>B2/B$18</f>
        <v>0.83949727570447952</v>
      </c>
      <c r="C23" s="116">
        <f t="shared" ref="B23:E38" si="2">C2/C$18</f>
        <v>0.92096655924137905</v>
      </c>
      <c r="D23" s="116">
        <f t="shared" si="2"/>
        <v>0.77962175101612474</v>
      </c>
      <c r="E23" s="123">
        <f t="shared" si="2"/>
        <v>0.96552216624096365</v>
      </c>
      <c r="F23" s="123">
        <f>SUM(B23:E23)/4</f>
        <v>0.87640193805073674</v>
      </c>
      <c r="G23" s="55">
        <f>_xlfn.STDEV.S(B23:E23)</f>
        <v>8.2979473847229826E-2</v>
      </c>
      <c r="H23" s="6" t="s">
        <v>764</v>
      </c>
    </row>
    <row r="24" spans="1:14">
      <c r="A24" s="46" t="s">
        <v>108</v>
      </c>
      <c r="B24" s="47">
        <f t="shared" si="2"/>
        <v>0.88040921056460542</v>
      </c>
      <c r="C24" s="48">
        <f t="shared" si="2"/>
        <v>0.96212898122715385</v>
      </c>
      <c r="D24" s="48">
        <f t="shared" si="2"/>
        <v>0.95157836029276355</v>
      </c>
      <c r="E24" s="49">
        <f t="shared" si="2"/>
        <v>0.77429317221324079</v>
      </c>
      <c r="F24" s="49">
        <f t="shared" ref="F24:F38" si="3">SUM(B24:E24)/4</f>
        <v>0.89210243107444087</v>
      </c>
      <c r="G24" s="56">
        <f>_xlfn.STDEV.S(B24:E24)</f>
        <v>8.6519471338325993E-2</v>
      </c>
      <c r="H24" s="6" t="s">
        <v>764</v>
      </c>
      <c r="I24" s="130"/>
      <c r="J24" s="131"/>
      <c r="K24" s="131"/>
      <c r="L24" s="131"/>
      <c r="M24" s="131"/>
    </row>
    <row r="25" spans="1:14">
      <c r="A25" s="46" t="s">
        <v>109</v>
      </c>
      <c r="B25" s="47">
        <f t="shared" si="2"/>
        <v>0.8927492355370743</v>
      </c>
      <c r="C25" s="48">
        <f t="shared" si="2"/>
        <v>0.89501766762833501</v>
      </c>
      <c r="D25" s="48">
        <f t="shared" si="2"/>
        <v>0.80327541362689825</v>
      </c>
      <c r="E25" s="49">
        <f t="shared" si="2"/>
        <v>0.89289306970381555</v>
      </c>
      <c r="F25" s="49">
        <f t="shared" si="3"/>
        <v>0.87098384662403083</v>
      </c>
      <c r="G25" s="56">
        <f t="shared" ref="G25:G38" si="4">_xlfn.STDEV.S(B25:E25)</f>
        <v>4.5150868066553392E-2</v>
      </c>
      <c r="H25" s="6" t="s">
        <v>764</v>
      </c>
    </row>
    <row r="26" spans="1:14">
      <c r="A26" s="46" t="s">
        <v>110</v>
      </c>
      <c r="B26" s="47">
        <f t="shared" si="2"/>
        <v>0.98330574179912833</v>
      </c>
      <c r="C26" s="48">
        <f t="shared" si="2"/>
        <v>0.94827076656508935</v>
      </c>
      <c r="D26" s="48">
        <f t="shared" si="2"/>
        <v>0.97026947922257167</v>
      </c>
      <c r="E26" s="49">
        <f t="shared" si="2"/>
        <v>1.0410139260875104</v>
      </c>
      <c r="F26" s="49">
        <f t="shared" si="3"/>
        <v>0.98571497841857481</v>
      </c>
      <c r="G26" s="56">
        <f t="shared" si="4"/>
        <v>3.9599707411051226E-2</v>
      </c>
      <c r="H26" s="6" t="s">
        <v>764</v>
      </c>
    </row>
    <row r="27" spans="1:14">
      <c r="A27" s="46" t="s">
        <v>111</v>
      </c>
      <c r="B27" s="47">
        <f t="shared" si="2"/>
        <v>1.1023765949360527</v>
      </c>
      <c r="C27" s="48">
        <f t="shared" si="2"/>
        <v>0.91115826765922558</v>
      </c>
      <c r="D27" s="48">
        <f t="shared" si="2"/>
        <v>1.1098555212472991</v>
      </c>
      <c r="E27" s="49">
        <f t="shared" si="2"/>
        <v>0.70275425520499391</v>
      </c>
      <c r="F27" s="49">
        <f t="shared" si="3"/>
        <v>0.95653615976189288</v>
      </c>
      <c r="G27" s="56">
        <f t="shared" si="4"/>
        <v>0.19256225600247556</v>
      </c>
      <c r="H27" s="6" t="s">
        <v>764</v>
      </c>
    </row>
    <row r="28" spans="1:14">
      <c r="A28" s="46" t="s">
        <v>112</v>
      </c>
      <c r="B28" s="47">
        <f t="shared" si="2"/>
        <v>0.88316416082750793</v>
      </c>
      <c r="C28" s="48">
        <f t="shared" si="2"/>
        <v>0.91040386893638625</v>
      </c>
      <c r="D28" s="48">
        <f t="shared" si="2"/>
        <v>0.89336506737528998</v>
      </c>
      <c r="E28" s="49">
        <f t="shared" si="2"/>
        <v>1.2033763790164484</v>
      </c>
      <c r="F28" s="49">
        <f t="shared" si="3"/>
        <v>0.97257736903890812</v>
      </c>
      <c r="G28" s="56">
        <f t="shared" si="4"/>
        <v>0.15427576787376024</v>
      </c>
      <c r="H28" s="6" t="s">
        <v>764</v>
      </c>
    </row>
    <row r="29" spans="1:14">
      <c r="A29" s="46" t="s">
        <v>113</v>
      </c>
      <c r="B29" s="47">
        <f t="shared" si="2"/>
        <v>0.8517290029264194</v>
      </c>
      <c r="C29" s="48">
        <f t="shared" si="2"/>
        <v>0.88701828715653475</v>
      </c>
      <c r="D29" s="48">
        <f t="shared" si="2"/>
        <v>0.98687729756620046</v>
      </c>
      <c r="E29" s="49">
        <f t="shared" si="2"/>
        <v>1.0449372738269731</v>
      </c>
      <c r="F29" s="49">
        <f t="shared" si="3"/>
        <v>0.9426404653690319</v>
      </c>
      <c r="G29" s="56">
        <f t="shared" si="4"/>
        <v>8.9032306975386749E-2</v>
      </c>
      <c r="H29" s="6" t="s">
        <v>764</v>
      </c>
    </row>
    <row r="30" spans="1:14">
      <c r="A30" s="46" t="s">
        <v>114</v>
      </c>
      <c r="B30" s="47">
        <f t="shared" si="2"/>
        <v>0.99552832383883572</v>
      </c>
      <c r="C30" s="48">
        <f t="shared" si="2"/>
        <v>1.0859375791967329</v>
      </c>
      <c r="D30" s="48">
        <f t="shared" si="2"/>
        <v>1.0376950069440412</v>
      </c>
      <c r="E30" s="49">
        <f t="shared" si="2"/>
        <v>1.1028255150070216</v>
      </c>
      <c r="F30" s="49">
        <f t="shared" si="3"/>
        <v>1.055496606246658</v>
      </c>
      <c r="G30" s="56">
        <f t="shared" si="4"/>
        <v>4.8579043051056758E-2</v>
      </c>
      <c r="H30" s="6" t="s">
        <v>764</v>
      </c>
    </row>
    <row r="31" spans="1:14">
      <c r="A31" s="46" t="s">
        <v>115</v>
      </c>
      <c r="B31" s="47">
        <f t="shared" si="2"/>
        <v>1.0762336056349382</v>
      </c>
      <c r="C31" s="48">
        <f t="shared" si="2"/>
        <v>1.0937712402333233</v>
      </c>
      <c r="D31" s="48">
        <f t="shared" si="2"/>
        <v>1.0994638423134842</v>
      </c>
      <c r="E31" s="49">
        <f t="shared" si="2"/>
        <v>1.0670566850049013</v>
      </c>
      <c r="F31" s="49">
        <f t="shared" si="3"/>
        <v>1.0841313432966615</v>
      </c>
      <c r="G31" s="56">
        <f t="shared" si="4"/>
        <v>1.5076818353619447E-2</v>
      </c>
      <c r="H31" s="6" t="s">
        <v>764</v>
      </c>
    </row>
    <row r="32" spans="1:14">
      <c r="A32" s="46" t="s">
        <v>116</v>
      </c>
      <c r="B32" s="47">
        <f t="shared" si="2"/>
        <v>1.0719332242019961</v>
      </c>
      <c r="C32" s="48">
        <f t="shared" si="2"/>
        <v>1.0381567439563717</v>
      </c>
      <c r="D32" s="48">
        <f t="shared" si="2"/>
        <v>1.0603318605331109</v>
      </c>
      <c r="E32" s="49">
        <f t="shared" si="2"/>
        <v>0.9267337367308206</v>
      </c>
      <c r="F32" s="49">
        <f t="shared" si="3"/>
        <v>1.024288891355575</v>
      </c>
      <c r="G32" s="56">
        <f t="shared" si="4"/>
        <v>6.6529200629323978E-2</v>
      </c>
      <c r="H32" s="6" t="s">
        <v>764</v>
      </c>
    </row>
    <row r="33" spans="1:8">
      <c r="A33" s="46" t="s">
        <v>117</v>
      </c>
      <c r="B33" s="47">
        <f t="shared" si="2"/>
        <v>1.0549031949599084</v>
      </c>
      <c r="C33" s="48">
        <f t="shared" si="2"/>
        <v>0.95986193056608393</v>
      </c>
      <c r="D33" s="48">
        <f t="shared" si="2"/>
        <v>1.2108873759327692</v>
      </c>
      <c r="E33" s="49">
        <f t="shared" si="2"/>
        <v>1.0135119075711037</v>
      </c>
      <c r="F33" s="49">
        <f t="shared" si="3"/>
        <v>1.0597911022574664</v>
      </c>
      <c r="G33" s="56">
        <f t="shared" si="4"/>
        <v>0.10798391666054655</v>
      </c>
      <c r="H33" s="6" t="s">
        <v>764</v>
      </c>
    </row>
    <row r="34" spans="1:8">
      <c r="A34" s="46" t="s">
        <v>118</v>
      </c>
      <c r="B34" s="47">
        <f t="shared" si="2"/>
        <v>1.0373465390665446</v>
      </c>
      <c r="C34" s="48">
        <f t="shared" si="2"/>
        <v>1.1103053631400206</v>
      </c>
      <c r="D34" s="48">
        <f t="shared" si="2"/>
        <v>1.0255472778253756</v>
      </c>
      <c r="E34" s="49">
        <f t="shared" si="2"/>
        <v>1.1613626392125784</v>
      </c>
      <c r="F34" s="49">
        <f t="shared" si="3"/>
        <v>1.0836404548111298</v>
      </c>
      <c r="G34" s="56">
        <f t="shared" si="4"/>
        <v>6.3952323730483929E-2</v>
      </c>
      <c r="H34" s="6" t="s">
        <v>764</v>
      </c>
    </row>
    <row r="35" spans="1:8">
      <c r="A35" s="46" t="s">
        <v>119</v>
      </c>
      <c r="B35" s="47">
        <f t="shared" si="2"/>
        <v>0.98197906307553806</v>
      </c>
      <c r="C35" s="48">
        <f t="shared" si="2"/>
        <v>1.0875232275995088</v>
      </c>
      <c r="D35" s="48">
        <f t="shared" si="2"/>
        <v>0.88335609470565324</v>
      </c>
      <c r="E35" s="49">
        <f t="shared" si="2"/>
        <v>1.0580475374494838</v>
      </c>
      <c r="F35" s="49">
        <f t="shared" si="3"/>
        <v>1.0027264807075458</v>
      </c>
      <c r="G35" s="56">
        <f t="shared" si="4"/>
        <v>9.1160393437687864E-2</v>
      </c>
      <c r="H35" s="6" t="s">
        <v>764</v>
      </c>
    </row>
    <row r="36" spans="1:8">
      <c r="A36" s="46" t="s">
        <v>120</v>
      </c>
      <c r="B36" s="47">
        <f t="shared" si="2"/>
        <v>1.132182296076141</v>
      </c>
      <c r="C36" s="48">
        <f t="shared" si="2"/>
        <v>1.0688848463425689</v>
      </c>
      <c r="D36" s="48">
        <f t="shared" si="2"/>
        <v>1.089635388260968</v>
      </c>
      <c r="E36" s="49">
        <f t="shared" si="2"/>
        <v>1.0502574316483184</v>
      </c>
      <c r="F36" s="49">
        <f t="shared" si="3"/>
        <v>1.0852399905819989</v>
      </c>
      <c r="G36" s="56">
        <f t="shared" si="4"/>
        <v>3.5186028185927413E-2</v>
      </c>
      <c r="H36" s="6" t="s">
        <v>764</v>
      </c>
    </row>
    <row r="37" spans="1:8">
      <c r="A37" s="46" t="s">
        <v>121</v>
      </c>
      <c r="B37" s="47">
        <f t="shared" si="2"/>
        <v>0.98372118369317652</v>
      </c>
      <c r="C37" s="48">
        <f t="shared" si="2"/>
        <v>0.90830399309245047</v>
      </c>
      <c r="D37" s="48">
        <f t="shared" si="2"/>
        <v>1.0452393420133703</v>
      </c>
      <c r="E37" s="49">
        <f t="shared" si="2"/>
        <v>0.83608617356038517</v>
      </c>
      <c r="F37" s="49">
        <f t="shared" si="3"/>
        <v>0.94333767308984562</v>
      </c>
      <c r="G37" s="56">
        <f t="shared" si="4"/>
        <v>9.0820373895447642E-2</v>
      </c>
      <c r="H37" s="6" t="s">
        <v>764</v>
      </c>
    </row>
    <row r="38" spans="1:8" ht="16" thickBot="1">
      <c r="A38" s="50" t="s">
        <v>122</v>
      </c>
      <c r="B38" s="51">
        <f t="shared" si="2"/>
        <v>1.232941347157656</v>
      </c>
      <c r="C38" s="117">
        <f t="shared" si="2"/>
        <v>1.2122906774588342</v>
      </c>
      <c r="D38" s="117">
        <f t="shared" si="2"/>
        <v>1.0530009211240787</v>
      </c>
      <c r="E38" s="124">
        <f t="shared" si="2"/>
        <v>1.1593281315214392</v>
      </c>
      <c r="F38" s="124">
        <f t="shared" si="3"/>
        <v>1.1643902693155019</v>
      </c>
      <c r="G38" s="57">
        <f t="shared" si="4"/>
        <v>8.0471343767362466E-2</v>
      </c>
      <c r="H38" s="6" t="s">
        <v>764</v>
      </c>
    </row>
    <row r="39" spans="1:8" ht="16" thickBot="1"/>
    <row r="40" spans="1:8" ht="17" customHeight="1" thickBot="1">
      <c r="C40" s="172" t="s">
        <v>962</v>
      </c>
      <c r="D40" s="173"/>
    </row>
    <row r="41" spans="1:8" ht="16" thickBot="1">
      <c r="A41" s="11" t="s">
        <v>668</v>
      </c>
      <c r="B41" s="42" t="s">
        <v>126</v>
      </c>
      <c r="C41" s="11" t="s">
        <v>127</v>
      </c>
      <c r="D41" s="11" t="s">
        <v>847</v>
      </c>
    </row>
    <row r="42" spans="1:8">
      <c r="A42" s="42" t="s">
        <v>849</v>
      </c>
      <c r="B42" s="37">
        <f>(F3+F4+F6+F9+F10+F13+F15+F16)/8</f>
        <v>3.4624033402490838E-2</v>
      </c>
      <c r="C42" s="43">
        <f>B42/F18</f>
        <v>0.99576375437833853</v>
      </c>
      <c r="D42" s="16">
        <f>_xlfn.STDEV.S(F3,F4,F6,F9,F10,F13,F15,F16)</f>
        <v>3.1896615208523954E-3</v>
      </c>
      <c r="E42" s="6" t="s">
        <v>763</v>
      </c>
    </row>
    <row r="43" spans="1:8">
      <c r="A43" s="32" t="s">
        <v>128</v>
      </c>
      <c r="B43" s="29">
        <f>(F2+F5+F14+F17)/4</f>
        <v>3.5001921165679524E-2</v>
      </c>
      <c r="C43" s="30">
        <f>B43/F18</f>
        <v>1.0066315505542551</v>
      </c>
      <c r="D43" s="19">
        <f>_xlfn.STDEV.S(F2,F5,F14,F17)</f>
        <v>4.0552553347052026E-3</v>
      </c>
      <c r="E43" s="6" t="s">
        <v>764</v>
      </c>
    </row>
    <row r="44" spans="1:8" ht="16" thickBot="1">
      <c r="A44" s="34" t="s">
        <v>129</v>
      </c>
      <c r="B44" s="36">
        <f>(F7+F8+F12+F11)/4</f>
        <v>3.4835345273294183E-2</v>
      </c>
      <c r="C44" s="31">
        <f>B44/F18</f>
        <v>1.0018409406890678</v>
      </c>
      <c r="D44" s="23">
        <f>_xlfn.STDEV.S(F7,F8,F11,F12)</f>
        <v>1.7443887118683014E-3</v>
      </c>
      <c r="E44" s="6" t="s">
        <v>764</v>
      </c>
    </row>
  </sheetData>
  <mergeCells count="1">
    <mergeCell ref="C40:D4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3"/>
  <sheetViews>
    <sheetView workbookViewId="0">
      <selection activeCell="F88" sqref="F88"/>
    </sheetView>
  </sheetViews>
  <sheetFormatPr baseColWidth="10" defaultRowHeight="15"/>
  <cols>
    <col min="1" max="1" width="17.83203125" style="6" bestFit="1" customWidth="1"/>
    <col min="2" max="2" width="12.1640625" style="6" bestFit="1" customWidth="1"/>
    <col min="3" max="3" width="40.6640625" style="6" bestFit="1" customWidth="1"/>
    <col min="4" max="4" width="26.83203125" style="6" bestFit="1" customWidth="1"/>
    <col min="5" max="5" width="12.1640625" style="6" bestFit="1" customWidth="1"/>
    <col min="6" max="6" width="23.1640625" style="6" bestFit="1" customWidth="1"/>
    <col min="7" max="7" width="5.5" style="6" bestFit="1" customWidth="1"/>
    <col min="8" max="8" width="7.6640625" style="6" bestFit="1" customWidth="1"/>
    <col min="9" max="16384" width="10.83203125" style="8"/>
  </cols>
  <sheetData>
    <row r="1" spans="1:8" ht="16" thickBot="1">
      <c r="A1" s="91" t="s">
        <v>848</v>
      </c>
      <c r="B1" s="29"/>
      <c r="C1" s="7"/>
      <c r="D1" s="7"/>
      <c r="E1" s="19"/>
      <c r="F1" s="11" t="s">
        <v>5</v>
      </c>
      <c r="G1" s="12" t="s">
        <v>6</v>
      </c>
      <c r="H1" s="13">
        <v>-3.3245</v>
      </c>
    </row>
    <row r="2" spans="1:8" ht="16" thickBot="1">
      <c r="A2" s="98" t="s">
        <v>95</v>
      </c>
      <c r="B2" s="9"/>
      <c r="C2" s="9"/>
      <c r="D2" s="9"/>
      <c r="E2" s="97"/>
      <c r="G2" s="12" t="s">
        <v>8</v>
      </c>
      <c r="H2" s="17">
        <v>7.5503999999999998</v>
      </c>
    </row>
    <row r="3" spans="1:8" ht="16" thickBot="1">
      <c r="A3" s="24" t="s">
        <v>667</v>
      </c>
      <c r="B3" s="25" t="s">
        <v>1</v>
      </c>
      <c r="C3" s="25" t="s">
        <v>2</v>
      </c>
      <c r="D3" s="26" t="s">
        <v>3</v>
      </c>
      <c r="E3" s="27" t="s">
        <v>4</v>
      </c>
    </row>
    <row r="4" spans="1:8">
      <c r="A4" s="14">
        <v>18.653497695922852</v>
      </c>
      <c r="B4" s="15">
        <v>18.321533203125</v>
      </c>
      <c r="C4" s="15" t="s">
        <v>738</v>
      </c>
      <c r="D4" s="15">
        <v>5.7553830811966781E-4</v>
      </c>
      <c r="E4" s="16">
        <v>99.105737049587063</v>
      </c>
    </row>
    <row r="5" spans="1:8">
      <c r="A5" s="18">
        <v>17.989568710327148</v>
      </c>
      <c r="B5" s="7"/>
      <c r="C5" s="7"/>
      <c r="D5" s="7"/>
      <c r="E5" s="19"/>
    </row>
    <row r="6" spans="1:8">
      <c r="A6" s="18">
        <v>25.17603874206543</v>
      </c>
      <c r="B6" s="7">
        <v>25.118917465209961</v>
      </c>
      <c r="C6" s="7" t="s">
        <v>739</v>
      </c>
      <c r="D6" s="7">
        <v>5.1932673205109251E-6</v>
      </c>
      <c r="E6" s="19">
        <v>0.8942629504129459</v>
      </c>
    </row>
    <row r="7" spans="1:8">
      <c r="A7" s="18">
        <v>25.061796188354492</v>
      </c>
      <c r="B7" s="7"/>
      <c r="C7" s="7"/>
      <c r="D7" s="7"/>
      <c r="E7" s="19"/>
    </row>
    <row r="8" spans="1:8">
      <c r="A8" s="18">
        <v>18.025022506713867</v>
      </c>
      <c r="B8" s="7">
        <v>18.063597679138184</v>
      </c>
      <c r="C8" s="7" t="s">
        <v>740</v>
      </c>
      <c r="D8" s="7">
        <v>6.8811416274519414E-4</v>
      </c>
      <c r="E8" s="19">
        <v>91.112613069386768</v>
      </c>
    </row>
    <row r="9" spans="1:8">
      <c r="A9" s="18">
        <v>18.1021728515625</v>
      </c>
      <c r="B9" s="7"/>
      <c r="C9" s="7"/>
      <c r="D9" s="7"/>
      <c r="E9" s="19"/>
    </row>
    <row r="10" spans="1:8">
      <c r="A10" s="18">
        <v>21.384658813476562</v>
      </c>
      <c r="B10" s="7">
        <v>21.424016952514648</v>
      </c>
      <c r="C10" s="7" t="s">
        <v>741</v>
      </c>
      <c r="D10" s="7">
        <v>6.7120639072158048E-5</v>
      </c>
      <c r="E10" s="19">
        <v>8.8873869306132232</v>
      </c>
    </row>
    <row r="11" spans="1:8">
      <c r="A11" s="18">
        <v>21.463375091552734</v>
      </c>
      <c r="B11" s="7"/>
      <c r="C11" s="7"/>
      <c r="D11" s="7"/>
      <c r="E11" s="19"/>
    </row>
    <row r="12" spans="1:8">
      <c r="A12" s="18">
        <v>18.506378173828125</v>
      </c>
      <c r="B12" s="7">
        <v>18.474394798278809</v>
      </c>
      <c r="C12" s="7" t="s">
        <v>742</v>
      </c>
      <c r="D12" s="7">
        <v>5.1771876841876039E-4</v>
      </c>
      <c r="E12" s="19">
        <v>89.144007876638796</v>
      </c>
    </row>
    <row r="13" spans="1:8">
      <c r="A13" s="18">
        <v>18.442411422729492</v>
      </c>
      <c r="B13" s="7"/>
      <c r="C13" s="7"/>
      <c r="D13" s="7"/>
      <c r="E13" s="19"/>
    </row>
    <row r="14" spans="1:8">
      <c r="A14" s="18">
        <v>21.220796585083008</v>
      </c>
      <c r="B14" s="7">
        <v>21.514392852783203</v>
      </c>
      <c r="C14" s="7" t="s">
        <v>743</v>
      </c>
      <c r="D14" s="7">
        <v>6.3047993981244448E-5</v>
      </c>
      <c r="E14" s="19">
        <v>10.855992123361212</v>
      </c>
    </row>
    <row r="15" spans="1:8" ht="16" thickBot="1">
      <c r="A15" s="18">
        <v>21.807989120483398</v>
      </c>
      <c r="B15" s="7"/>
      <c r="C15" s="7"/>
      <c r="D15" s="7"/>
      <c r="E15" s="19"/>
    </row>
    <row r="16" spans="1:8" ht="16" thickBot="1">
      <c r="A16" s="98" t="s">
        <v>96</v>
      </c>
      <c r="B16" s="24"/>
      <c r="C16" s="25"/>
      <c r="D16" s="25"/>
      <c r="E16" s="27"/>
    </row>
    <row r="17" spans="1:5" ht="16" thickBot="1">
      <c r="A17" s="24" t="s">
        <v>667</v>
      </c>
      <c r="B17" s="25" t="s">
        <v>1</v>
      </c>
      <c r="C17" s="25" t="s">
        <v>2</v>
      </c>
      <c r="D17" s="26" t="s">
        <v>3</v>
      </c>
      <c r="E17" s="27" t="s">
        <v>4</v>
      </c>
    </row>
    <row r="18" spans="1:5">
      <c r="A18" s="18">
        <v>16.316551208496094</v>
      </c>
      <c r="B18" s="7">
        <v>16.298155784606934</v>
      </c>
      <c r="C18" s="7" t="s">
        <v>738</v>
      </c>
      <c r="D18" s="7">
        <v>2.3372239096588043E-3</v>
      </c>
      <c r="E18" s="19">
        <v>98.646557043454834</v>
      </c>
    </row>
    <row r="19" spans="1:5">
      <c r="A19" s="18">
        <v>16.279760360717773</v>
      </c>
      <c r="B19" s="7"/>
      <c r="C19" s="7"/>
      <c r="D19" s="7"/>
      <c r="E19" s="19"/>
    </row>
    <row r="20" spans="1:5">
      <c r="A20" s="18">
        <v>22.516801834106445</v>
      </c>
      <c r="B20" s="7">
        <v>22.490509033203125</v>
      </c>
      <c r="C20" s="7" t="s">
        <v>739</v>
      </c>
      <c r="D20" s="7">
        <v>3.20670009496952E-5</v>
      </c>
      <c r="E20" s="19">
        <v>1.3534429565451507</v>
      </c>
    </row>
    <row r="21" spans="1:5">
      <c r="A21" s="18">
        <v>22.464216232299805</v>
      </c>
      <c r="B21" s="7"/>
      <c r="C21" s="7"/>
      <c r="D21" s="7"/>
      <c r="E21" s="19"/>
    </row>
    <row r="22" spans="1:5">
      <c r="A22" s="18">
        <v>16.726299285888672</v>
      </c>
      <c r="B22" s="7">
        <v>16.841816902160645</v>
      </c>
      <c r="C22" s="7" t="s">
        <v>740</v>
      </c>
      <c r="D22" s="7">
        <v>1.6038680135855711E-3</v>
      </c>
      <c r="E22" s="19">
        <v>93.788958689317354</v>
      </c>
    </row>
    <row r="23" spans="1:5">
      <c r="A23" s="18">
        <v>16.957334518432617</v>
      </c>
      <c r="B23" s="7"/>
      <c r="C23" s="7"/>
      <c r="D23" s="7"/>
      <c r="E23" s="19"/>
    </row>
    <row r="24" spans="1:5">
      <c r="A24" s="18">
        <v>20.833770751953125</v>
      </c>
      <c r="B24" s="7">
        <v>20.761360168457031</v>
      </c>
      <c r="C24" s="7" t="s">
        <v>741</v>
      </c>
      <c r="D24" s="7">
        <v>1.0621389370854714E-4</v>
      </c>
      <c r="E24" s="19">
        <v>6.2110413106826305</v>
      </c>
    </row>
    <row r="25" spans="1:5">
      <c r="A25" s="18">
        <v>20.688949584960938</v>
      </c>
      <c r="B25" s="7"/>
      <c r="C25" s="7"/>
      <c r="D25" s="7"/>
      <c r="E25" s="19"/>
    </row>
    <row r="26" spans="1:5">
      <c r="A26" s="18">
        <v>16.451904296875</v>
      </c>
      <c r="B26" s="7">
        <v>16.429354667663574</v>
      </c>
      <c r="C26" s="7" t="s">
        <v>742</v>
      </c>
      <c r="D26" s="7">
        <v>2.1342047162935616E-3</v>
      </c>
      <c r="E26" s="19">
        <v>90.14626843981479</v>
      </c>
    </row>
    <row r="27" spans="1:5">
      <c r="A27" s="18">
        <v>16.406805038452148</v>
      </c>
      <c r="B27" s="7"/>
      <c r="C27" s="7"/>
      <c r="D27" s="7"/>
      <c r="E27" s="19"/>
    </row>
    <row r="28" spans="1:5">
      <c r="A28" s="18">
        <v>19.56126594543457</v>
      </c>
      <c r="B28" s="7">
        <v>19.62535285949707</v>
      </c>
      <c r="C28" s="7" t="s">
        <v>743</v>
      </c>
      <c r="D28" s="7">
        <v>2.3328619955997808E-4</v>
      </c>
      <c r="E28" s="19">
        <v>9.85373156018521</v>
      </c>
    </row>
    <row r="29" spans="1:5" ht="16" thickBot="1">
      <c r="A29" s="21">
        <v>19.68943977355957</v>
      </c>
      <c r="B29" s="22"/>
      <c r="C29" s="22"/>
      <c r="D29" s="22"/>
      <c r="E29" s="23"/>
    </row>
    <row r="30" spans="1:5" ht="16" thickBot="1"/>
    <row r="31" spans="1:5" ht="16" thickBot="1">
      <c r="A31" s="91" t="s">
        <v>768</v>
      </c>
    </row>
    <row r="32" spans="1:5" ht="16" thickBot="1">
      <c r="A32" s="98" t="s">
        <v>95</v>
      </c>
      <c r="B32" s="9"/>
      <c r="C32" s="9"/>
      <c r="D32" s="9"/>
      <c r="E32" s="97"/>
    </row>
    <row r="33" spans="1:5" ht="16" thickBot="1">
      <c r="A33" s="24" t="s">
        <v>667</v>
      </c>
      <c r="B33" s="25" t="s">
        <v>1</v>
      </c>
      <c r="C33" s="25" t="s">
        <v>2</v>
      </c>
      <c r="D33" s="26" t="s">
        <v>3</v>
      </c>
      <c r="E33" s="27" t="s">
        <v>4</v>
      </c>
    </row>
    <row r="34" spans="1:5">
      <c r="A34" s="14">
        <v>19.363800048828125</v>
      </c>
      <c r="B34" s="15">
        <f>SUM(A34:A35)/2</f>
        <v>19.24595832824707</v>
      </c>
      <c r="C34" s="15" t="s">
        <v>138</v>
      </c>
      <c r="D34" s="15">
        <f>10^((B34-$H$2)/$H$1)</f>
        <v>3.0339598383295405E-4</v>
      </c>
      <c r="E34" s="16">
        <f>(D34/(D36+D34))*100</f>
        <v>98.928556081885233</v>
      </c>
    </row>
    <row r="35" spans="1:5">
      <c r="A35" s="18">
        <v>19.128116607666016</v>
      </c>
      <c r="B35" s="7"/>
      <c r="C35" s="7"/>
      <c r="D35" s="7"/>
      <c r="E35" s="19"/>
    </row>
    <row r="36" spans="1:5">
      <c r="A36" s="18">
        <v>25.837848663330078</v>
      </c>
      <c r="B36" s="7">
        <f>SUM(A36:A37)/2</f>
        <v>25.77977180480957</v>
      </c>
      <c r="C36" s="7" t="s">
        <v>139</v>
      </c>
      <c r="D36" s="7">
        <f>10^((B36-$H$2)/$H$1)</f>
        <v>3.2859246564681998E-6</v>
      </c>
      <c r="E36" s="19">
        <f>(D36/(D34+D36))*100</f>
        <v>1.0714439181147637</v>
      </c>
    </row>
    <row r="37" spans="1:5">
      <c r="A37" s="18">
        <v>25.721694946289062</v>
      </c>
      <c r="B37" s="7"/>
      <c r="C37" s="7"/>
      <c r="D37" s="7"/>
      <c r="E37" s="19"/>
    </row>
    <row r="38" spans="1:5">
      <c r="A38" s="18">
        <v>21.257390975952148</v>
      </c>
      <c r="B38" s="7">
        <f>SUM(A38:A39)/2</f>
        <v>21.19526195526123</v>
      </c>
      <c r="C38" s="7" t="s">
        <v>140</v>
      </c>
      <c r="D38" s="7">
        <f>10^((B38-$H$2)/$H$1)</f>
        <v>7.8643878846114954E-5</v>
      </c>
      <c r="E38" s="19">
        <f>(D38/(D40+D38))*100</f>
        <v>18.067340823110047</v>
      </c>
    </row>
    <row r="39" spans="1:5">
      <c r="A39" s="18">
        <v>21.133132934570312</v>
      </c>
      <c r="B39" s="7"/>
      <c r="C39" s="7"/>
      <c r="D39" s="7"/>
      <c r="E39" s="19"/>
    </row>
    <row r="40" spans="1:5">
      <c r="A40" s="18">
        <v>18.945810317993164</v>
      </c>
      <c r="B40" s="7">
        <f>SUM(A40:A41)/2</f>
        <v>19.012518882751465</v>
      </c>
      <c r="C40" s="7" t="s">
        <v>141</v>
      </c>
      <c r="D40" s="7">
        <f>10^((B40-$H$2)/$H$1)</f>
        <v>3.5663810103174888E-4</v>
      </c>
      <c r="E40" s="19">
        <f>(D40/(D38+D40))*100</f>
        <v>81.932659176889956</v>
      </c>
    </row>
    <row r="41" spans="1:5" ht="16" thickBot="1">
      <c r="A41" s="21">
        <v>19.079227447509766</v>
      </c>
      <c r="B41" s="22"/>
      <c r="C41" s="22"/>
      <c r="D41" s="22"/>
      <c r="E41" s="23"/>
    </row>
    <row r="42" spans="1:5" ht="16" thickBot="1">
      <c r="A42" s="98" t="s">
        <v>96</v>
      </c>
      <c r="B42" s="24"/>
      <c r="C42" s="25"/>
      <c r="D42" s="25"/>
      <c r="E42" s="27"/>
    </row>
    <row r="43" spans="1:5" ht="16" thickBot="1">
      <c r="A43" s="24" t="s">
        <v>667</v>
      </c>
      <c r="B43" s="25" t="s">
        <v>1</v>
      </c>
      <c r="C43" s="25" t="s">
        <v>2</v>
      </c>
      <c r="D43" s="26" t="s">
        <v>3</v>
      </c>
      <c r="E43" s="27" t="s">
        <v>4</v>
      </c>
    </row>
    <row r="44" spans="1:5">
      <c r="A44" s="14">
        <v>19.575180053710938</v>
      </c>
      <c r="B44" s="15">
        <f>SUM(A44:A45)/2</f>
        <v>19.475111961364746</v>
      </c>
      <c r="C44" s="15" t="s">
        <v>134</v>
      </c>
      <c r="D44" s="15">
        <f>10^((B44-$H$2)/$H$1)</f>
        <v>2.5886961418450279E-4</v>
      </c>
      <c r="E44" s="16">
        <f>(D44/(D46+D44))*100</f>
        <v>98.502917120787956</v>
      </c>
    </row>
    <row r="45" spans="1:5">
      <c r="A45" s="18">
        <v>19.375043869018555</v>
      </c>
      <c r="B45" s="7"/>
      <c r="C45" s="7"/>
      <c r="D45" s="7"/>
      <c r="E45" s="19"/>
    </row>
    <row r="46" spans="1:5">
      <c r="A46" s="18">
        <v>25.597810745239258</v>
      </c>
      <c r="B46" s="7">
        <f>SUM(A46:A47)/2</f>
        <v>25.519728660583496</v>
      </c>
      <c r="C46" s="7" t="s">
        <v>135</v>
      </c>
      <c r="D46" s="7">
        <f>10^((B46-$H$2)/$H$1)</f>
        <v>3.9343938095622053E-6</v>
      </c>
      <c r="E46" s="19">
        <f>(D46/(D44+D46))*100</f>
        <v>1.4970828792120467</v>
      </c>
    </row>
    <row r="47" spans="1:5">
      <c r="A47" s="18">
        <v>25.441646575927734</v>
      </c>
      <c r="B47" s="7"/>
      <c r="C47" s="7"/>
      <c r="D47" s="7"/>
      <c r="E47" s="19"/>
    </row>
    <row r="48" spans="1:5">
      <c r="A48" s="18">
        <v>21.162931442260742</v>
      </c>
      <c r="B48" s="7">
        <f>SUM(A48:A49)/2</f>
        <v>20.987509727478027</v>
      </c>
      <c r="C48" s="7" t="s">
        <v>136</v>
      </c>
      <c r="D48" s="7">
        <f>10^((B48-$H$2)/$H$1)</f>
        <v>9.0814709003240397E-5</v>
      </c>
      <c r="E48" s="19">
        <f>(D48/(D50+D48))*100</f>
        <v>24.200193605100502</v>
      </c>
    </row>
    <row r="49" spans="1:5">
      <c r="A49" s="18">
        <v>20.812088012695312</v>
      </c>
      <c r="B49" s="7"/>
      <c r="C49" s="7"/>
      <c r="D49" s="7"/>
      <c r="E49" s="19"/>
    </row>
    <row r="50" spans="1:5">
      <c r="A50" s="18">
        <v>19.458673477172852</v>
      </c>
      <c r="B50" s="7">
        <f>SUM(A50:A51)/2</f>
        <v>19.339058876037598</v>
      </c>
      <c r="C50" s="7" t="s">
        <v>137</v>
      </c>
      <c r="D50" s="7">
        <f>10^((B50-$H$2)/$H$1)</f>
        <v>2.8444968137791767E-4</v>
      </c>
      <c r="E50" s="19">
        <f>(D50/(D48+D50))*100</f>
        <v>75.799806394899505</v>
      </c>
    </row>
    <row r="51" spans="1:5" ht="16" thickBot="1">
      <c r="A51" s="21">
        <v>19.219444274902344</v>
      </c>
      <c r="B51" s="22"/>
      <c r="C51" s="22"/>
      <c r="D51" s="22"/>
      <c r="E51" s="23"/>
    </row>
    <row r="52" spans="1:5" ht="16" thickBot="1"/>
    <row r="53" spans="1:5" ht="16" thickBot="1">
      <c r="A53" s="91" t="s">
        <v>1150</v>
      </c>
    </row>
    <row r="54" spans="1:5" ht="16" thickBot="1">
      <c r="A54" s="98" t="s">
        <v>95</v>
      </c>
      <c r="B54" s="9"/>
      <c r="C54" s="9"/>
      <c r="D54" s="9"/>
      <c r="E54" s="97"/>
    </row>
    <row r="55" spans="1:5" ht="16" thickBot="1">
      <c r="A55" s="24" t="s">
        <v>667</v>
      </c>
      <c r="B55" s="25" t="s">
        <v>1</v>
      </c>
      <c r="C55" s="25" t="s">
        <v>2</v>
      </c>
      <c r="D55" s="26" t="s">
        <v>3</v>
      </c>
      <c r="E55" s="27" t="s">
        <v>4</v>
      </c>
    </row>
    <row r="56" spans="1:5" ht="16">
      <c r="A56">
        <v>21.296306610107422</v>
      </c>
      <c r="B56" s="161">
        <f>SUM(A56:A57)/2</f>
        <v>21.142858505249023</v>
      </c>
      <c r="C56" s="161" t="s">
        <v>1151</v>
      </c>
      <c r="D56" s="15">
        <f>10^((B56-$H$2)/$H$1)</f>
        <v>8.155070726791454E-5</v>
      </c>
      <c r="E56" s="16">
        <f>(D56/(D60+D56))*100</f>
        <v>99.236139530915111</v>
      </c>
    </row>
    <row r="57" spans="1:5" ht="16">
      <c r="A57">
        <v>20.989410400390625</v>
      </c>
      <c r="B57" s="162"/>
      <c r="C57" s="162"/>
      <c r="D57" s="7"/>
      <c r="E57" s="19"/>
    </row>
    <row r="58" spans="1:5" ht="16">
      <c r="A58">
        <v>20.986549377441406</v>
      </c>
      <c r="B58" s="161">
        <f>SUM(A58:A59)/2</f>
        <v>20.965460777282715</v>
      </c>
      <c r="C58" s="161" t="s">
        <v>1152</v>
      </c>
      <c r="D58" s="7">
        <f>10^((B58-$H$2)/$H$1)</f>
        <v>9.2212215430649994E-5</v>
      </c>
      <c r="E58" s="19">
        <f>(D58/(D62+D58))*100</f>
        <v>88.580881677323376</v>
      </c>
    </row>
    <row r="59" spans="1:5" ht="16">
      <c r="A59">
        <v>20.944372177124023</v>
      </c>
      <c r="B59"/>
      <c r="C59"/>
      <c r="D59" s="7"/>
      <c r="E59" s="19"/>
    </row>
    <row r="60" spans="1:5" ht="16">
      <c r="A60">
        <v>28.316921234130859</v>
      </c>
      <c r="B60" s="161">
        <f>SUM(A60:A61)/2</f>
        <v>28.169707298278809</v>
      </c>
      <c r="C60" s="161" t="s">
        <v>1153</v>
      </c>
      <c r="D60" s="7">
        <f>10^((B60-$H$2)/$H$1)</f>
        <v>6.2772858559725667E-7</v>
      </c>
      <c r="E60" s="19">
        <f>(D60/(D56+D60))*100</f>
        <v>0.76386046908488514</v>
      </c>
    </row>
    <row r="61" spans="1:5" ht="16">
      <c r="A61">
        <v>28.022493362426758</v>
      </c>
      <c r="B61" s="162"/>
      <c r="C61" s="162"/>
      <c r="D61" s="7"/>
      <c r="E61" s="19"/>
    </row>
    <row r="62" spans="1:5" ht="16">
      <c r="A62">
        <v>23.928533554077148</v>
      </c>
      <c r="B62" s="161">
        <f>SUM(A62:A63)/2</f>
        <v>23.923293113708496</v>
      </c>
      <c r="C62" s="161" t="s">
        <v>1154</v>
      </c>
      <c r="D62" s="7">
        <f>10^((B62-$H$2)/$H$1)</f>
        <v>1.188723998745546E-5</v>
      </c>
      <c r="E62" s="19">
        <f>(D62/(D58+D62))*100</f>
        <v>11.419118322676621</v>
      </c>
    </row>
    <row r="63" spans="1:5" ht="17" thickBot="1">
      <c r="A63">
        <v>23.918052673339844</v>
      </c>
      <c r="B63"/>
      <c r="C63"/>
      <c r="D63" s="22"/>
      <c r="E63" s="23"/>
    </row>
    <row r="64" spans="1:5" ht="16" thickBot="1">
      <c r="A64" s="98" t="s">
        <v>96</v>
      </c>
      <c r="B64" s="24"/>
      <c r="C64" s="25"/>
      <c r="D64" s="25"/>
      <c r="E64" s="27"/>
    </row>
    <row r="65" spans="1:5" ht="16" thickBot="1">
      <c r="A65" s="24" t="s">
        <v>667</v>
      </c>
      <c r="B65" s="25" t="s">
        <v>1</v>
      </c>
      <c r="C65" s="25" t="s">
        <v>2</v>
      </c>
      <c r="D65" s="26" t="s">
        <v>3</v>
      </c>
      <c r="E65" s="27" t="s">
        <v>4</v>
      </c>
    </row>
    <row r="66" spans="1:5" ht="16">
      <c r="A66" s="163">
        <v>21.119022369384766</v>
      </c>
      <c r="B66" s="164">
        <f>SUM(A66:A67)/2</f>
        <v>21.074216842651367</v>
      </c>
      <c r="C66" s="164" t="s">
        <v>1155</v>
      </c>
      <c r="D66" s="15">
        <f>10^((B66-$H$2)/$H$1)</f>
        <v>8.5521428371660826E-5</v>
      </c>
      <c r="E66" s="16">
        <f>(D66/(D70+D66))*100</f>
        <v>99.306611165386855</v>
      </c>
    </row>
    <row r="67" spans="1:5" ht="16">
      <c r="A67" s="165">
        <v>21.029411315917969</v>
      </c>
      <c r="B67" s="161"/>
      <c r="C67" s="161"/>
      <c r="D67" s="7"/>
      <c r="E67" s="19"/>
    </row>
    <row r="68" spans="1:5" ht="16">
      <c r="A68" s="165">
        <v>21.265619277954102</v>
      </c>
      <c r="B68" s="161">
        <f>SUM(A68:A69)/2</f>
        <v>21.248930931091309</v>
      </c>
      <c r="C68" s="161" t="s">
        <v>1156</v>
      </c>
      <c r="D68" s="7">
        <f>10^((B68-$H$2)/$H$1)</f>
        <v>7.5774216156789757E-5</v>
      </c>
      <c r="E68" s="19">
        <f>(D68/(D72+D68))*100</f>
        <v>89.36873799966348</v>
      </c>
    </row>
    <row r="69" spans="1:5" ht="16">
      <c r="A69" s="165">
        <v>21.232242584228516</v>
      </c>
      <c r="B69" s="166"/>
      <c r="C69" s="166"/>
      <c r="D69" s="7"/>
      <c r="E69" s="19"/>
    </row>
    <row r="70" spans="1:5" ht="16">
      <c r="A70" s="165">
        <v>28.2550048828125</v>
      </c>
      <c r="B70" s="161">
        <f>SUM(A70:A71)/2</f>
        <v>28.241843223571777</v>
      </c>
      <c r="C70" s="161" t="s">
        <v>1157</v>
      </c>
      <c r="D70" s="7">
        <f>10^((B70-$H$2)/$H$1)</f>
        <v>5.9713651344237594E-7</v>
      </c>
      <c r="E70" s="19">
        <f>(D70/(D66+D70))*100</f>
        <v>0.69338883461313772</v>
      </c>
    </row>
    <row r="71" spans="1:5" ht="16">
      <c r="A71" s="165">
        <v>28.228681564331055</v>
      </c>
      <c r="B71" s="161"/>
      <c r="C71" s="161"/>
      <c r="D71" s="7"/>
      <c r="E71" s="19"/>
    </row>
    <row r="72" spans="1:5" ht="16">
      <c r="A72" s="165">
        <v>24.334493637084961</v>
      </c>
      <c r="B72" s="161">
        <f>SUM(A72:A73)/2</f>
        <v>24.322766304016113</v>
      </c>
      <c r="C72" s="161" t="s">
        <v>1158</v>
      </c>
      <c r="D72" s="7">
        <f>10^((B72-$H$2)/$H$1)</f>
        <v>9.0140642339158637E-6</v>
      </c>
      <c r="E72" s="19">
        <f>(D72/(D68+D72))*100</f>
        <v>10.631262000336514</v>
      </c>
    </row>
    <row r="73" spans="1:5" ht="17" thickBot="1">
      <c r="A73" s="167">
        <v>24.311038970947266</v>
      </c>
      <c r="B73" s="168"/>
      <c r="C73" s="168"/>
      <c r="D73" s="22"/>
      <c r="E73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workbookViewId="0">
      <selection activeCell="D23" sqref="D23"/>
    </sheetView>
  </sheetViews>
  <sheetFormatPr baseColWidth="10" defaultRowHeight="15"/>
  <cols>
    <col min="1" max="1" width="24.6640625" style="6" bestFit="1" customWidth="1"/>
    <col min="2" max="4" width="12.1640625" style="6" bestFit="1" customWidth="1"/>
    <col min="5" max="5" width="22" style="6" bestFit="1" customWidth="1"/>
    <col min="6" max="7" width="10.83203125" style="6"/>
    <col min="8" max="16384" width="10.83203125" style="8"/>
  </cols>
  <sheetData>
    <row r="1" spans="1:7" ht="16" thickBot="1">
      <c r="A1" s="11" t="s">
        <v>668</v>
      </c>
      <c r="B1" s="102" t="s">
        <v>750</v>
      </c>
      <c r="C1" s="102" t="s">
        <v>96</v>
      </c>
      <c r="D1" s="11" t="s">
        <v>178</v>
      </c>
      <c r="E1" s="28" t="s">
        <v>847</v>
      </c>
    </row>
    <row r="2" spans="1:7">
      <c r="A2" s="43" t="s">
        <v>130</v>
      </c>
      <c r="B2" s="15">
        <v>98.928556081885233</v>
      </c>
      <c r="C2" s="15">
        <v>98.502917120787956</v>
      </c>
      <c r="D2" s="43">
        <f t="shared" ref="D2:D5" si="0">(B2+C2)/2</f>
        <v>98.715736601336602</v>
      </c>
      <c r="E2" s="16">
        <f>_xlfn.STDEV.S(B2:C2)</f>
        <v>0.30097219572908201</v>
      </c>
      <c r="F2" s="6" t="s">
        <v>765</v>
      </c>
    </row>
    <row r="3" spans="1:7">
      <c r="A3" s="30" t="s">
        <v>131</v>
      </c>
      <c r="B3" s="7">
        <v>1.0714439181147637</v>
      </c>
      <c r="C3" s="7">
        <v>1.4970828792120467</v>
      </c>
      <c r="D3" s="30">
        <f t="shared" si="0"/>
        <v>1.2842633986634051</v>
      </c>
      <c r="E3" s="19">
        <f t="shared" ref="E3:E5" si="1">_xlfn.STDEV.S(B3:C3)</f>
        <v>0.30097219572908784</v>
      </c>
      <c r="F3" s="6" t="s">
        <v>765</v>
      </c>
    </row>
    <row r="4" spans="1:7">
      <c r="A4" s="30" t="s">
        <v>132</v>
      </c>
      <c r="B4" s="7">
        <v>18.067340823110047</v>
      </c>
      <c r="C4" s="7">
        <v>24.200193605100502</v>
      </c>
      <c r="D4" s="30">
        <f t="shared" si="0"/>
        <v>21.133767214105276</v>
      </c>
      <c r="E4" s="19">
        <f t="shared" si="1"/>
        <v>4.336581790164213</v>
      </c>
      <c r="F4" s="6" t="s">
        <v>765</v>
      </c>
    </row>
    <row r="5" spans="1:7" ht="16" thickBot="1">
      <c r="A5" s="31" t="s">
        <v>133</v>
      </c>
      <c r="B5" s="22">
        <v>81.932659176889956</v>
      </c>
      <c r="C5" s="22">
        <v>75.799806394899505</v>
      </c>
      <c r="D5" s="31">
        <f t="shared" si="0"/>
        <v>78.866232785894738</v>
      </c>
      <c r="E5" s="23">
        <f t="shared" si="1"/>
        <v>4.3365817901642307</v>
      </c>
      <c r="F5" s="6" t="s">
        <v>765</v>
      </c>
    </row>
    <row r="7" spans="1:7" ht="16" thickBot="1"/>
    <row r="8" spans="1:7" ht="16" thickBot="1">
      <c r="A8" s="11" t="s">
        <v>668</v>
      </c>
      <c r="B8" s="102" t="s">
        <v>750</v>
      </c>
      <c r="C8" s="102" t="s">
        <v>96</v>
      </c>
      <c r="D8" s="11" t="s">
        <v>178</v>
      </c>
      <c r="F8" s="11" t="s">
        <v>434</v>
      </c>
    </row>
    <row r="9" spans="1:7">
      <c r="A9" s="43" t="s">
        <v>751</v>
      </c>
      <c r="B9" s="15">
        <v>99.105737049587063</v>
      </c>
      <c r="C9" s="15">
        <v>98.646557043454834</v>
      </c>
      <c r="D9" s="43">
        <f>(B9+C9)/2</f>
        <v>98.876147046520941</v>
      </c>
      <c r="E9" s="6" t="s">
        <v>765</v>
      </c>
      <c r="F9" s="43"/>
    </row>
    <row r="10" spans="1:7">
      <c r="A10" s="30" t="s">
        <v>752</v>
      </c>
      <c r="B10" s="7">
        <v>0.8942629504129459</v>
      </c>
      <c r="C10" s="7">
        <v>1.3534429565451507</v>
      </c>
      <c r="D10" s="30">
        <f t="shared" ref="D10:D14" si="2">(B10+C10)/2</f>
        <v>1.1238529534790482</v>
      </c>
      <c r="E10" s="6" t="s">
        <v>765</v>
      </c>
      <c r="F10" s="30"/>
    </row>
    <row r="11" spans="1:7">
      <c r="A11" s="30" t="s">
        <v>753</v>
      </c>
      <c r="B11" s="7">
        <v>91.112613069386768</v>
      </c>
      <c r="C11" s="7">
        <v>93.788958689317354</v>
      </c>
      <c r="D11" s="30">
        <f t="shared" si="2"/>
        <v>92.450785879352054</v>
      </c>
      <c r="E11" s="6" t="s">
        <v>765</v>
      </c>
      <c r="F11" s="30"/>
    </row>
    <row r="12" spans="1:7">
      <c r="A12" s="30" t="s">
        <v>754</v>
      </c>
      <c r="B12" s="7">
        <v>8.8873869306132232</v>
      </c>
      <c r="C12" s="7">
        <v>6.2110413106826305</v>
      </c>
      <c r="D12" s="30">
        <f t="shared" si="2"/>
        <v>7.5492141206479264</v>
      </c>
      <c r="E12" s="6" t="s">
        <v>765</v>
      </c>
      <c r="F12" s="30">
        <v>8.1999999999999993</v>
      </c>
      <c r="G12" s="6" t="s">
        <v>766</v>
      </c>
    </row>
    <row r="13" spans="1:7">
      <c r="A13" s="30" t="s">
        <v>755</v>
      </c>
      <c r="B13" s="7">
        <v>89.144007876638796</v>
      </c>
      <c r="C13" s="7">
        <v>90.14626843981479</v>
      </c>
      <c r="D13" s="30">
        <f t="shared" si="2"/>
        <v>89.645138158226786</v>
      </c>
      <c r="E13" s="6" t="s">
        <v>765</v>
      </c>
      <c r="F13" s="30"/>
    </row>
    <row r="14" spans="1:7" ht="16" thickBot="1">
      <c r="A14" s="31" t="s">
        <v>756</v>
      </c>
      <c r="B14" s="22">
        <v>10.855992123361212</v>
      </c>
      <c r="C14" s="22">
        <v>9.85373156018521</v>
      </c>
      <c r="D14" s="31">
        <f t="shared" si="2"/>
        <v>10.354861841773211</v>
      </c>
      <c r="E14" s="6" t="s">
        <v>765</v>
      </c>
      <c r="F14" s="31">
        <v>14.1</v>
      </c>
      <c r="G14" s="6" t="s">
        <v>766</v>
      </c>
    </row>
    <row r="18" spans="1:5" ht="16" thickBot="1"/>
    <row r="19" spans="1:5" ht="16" thickBot="1">
      <c r="A19" s="11" t="s">
        <v>668</v>
      </c>
      <c r="B19" s="102" t="s">
        <v>750</v>
      </c>
      <c r="C19" s="102" t="s">
        <v>96</v>
      </c>
      <c r="D19" s="11" t="s">
        <v>178</v>
      </c>
    </row>
    <row r="20" spans="1:5">
      <c r="A20" s="43" t="s">
        <v>1159</v>
      </c>
      <c r="B20" s="15">
        <v>99.236139530915111</v>
      </c>
      <c r="C20" s="15">
        <v>99.306611165386855</v>
      </c>
      <c r="D20" s="30">
        <f t="shared" ref="D20:D23" si="3">(B20+C20)/2</f>
        <v>99.271375348150983</v>
      </c>
      <c r="E20" s="6" t="s">
        <v>765</v>
      </c>
    </row>
    <row r="21" spans="1:5">
      <c r="A21" s="30" t="s">
        <v>1160</v>
      </c>
      <c r="B21" s="7">
        <v>88.580881677323376</v>
      </c>
      <c r="C21" s="7">
        <v>89.36873799966348</v>
      </c>
      <c r="D21" s="30">
        <f t="shared" si="3"/>
        <v>88.974809838493428</v>
      </c>
      <c r="E21" s="6" t="s">
        <v>765</v>
      </c>
    </row>
    <row r="22" spans="1:5">
      <c r="A22" s="30" t="s">
        <v>1161</v>
      </c>
      <c r="B22" s="7">
        <v>0.76386046908488514</v>
      </c>
      <c r="C22" s="7">
        <v>0.69338883461313772</v>
      </c>
      <c r="D22" s="30">
        <f t="shared" si="3"/>
        <v>0.72862465184901137</v>
      </c>
      <c r="E22" s="6" t="s">
        <v>765</v>
      </c>
    </row>
    <row r="23" spans="1:5" ht="16" thickBot="1">
      <c r="A23" s="31" t="s">
        <v>1162</v>
      </c>
      <c r="B23" s="22">
        <v>11.419118322676621</v>
      </c>
      <c r="C23" s="22">
        <v>10.631262000336514</v>
      </c>
      <c r="D23" s="31">
        <f t="shared" si="3"/>
        <v>11.025190161506568</v>
      </c>
      <c r="E23" s="6" t="s">
        <v>765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94"/>
  <sheetViews>
    <sheetView topLeftCell="A84" workbookViewId="0">
      <selection activeCell="L232" sqref="L232"/>
    </sheetView>
  </sheetViews>
  <sheetFormatPr baseColWidth="10" defaultRowHeight="15"/>
  <cols>
    <col min="1" max="1" width="22" style="6" bestFit="1" customWidth="1"/>
    <col min="2" max="2" width="12.1640625" style="6" bestFit="1" customWidth="1"/>
    <col min="3" max="3" width="42.33203125" style="6" bestFit="1" customWidth="1"/>
    <col min="4" max="4" width="13.5" style="6" bestFit="1" customWidth="1"/>
    <col min="5" max="5" width="12.1640625" style="6" bestFit="1" customWidth="1"/>
    <col min="6" max="7" width="10.83203125" style="6"/>
    <col min="8" max="8" width="23.1640625" style="6" bestFit="1" customWidth="1"/>
    <col min="9" max="9" width="5.5" style="6" bestFit="1" customWidth="1"/>
    <col min="10" max="10" width="7.6640625" style="6" bestFit="1" customWidth="1"/>
    <col min="11" max="12" width="10.83203125" style="6"/>
    <col min="13" max="16384" width="10.83203125" style="8"/>
  </cols>
  <sheetData>
    <row r="1" spans="1:10" ht="16" thickBot="1">
      <c r="A1" s="91" t="s">
        <v>435</v>
      </c>
      <c r="H1" s="11" t="s">
        <v>5</v>
      </c>
      <c r="I1" s="12" t="s">
        <v>6</v>
      </c>
      <c r="J1" s="13">
        <v>-3.3245</v>
      </c>
    </row>
    <row r="2" spans="1:10" ht="16" thickBot="1">
      <c r="A2" s="5" t="s">
        <v>667</v>
      </c>
      <c r="B2" s="25" t="s">
        <v>1</v>
      </c>
      <c r="C2" s="25" t="s">
        <v>436</v>
      </c>
      <c r="D2" s="25" t="s">
        <v>104</v>
      </c>
      <c r="E2" s="27" t="s">
        <v>203</v>
      </c>
      <c r="I2" s="12" t="s">
        <v>8</v>
      </c>
      <c r="J2" s="17">
        <v>7.5503999999999998</v>
      </c>
    </row>
    <row r="3" spans="1:10">
      <c r="A3" s="14">
        <v>22.476236343383789</v>
      </c>
      <c r="B3" s="15">
        <f>(A3+A4)/2</f>
        <v>22.27224063873291</v>
      </c>
      <c r="C3" s="15" t="s">
        <v>212</v>
      </c>
      <c r="D3" s="15">
        <f>10^((B3-$J$2)/$J$1)</f>
        <v>3.7300344888588648E-5</v>
      </c>
      <c r="E3" s="16">
        <f>(D3/(D3+D5))*100</f>
        <v>0.80026238518726456</v>
      </c>
    </row>
    <row r="4" spans="1:10">
      <c r="A4" s="18">
        <v>22.068244934082031</v>
      </c>
      <c r="B4" s="7"/>
      <c r="C4" s="7"/>
      <c r="D4" s="7"/>
      <c r="E4" s="19"/>
    </row>
    <row r="5" spans="1:10">
      <c r="A5" s="18">
        <v>15.351378440856934</v>
      </c>
      <c r="B5" s="7">
        <f>(A5+A6)/2</f>
        <v>15.313137531280518</v>
      </c>
      <c r="C5" s="7" t="s">
        <v>213</v>
      </c>
      <c r="D5" s="7">
        <f>10^((B5-$J$2)/$J$1)</f>
        <v>4.62371403976979E-3</v>
      </c>
      <c r="E5" s="19">
        <f>(D5/(D5+D3))*100</f>
        <v>99.199737614812733</v>
      </c>
    </row>
    <row r="6" spans="1:10">
      <c r="A6" s="18">
        <v>15.274896621704102</v>
      </c>
      <c r="B6" s="7"/>
      <c r="C6" s="7"/>
      <c r="D6" s="7"/>
      <c r="E6" s="19"/>
    </row>
    <row r="7" spans="1:10">
      <c r="A7" s="18">
        <v>22.223394393920898</v>
      </c>
      <c r="B7" s="7">
        <f>(A7+A8)/2</f>
        <v>22.136849403381348</v>
      </c>
      <c r="C7" s="7" t="s">
        <v>214</v>
      </c>
      <c r="D7" s="7">
        <f>10^((B7-$J$2)/$J$1)</f>
        <v>4.0967375263634921E-5</v>
      </c>
      <c r="E7" s="19">
        <f>(D7/(D7+D9))*100</f>
        <v>1.0270582382105398</v>
      </c>
      <c r="H7" s="7"/>
      <c r="J7" s="7"/>
    </row>
    <row r="8" spans="1:10">
      <c r="A8" s="18">
        <v>22.050304412841797</v>
      </c>
      <c r="B8" s="7"/>
      <c r="C8" s="7"/>
      <c r="D8" s="7"/>
      <c r="E8" s="19"/>
    </row>
    <row r="9" spans="1:10">
      <c r="A9" s="18">
        <v>15.375177383422852</v>
      </c>
      <c r="B9" s="7">
        <f>(A9+A10)/2</f>
        <v>15.541302680969238</v>
      </c>
      <c r="C9" s="7" t="s">
        <v>215</v>
      </c>
      <c r="D9" s="7">
        <f>10^((B9-$J$2)/$J$1)</f>
        <v>3.9478400496213498E-3</v>
      </c>
      <c r="E9" s="19">
        <f>(D9/(D9+D7))*100</f>
        <v>98.972941761789471</v>
      </c>
    </row>
    <row r="10" spans="1:10">
      <c r="A10" s="18">
        <v>15.707427978515625</v>
      </c>
      <c r="B10" s="7"/>
      <c r="C10" s="7"/>
      <c r="D10" s="7"/>
      <c r="E10" s="19"/>
    </row>
    <row r="11" spans="1:10">
      <c r="A11" s="18">
        <v>22.475894927978516</v>
      </c>
      <c r="B11" s="7">
        <f>(A11+A12)/2</f>
        <v>22.233471870422363</v>
      </c>
      <c r="C11" s="7" t="s">
        <v>216</v>
      </c>
      <c r="D11" s="7">
        <f>10^((B11-$J$2)/$J$1)</f>
        <v>3.8315489740000833E-5</v>
      </c>
      <c r="E11" s="19">
        <f>(D11/(D11+D13))*100</f>
        <v>0.83086281862465095</v>
      </c>
    </row>
    <row r="12" spans="1:10">
      <c r="A12" s="18">
        <v>21.991048812866211</v>
      </c>
      <c r="B12" s="7"/>
      <c r="C12" s="7"/>
      <c r="D12" s="7"/>
      <c r="E12" s="19"/>
    </row>
    <row r="13" spans="1:10">
      <c r="A13" s="18">
        <v>15.361645698547363</v>
      </c>
      <c r="B13" s="7">
        <f>(A13+A14)/2</f>
        <v>15.328993320465088</v>
      </c>
      <c r="C13" s="7" t="s">
        <v>217</v>
      </c>
      <c r="D13" s="7">
        <f>10^((B13-$J$2)/$J$1)</f>
        <v>4.5732147028645339E-3</v>
      </c>
      <c r="E13" s="19">
        <f>(D13/(D13+D11))*100</f>
        <v>99.169137181375348</v>
      </c>
    </row>
    <row r="14" spans="1:10">
      <c r="A14" s="18">
        <v>15.296340942382812</v>
      </c>
      <c r="B14" s="7"/>
      <c r="C14" s="7"/>
      <c r="D14" s="7"/>
      <c r="E14" s="19"/>
    </row>
    <row r="15" spans="1:10">
      <c r="A15" s="18">
        <v>19.871379852294922</v>
      </c>
      <c r="B15" s="7">
        <f>(A15+A16)/2</f>
        <v>20.029230117797852</v>
      </c>
      <c r="C15" s="7" t="s">
        <v>218</v>
      </c>
      <c r="D15" s="7">
        <f>10^((B15-$J$2)/$J$1)</f>
        <v>1.7636156137287222E-4</v>
      </c>
      <c r="E15" s="19">
        <f>(D15/(D15+D17))*100</f>
        <v>7.2191822701880763</v>
      </c>
    </row>
    <row r="16" spans="1:10">
      <c r="A16" s="18">
        <v>20.187080383300781</v>
      </c>
      <c r="B16" s="7"/>
      <c r="C16" s="7"/>
      <c r="D16" s="7"/>
      <c r="E16" s="19"/>
    </row>
    <row r="17" spans="1:5">
      <c r="A17" s="18">
        <v>16.329151153564453</v>
      </c>
      <c r="B17" s="7">
        <f>(A17+A18)/2</f>
        <v>16.342458724975586</v>
      </c>
      <c r="C17" s="7" t="s">
        <v>219</v>
      </c>
      <c r="D17" s="7">
        <f>10^((B17-$J$2)/$J$1)</f>
        <v>2.2665960309456493E-3</v>
      </c>
      <c r="E17" s="19">
        <f>(D17/(D17+D15))*100</f>
        <v>92.780817729811929</v>
      </c>
    </row>
    <row r="18" spans="1:5">
      <c r="A18" s="18">
        <v>16.355766296386719</v>
      </c>
      <c r="B18" s="7"/>
      <c r="C18" s="7"/>
      <c r="D18" s="7"/>
      <c r="E18" s="19"/>
    </row>
    <row r="19" spans="1:5">
      <c r="A19" s="18">
        <v>19.042579650878906</v>
      </c>
      <c r="B19" s="7">
        <f>(A19+A20)/2</f>
        <v>18.957964897155762</v>
      </c>
      <c r="C19" s="7" t="s">
        <v>220</v>
      </c>
      <c r="D19" s="7">
        <f>10^((B19-$J$2)/$J$1)</f>
        <v>3.7037138024744972E-4</v>
      </c>
      <c r="E19" s="19">
        <f>(D19/(D19+D21))*100</f>
        <v>50.866836043860552</v>
      </c>
    </row>
    <row r="20" spans="1:5">
      <c r="A20" s="18">
        <v>18.873350143432617</v>
      </c>
      <c r="B20" s="7"/>
      <c r="C20" s="7"/>
      <c r="D20" s="7"/>
      <c r="E20" s="19"/>
    </row>
    <row r="21" spans="1:5">
      <c r="A21" s="18">
        <v>18.961277008056641</v>
      </c>
      <c r="B21" s="7">
        <f>(A21+A22)/2</f>
        <v>19.008031845092773</v>
      </c>
      <c r="C21" s="7" t="s">
        <v>221</v>
      </c>
      <c r="D21" s="7">
        <f>10^((B21-$J$2)/$J$1)</f>
        <v>3.5774817475709678E-4</v>
      </c>
      <c r="E21" s="19">
        <f>(D21/(D21+D19))*100</f>
        <v>49.133163956139448</v>
      </c>
    </row>
    <row r="22" spans="1:5">
      <c r="A22" s="18">
        <v>19.054786682128906</v>
      </c>
      <c r="B22" s="7"/>
      <c r="C22" s="7"/>
      <c r="D22" s="7"/>
      <c r="E22" s="19"/>
    </row>
    <row r="23" spans="1:5">
      <c r="A23" s="18">
        <v>22.787563323974609</v>
      </c>
      <c r="B23" s="7">
        <f>(A23+A24)/2</f>
        <v>22.603309631347656</v>
      </c>
      <c r="C23" s="7" t="s">
        <v>222</v>
      </c>
      <c r="D23" s="7">
        <f>10^((B23-$J$2)/$J$1)</f>
        <v>2.9657070560437468E-5</v>
      </c>
      <c r="E23" s="19">
        <f>(D23/(D23+D25))*100</f>
        <v>1.0804014960725088</v>
      </c>
    </row>
    <row r="24" spans="1:5">
      <c r="A24" s="18">
        <v>22.419055938720703</v>
      </c>
      <c r="B24" s="7"/>
      <c r="C24" s="7"/>
      <c r="D24" s="7"/>
      <c r="E24" s="19"/>
    </row>
    <row r="25" spans="1:5">
      <c r="A25" s="18">
        <v>16.242345809936523</v>
      </c>
      <c r="B25" s="7">
        <f>(A25+A26)/2</f>
        <v>16.081647396087646</v>
      </c>
      <c r="C25" s="7" t="s">
        <v>223</v>
      </c>
      <c r="D25" s="7">
        <f>10^((B25-$J$2)/$J$1)</f>
        <v>2.7153475104446136E-3</v>
      </c>
      <c r="E25" s="19">
        <f>(D25/(D25+D23))*100</f>
        <v>98.919598503927489</v>
      </c>
    </row>
    <row r="26" spans="1:5">
      <c r="A26" s="18">
        <v>15.92094898223877</v>
      </c>
      <c r="B26" s="7"/>
      <c r="C26" s="7"/>
      <c r="D26" s="7"/>
      <c r="E26" s="19"/>
    </row>
    <row r="27" spans="1:5">
      <c r="A27" s="18">
        <v>21.530376434326172</v>
      </c>
      <c r="B27" s="7">
        <f>(A27+A28)/2</f>
        <v>21.558980941772461</v>
      </c>
      <c r="C27" s="7" t="s">
        <v>224</v>
      </c>
      <c r="D27" s="7">
        <f>10^((B27-$J$2)/$J$1)</f>
        <v>6.1130690957028171E-5</v>
      </c>
      <c r="E27" s="19">
        <f>(D27/(D27+D29))*100</f>
        <v>1.9415221668452682</v>
      </c>
    </row>
    <row r="28" spans="1:5">
      <c r="A28" s="18">
        <v>21.58758544921875</v>
      </c>
      <c r="B28" s="7"/>
      <c r="C28" s="7"/>
      <c r="D28" s="7"/>
      <c r="E28" s="19"/>
    </row>
    <row r="29" spans="1:5">
      <c r="A29" s="18">
        <v>15.830560684204102</v>
      </c>
      <c r="B29" s="7">
        <f>(A29+A30)/2</f>
        <v>15.896217823028564</v>
      </c>
      <c r="C29" s="7" t="s">
        <v>225</v>
      </c>
      <c r="D29" s="7">
        <f>10^((B29-$J$2)/$J$1)</f>
        <v>3.0874653951931462E-3</v>
      </c>
      <c r="E29" s="19">
        <f>(D29/(D29+D27))*100</f>
        <v>98.05847783315474</v>
      </c>
    </row>
    <row r="30" spans="1:5">
      <c r="A30" s="18">
        <v>15.961874961853027</v>
      </c>
      <c r="B30" s="7"/>
      <c r="C30" s="7"/>
      <c r="D30" s="7"/>
      <c r="E30" s="19"/>
    </row>
    <row r="31" spans="1:5">
      <c r="A31" s="18">
        <v>21.861696243286133</v>
      </c>
      <c r="B31" s="7">
        <f>(A31+A32)/2</f>
        <v>21.954647064208984</v>
      </c>
      <c r="C31" s="7" t="s">
        <v>226</v>
      </c>
      <c r="D31" s="7">
        <f>10^((B31-$J$2)/$J$1)</f>
        <v>4.6477641050614768E-5</v>
      </c>
      <c r="E31" s="19">
        <f>(D31/(D31+D33))*100</f>
        <v>1.25536629921211</v>
      </c>
    </row>
    <row r="32" spans="1:5">
      <c r="A32" s="18">
        <v>22.047597885131836</v>
      </c>
      <c r="B32" s="7"/>
      <c r="C32" s="7"/>
      <c r="D32" s="7"/>
      <c r="E32" s="19"/>
    </row>
    <row r="33" spans="1:5">
      <c r="A33" s="18">
        <v>15.526096343994141</v>
      </c>
      <c r="B33" s="7">
        <f>(A33+A34)/2</f>
        <v>15.652249336242676</v>
      </c>
      <c r="C33" s="7" t="s">
        <v>227</v>
      </c>
      <c r="D33" s="7">
        <f>10^((B33-$J$2)/$J$1)</f>
        <v>3.6558394499677563E-3</v>
      </c>
      <c r="E33" s="19">
        <f>(D33/(D33+D31))*100</f>
        <v>98.744633700787901</v>
      </c>
    </row>
    <row r="34" spans="1:5">
      <c r="A34" s="18">
        <v>15.778402328491211</v>
      </c>
      <c r="B34" s="7"/>
      <c r="C34" s="7"/>
      <c r="D34" s="7"/>
      <c r="E34" s="19"/>
    </row>
    <row r="35" spans="1:5">
      <c r="A35" s="18">
        <v>19.6290283203125</v>
      </c>
      <c r="B35" s="7">
        <f>(A35+A36)/2</f>
        <v>19.386521339416504</v>
      </c>
      <c r="C35" s="7" t="s">
        <v>228</v>
      </c>
      <c r="D35" s="7">
        <f>10^((B35-$J$2)/$J$1)</f>
        <v>2.7525098367807752E-4</v>
      </c>
      <c r="E35" s="19">
        <f>(D35/(D35+D37))*100</f>
        <v>11.482241132196423</v>
      </c>
    </row>
    <row r="36" spans="1:5">
      <c r="A36" s="18">
        <v>19.144014358520508</v>
      </c>
      <c r="B36" s="7"/>
      <c r="C36" s="7"/>
      <c r="D36" s="7"/>
      <c r="E36" s="19"/>
    </row>
    <row r="37" spans="1:5">
      <c r="A37" s="18">
        <v>16.402322769165039</v>
      </c>
      <c r="B37" s="7">
        <f>(A37+A38)/2</f>
        <v>16.437677383422852</v>
      </c>
      <c r="C37" s="7" t="s">
        <v>229</v>
      </c>
      <c r="D37" s="7">
        <f>10^((B37-$J$2)/$J$1)</f>
        <v>2.1219376880200675E-3</v>
      </c>
      <c r="E37" s="19">
        <f>(D37/(D37+D35))*100</f>
        <v>88.517758867803565</v>
      </c>
    </row>
    <row r="38" spans="1:5">
      <c r="A38" s="18">
        <v>16.473031997680664</v>
      </c>
      <c r="B38" s="7"/>
      <c r="C38" s="7"/>
      <c r="D38" s="7"/>
      <c r="E38" s="19"/>
    </row>
    <row r="39" spans="1:5">
      <c r="A39" s="18">
        <v>17.366426467895508</v>
      </c>
      <c r="B39" s="7">
        <f>(A39+A40)/2</f>
        <v>17.355584144592285</v>
      </c>
      <c r="C39" s="7" t="s">
        <v>230</v>
      </c>
      <c r="D39" s="7">
        <f>10^((B39-$J$2)/$J$1)</f>
        <v>1.1236444816713417E-3</v>
      </c>
      <c r="E39" s="19">
        <f>(D39/(D39+D41))*100</f>
        <v>47.973183072545631</v>
      </c>
    </row>
    <row r="40" spans="1:5">
      <c r="A40" s="18">
        <v>17.344741821289062</v>
      </c>
      <c r="B40" s="7"/>
      <c r="C40" s="7"/>
      <c r="D40" s="7"/>
      <c r="E40" s="19"/>
    </row>
    <row r="41" spans="1:5">
      <c r="A41" s="18">
        <v>17.132808685302734</v>
      </c>
      <c r="B41" s="7">
        <f>(A41+A42)/2</f>
        <v>17.238466262817383</v>
      </c>
      <c r="C41" s="7" t="s">
        <v>231</v>
      </c>
      <c r="D41" s="7">
        <f>10^((B41-$J$2)/$J$1)</f>
        <v>1.2185900954509497E-3</v>
      </c>
      <c r="E41" s="19">
        <f>(D41/(D41+D39))*100</f>
        <v>52.026816927454377</v>
      </c>
    </row>
    <row r="42" spans="1:5" ht="16" thickBot="1">
      <c r="A42" s="21">
        <v>17.344123840332031</v>
      </c>
      <c r="B42" s="22"/>
      <c r="C42" s="22"/>
      <c r="D42" s="22"/>
      <c r="E42" s="23"/>
    </row>
    <row r="43" spans="1:5" ht="16" thickBot="1"/>
    <row r="44" spans="1:5" ht="16" thickBot="1">
      <c r="A44" s="91" t="s">
        <v>850</v>
      </c>
    </row>
    <row r="45" spans="1:5" ht="16" thickBot="1">
      <c r="A45" s="25" t="s">
        <v>667</v>
      </c>
      <c r="B45" s="25" t="s">
        <v>1</v>
      </c>
      <c r="C45" s="25" t="s">
        <v>436</v>
      </c>
      <c r="D45" s="25" t="s">
        <v>104</v>
      </c>
      <c r="E45" s="27" t="s">
        <v>203</v>
      </c>
    </row>
    <row r="46" spans="1:5">
      <c r="A46" s="14">
        <v>17.090288162231445</v>
      </c>
      <c r="B46" s="15">
        <f>(A46+A47)/2</f>
        <v>16.960165023803711</v>
      </c>
      <c r="C46" s="15" t="s">
        <v>232</v>
      </c>
      <c r="D46" s="15">
        <f>10^((B46-$J$2)/$J$1)</f>
        <v>1.4776441303138051E-3</v>
      </c>
      <c r="E46" s="16">
        <f>(D46/(D46+D48))*100</f>
        <v>95.517207793596143</v>
      </c>
    </row>
    <row r="47" spans="1:5">
      <c r="A47" s="18">
        <v>16.830041885375977</v>
      </c>
      <c r="B47" s="7"/>
      <c r="C47" s="7"/>
      <c r="D47" s="7"/>
      <c r="E47" s="19"/>
    </row>
    <row r="48" spans="1:5">
      <c r="A48" s="18">
        <v>21.268463134765625</v>
      </c>
      <c r="B48" s="7">
        <f>(A48+A49)/2</f>
        <v>21.376873016357422</v>
      </c>
      <c r="C48" s="7" t="s">
        <v>233</v>
      </c>
      <c r="D48" s="7">
        <f>10^((B48-$J$2)/$J$1)</f>
        <v>6.9348463425804107E-5</v>
      </c>
      <c r="E48" s="19">
        <f>(D48/(D48+D46))*100</f>
        <v>4.4827922064038583</v>
      </c>
    </row>
    <row r="49" spans="1:6">
      <c r="A49" s="18">
        <v>21.485282897949219</v>
      </c>
      <c r="B49" s="7"/>
      <c r="C49" s="7"/>
      <c r="D49" s="7"/>
      <c r="E49" s="19"/>
    </row>
    <row r="50" spans="1:6">
      <c r="A50" s="18">
        <v>17.97291374206543</v>
      </c>
      <c r="B50" s="7">
        <f>(A50+A51)/2</f>
        <v>17.690604209899902</v>
      </c>
      <c r="C50" s="7" t="s">
        <v>234</v>
      </c>
      <c r="D50" s="7">
        <f>10^((B50-$J$2)/$J$1)</f>
        <v>8.9095517566517275E-4</v>
      </c>
      <c r="E50" s="19">
        <f>(D50/(D50+D52))*100</f>
        <v>95.481328094387578</v>
      </c>
    </row>
    <row r="51" spans="1:6">
      <c r="A51" s="18">
        <v>17.408294677734375</v>
      </c>
      <c r="B51" s="7"/>
      <c r="C51" s="7"/>
      <c r="D51" s="7"/>
      <c r="E51" s="19"/>
    </row>
    <row r="52" spans="1:6">
      <c r="A52" s="18">
        <v>22.393627166748047</v>
      </c>
      <c r="B52" s="7">
        <f>(A52+A53)/2</f>
        <v>22.095259666442871</v>
      </c>
      <c r="C52" s="7" t="s">
        <v>235</v>
      </c>
      <c r="D52" s="7">
        <f>10^((B52-$J$2)/$J$1)</f>
        <v>4.2164622149561929E-5</v>
      </c>
      <c r="E52" s="19">
        <f>(D52/(D52+D50))*100</f>
        <v>4.5186719056124298</v>
      </c>
    </row>
    <row r="53" spans="1:6">
      <c r="A53" s="18">
        <v>21.796892166137695</v>
      </c>
      <c r="B53" s="7"/>
      <c r="C53" s="7"/>
      <c r="D53" s="7"/>
      <c r="E53" s="19"/>
    </row>
    <row r="54" spans="1:6">
      <c r="A54" s="18">
        <v>17.380510330200195</v>
      </c>
      <c r="B54" s="7">
        <f>(A54+A55)/2</f>
        <v>17.430449485778809</v>
      </c>
      <c r="C54" s="7" t="s">
        <v>236</v>
      </c>
      <c r="D54" s="7">
        <f>10^((B54-$J$2)/$J$1)</f>
        <v>1.0668654350573902E-3</v>
      </c>
      <c r="E54" s="19">
        <f>(D54/(D54+D56))*100</f>
        <v>95.088210081647233</v>
      </c>
    </row>
    <row r="55" spans="1:6">
      <c r="A55" s="18">
        <v>17.480388641357422</v>
      </c>
      <c r="B55" s="7"/>
      <c r="C55" s="7"/>
      <c r="D55" s="7"/>
      <c r="E55" s="19"/>
    </row>
    <row r="56" spans="1:6">
      <c r="A56" s="18">
        <v>21.767335891723633</v>
      </c>
      <c r="B56" s="7">
        <f>(A56+A57)/2</f>
        <v>21.708704948425293</v>
      </c>
      <c r="C56" s="7" t="s">
        <v>237</v>
      </c>
      <c r="D56" s="7">
        <f>10^((B56-$J$2)/$J$1)</f>
        <v>5.5109028592024666E-5</v>
      </c>
      <c r="E56" s="19">
        <f>(D56/(D56+D54))*100</f>
        <v>4.9117899183527829</v>
      </c>
    </row>
    <row r="57" spans="1:6">
      <c r="A57" s="18">
        <v>21.650074005126953</v>
      </c>
      <c r="B57" s="7"/>
      <c r="C57" s="7"/>
      <c r="D57" s="7"/>
      <c r="E57" s="19"/>
    </row>
    <row r="58" spans="1:6">
      <c r="A58" s="18">
        <v>21.121305465698242</v>
      </c>
      <c r="B58" s="7">
        <f>(A58+A59)/2</f>
        <v>21.106492042541504</v>
      </c>
      <c r="C58" s="7" t="s">
        <v>238</v>
      </c>
      <c r="D58" s="7">
        <f>10^((B58-$J$2)/$J$1)</f>
        <v>8.3630878506042527E-5</v>
      </c>
      <c r="E58" s="19">
        <f>(D58/(D58+D60))*100</f>
        <v>7.8889406795136159</v>
      </c>
    </row>
    <row r="59" spans="1:6">
      <c r="A59" s="18">
        <v>21.091678619384766</v>
      </c>
      <c r="B59" s="7"/>
      <c r="C59" s="7"/>
      <c r="D59" s="7"/>
      <c r="E59" s="19"/>
    </row>
    <row r="60" spans="1:6">
      <c r="A60" s="18">
        <v>17.359487533569336</v>
      </c>
      <c r="B60" s="7">
        <f>(A60+A61)/2</f>
        <v>17.558276176452637</v>
      </c>
      <c r="C60" s="7" t="s">
        <v>239</v>
      </c>
      <c r="D60" s="7">
        <f>10^((B60-$J$2)/$J$1)</f>
        <v>9.7647188945137477E-4</v>
      </c>
      <c r="E60" s="19">
        <f>(D60/(D60+D58))*100</f>
        <v>92.111059320486376</v>
      </c>
    </row>
    <row r="61" spans="1:6">
      <c r="A61" s="18">
        <v>17.757064819335938</v>
      </c>
      <c r="B61" s="7"/>
      <c r="C61" s="7"/>
      <c r="D61" s="7"/>
      <c r="E61" s="19"/>
    </row>
    <row r="62" spans="1:6">
      <c r="A62" s="18">
        <v>20.984683990478516</v>
      </c>
      <c r="B62" s="7">
        <f>(A62+A63)/2</f>
        <v>20.919781684875488</v>
      </c>
      <c r="C62" s="7" t="s">
        <v>240</v>
      </c>
      <c r="D62" s="7">
        <f>10^((B62-$J$2)/$J$1)</f>
        <v>9.5176251308790711E-5</v>
      </c>
      <c r="E62" s="19">
        <f>(D62/(D62+D64))*100</f>
        <v>10.371825260957825</v>
      </c>
      <c r="F62" s="67"/>
    </row>
    <row r="63" spans="1:6">
      <c r="A63" s="18">
        <v>20.854879379272461</v>
      </c>
      <c r="B63" s="7"/>
      <c r="C63" s="7"/>
      <c r="D63" s="7"/>
      <c r="E63" s="19"/>
      <c r="F63" s="67"/>
    </row>
    <row r="64" spans="1:6">
      <c r="A64" s="18">
        <v>17.798070907592773</v>
      </c>
      <c r="B64" s="7">
        <f>(A64+A65)/2</f>
        <v>17.806090354919434</v>
      </c>
      <c r="C64" s="7" t="s">
        <v>241</v>
      </c>
      <c r="D64" s="7">
        <f>10^((B64-$J$2)/$J$1)</f>
        <v>8.2246600465032396E-4</v>
      </c>
      <c r="E64" s="19">
        <f>(D64/(D64+D62))*100</f>
        <v>89.62817473904218</v>
      </c>
      <c r="F64" s="67"/>
    </row>
    <row r="65" spans="1:6">
      <c r="A65" s="18">
        <v>17.814109802246094</v>
      </c>
      <c r="B65" s="7"/>
      <c r="C65" s="7"/>
      <c r="D65" s="7"/>
      <c r="E65" s="19"/>
      <c r="F65" s="67"/>
    </row>
    <row r="66" spans="1:6">
      <c r="A66" s="18">
        <v>20.414161682128906</v>
      </c>
      <c r="B66" s="7">
        <f>(A66+A67)/2</f>
        <v>20.45382022857666</v>
      </c>
      <c r="C66" s="7" t="s">
        <v>242</v>
      </c>
      <c r="D66" s="7">
        <f>10^((B66-$J$2)/$J$1)</f>
        <v>1.3142816848448594E-4</v>
      </c>
      <c r="E66" s="19">
        <f>(D66/(D66+D68))*100</f>
        <v>16.548504127592668</v>
      </c>
    </row>
    <row r="67" spans="1:6">
      <c r="A67" s="18">
        <v>20.493478775024414</v>
      </c>
      <c r="B67" s="7"/>
      <c r="C67" s="7"/>
      <c r="D67" s="7"/>
      <c r="E67" s="19"/>
    </row>
    <row r="68" spans="1:6">
      <c r="A68" s="18">
        <v>17.956443786621094</v>
      </c>
      <c r="B68" s="7">
        <f>(A68+A69)/2</f>
        <v>18.117775917053223</v>
      </c>
      <c r="C68" s="7" t="s">
        <v>243</v>
      </c>
      <c r="D68" s="7">
        <f>10^((B68-$J$2)/$J$1)</f>
        <v>6.6277152153671078E-4</v>
      </c>
      <c r="E68" s="19">
        <f>(D68/(D68+D66))*100</f>
        <v>83.451495872407321</v>
      </c>
    </row>
    <row r="69" spans="1:6">
      <c r="A69" s="18">
        <v>18.279108047485352</v>
      </c>
      <c r="B69" s="7"/>
      <c r="C69" s="7"/>
      <c r="D69" s="7"/>
      <c r="E69" s="19"/>
    </row>
    <row r="70" spans="1:6">
      <c r="A70" s="18">
        <v>17.888769149780273</v>
      </c>
      <c r="B70" s="7">
        <f>(A70+A71)/2</f>
        <v>17.898129463195801</v>
      </c>
      <c r="C70" s="7" t="s">
        <v>248</v>
      </c>
      <c r="D70" s="7">
        <f>10^((B70-$J$2)/$J$1)</f>
        <v>7.7167220591450815E-4</v>
      </c>
      <c r="E70" s="19">
        <f>(D70/(D70+D72))*100</f>
        <v>94.756920609436861</v>
      </c>
    </row>
    <row r="71" spans="1:6">
      <c r="A71" s="18">
        <v>17.907489776611328</v>
      </c>
      <c r="B71" s="7"/>
      <c r="C71" s="7"/>
      <c r="D71" s="7"/>
      <c r="E71" s="19"/>
    </row>
    <row r="72" spans="1:6">
      <c r="A72" s="18">
        <v>22.036432266235352</v>
      </c>
      <c r="B72" s="7">
        <f>(A72+A73)/2</f>
        <v>22.077107429504395</v>
      </c>
      <c r="C72" s="7" t="s">
        <v>249</v>
      </c>
      <c r="D72" s="7">
        <f>10^((B72-$J$2)/$J$1)</f>
        <v>4.2698080658161672E-5</v>
      </c>
      <c r="E72" s="19">
        <f>(D72/(D72+D70))*100</f>
        <v>5.2430793905631452</v>
      </c>
    </row>
    <row r="73" spans="1:6">
      <c r="A73" s="18">
        <v>22.117782592773438</v>
      </c>
      <c r="B73" s="7"/>
      <c r="C73" s="7"/>
      <c r="D73" s="7"/>
      <c r="E73" s="19"/>
    </row>
    <row r="74" spans="1:6">
      <c r="A74" s="18">
        <v>22.060037612915039</v>
      </c>
      <c r="B74" s="7">
        <f>(A74+A75)/2</f>
        <v>21.793581008911133</v>
      </c>
      <c r="C74" s="7" t="s">
        <v>250</v>
      </c>
      <c r="D74" s="7">
        <f>10^((B74-$J$2)/$J$1)</f>
        <v>5.1962768533976687E-5</v>
      </c>
      <c r="E74" s="19">
        <f>(D74/(D74+D76))*100</f>
        <v>7.8454878473039642</v>
      </c>
    </row>
    <row r="75" spans="1:6">
      <c r="A75" s="18">
        <v>21.527124404907227</v>
      </c>
      <c r="B75" s="7"/>
      <c r="C75" s="7"/>
      <c r="D75" s="7"/>
      <c r="E75" s="19"/>
    </row>
    <row r="76" spans="1:6">
      <c r="A76" s="18">
        <v>17.994022369384766</v>
      </c>
      <c r="B76" s="7">
        <f>(A76+A77)/2</f>
        <v>18.236709594726562</v>
      </c>
      <c r="C76" s="7" t="s">
        <v>251</v>
      </c>
      <c r="D76" s="7">
        <f>10^((B76-$J$2)/$J$1)</f>
        <v>6.1036403058066665E-4</v>
      </c>
      <c r="E76" s="19">
        <f>(D76/(D76+D74))*100</f>
        <v>92.154512152696029</v>
      </c>
    </row>
    <row r="77" spans="1:6">
      <c r="A77" s="18">
        <v>18.479396820068359</v>
      </c>
      <c r="B77" s="7"/>
      <c r="C77" s="7"/>
      <c r="D77" s="7"/>
      <c r="E77" s="19"/>
    </row>
    <row r="78" spans="1:6">
      <c r="A78" s="18">
        <v>20.956279754638672</v>
      </c>
      <c r="B78" s="7">
        <f>(A78+A79)/2</f>
        <v>20.871907234191895</v>
      </c>
      <c r="C78" s="7" t="s">
        <v>252</v>
      </c>
      <c r="D78" s="7">
        <f>10^((B78-$J$2)/$J$1)</f>
        <v>9.838504573343722E-5</v>
      </c>
      <c r="E78" s="19">
        <f>(D78/(D78+D80))*100</f>
        <v>15.4746126088392</v>
      </c>
    </row>
    <row r="79" spans="1:6">
      <c r="A79" s="18">
        <v>20.787534713745117</v>
      </c>
      <c r="B79" s="7"/>
      <c r="C79" s="7"/>
      <c r="D79" s="7"/>
      <c r="E79" s="19"/>
    </row>
    <row r="80" spans="1:6">
      <c r="A80" s="18">
        <v>18.51112174987793</v>
      </c>
      <c r="B80" s="7">
        <f>(A80+A81)/2</f>
        <v>18.420529365539551</v>
      </c>
      <c r="C80" s="7" t="s">
        <v>253</v>
      </c>
      <c r="D80" s="7">
        <f>10^((B80-$J$2)/$J$1)</f>
        <v>5.3739853231386748E-4</v>
      </c>
      <c r="E80" s="19">
        <f>(D80/(D80+D78))*100</f>
        <v>84.525387391160805</v>
      </c>
    </row>
    <row r="81" spans="1:5">
      <c r="A81" s="18">
        <v>18.329936981201172</v>
      </c>
      <c r="B81" s="7"/>
      <c r="C81" s="7"/>
      <c r="D81" s="7"/>
      <c r="E81" s="19"/>
    </row>
    <row r="82" spans="1:5">
      <c r="A82" s="18">
        <v>20.695327758789062</v>
      </c>
      <c r="B82" s="7">
        <f>(A82+A83)/2</f>
        <v>20.709323883056641</v>
      </c>
      <c r="C82" s="7" t="s">
        <v>254</v>
      </c>
      <c r="D82" s="7">
        <f>10^((B82-$J$2)/$J$1)</f>
        <v>1.1011175746993029E-4</v>
      </c>
      <c r="E82" s="19">
        <f>(D82/(D82+D84))*100</f>
        <v>12.199863610976902</v>
      </c>
    </row>
    <row r="83" spans="1:5">
      <c r="A83" s="18">
        <v>20.723320007324219</v>
      </c>
      <c r="B83" s="7"/>
      <c r="C83" s="7"/>
      <c r="D83" s="7"/>
      <c r="E83" s="19"/>
    </row>
    <row r="84" spans="1:5">
      <c r="A84" s="18">
        <v>17.936990737915039</v>
      </c>
      <c r="B84" s="7">
        <f>(A84+A85)/2</f>
        <v>17.859761238098145</v>
      </c>
      <c r="C84" s="7" t="s">
        <v>255</v>
      </c>
      <c r="D84" s="7">
        <f>10^((B84-$J$2)/$J$1)</f>
        <v>7.9245372179376054E-4</v>
      </c>
      <c r="E84" s="19">
        <f>(D84/(D84+D82))*100</f>
        <v>87.800136389023095</v>
      </c>
    </row>
    <row r="85" spans="1:5">
      <c r="A85" s="18">
        <v>17.78253173828125</v>
      </c>
      <c r="B85" s="7"/>
      <c r="C85" s="7"/>
      <c r="D85" s="7"/>
      <c r="E85" s="19"/>
    </row>
    <row r="86" spans="1:5">
      <c r="A86" s="18">
        <v>17.692142486572266</v>
      </c>
      <c r="B86" s="7">
        <f>(A86+A87)/2</f>
        <v>17.62773323059082</v>
      </c>
      <c r="C86" s="7" t="s">
        <v>256</v>
      </c>
      <c r="D86" s="7">
        <f>10^((B86-$J$2)/$J$1)</f>
        <v>9.3060903376109439E-4</v>
      </c>
      <c r="E86" s="19">
        <f>(D86/(D86+D88))*100</f>
        <v>96.338392663306067</v>
      </c>
    </row>
    <row r="87" spans="1:5">
      <c r="A87" s="18">
        <v>17.563323974609375</v>
      </c>
      <c r="B87" s="7"/>
      <c r="C87" s="7"/>
      <c r="D87" s="7"/>
      <c r="E87" s="19"/>
    </row>
    <row r="88" spans="1:5">
      <c r="A88" s="18">
        <v>22.152076721191406</v>
      </c>
      <c r="B88" s="7">
        <f>(A88+A89)/2</f>
        <v>22.348947525024414</v>
      </c>
      <c r="C88" s="7" t="s">
        <v>257</v>
      </c>
      <c r="D88" s="7">
        <f>10^((B88-$J$2)/$J$1)</f>
        <v>3.5370372822414171E-5</v>
      </c>
      <c r="E88" s="19">
        <f>(D88/(D88+D86))*100</f>
        <v>3.6616073366939235</v>
      </c>
    </row>
    <row r="89" spans="1:5">
      <c r="A89" s="18">
        <v>22.545818328857422</v>
      </c>
      <c r="B89" s="7"/>
      <c r="C89" s="7"/>
      <c r="D89" s="7"/>
      <c r="E89" s="19"/>
    </row>
    <row r="90" spans="1:5">
      <c r="A90" s="18">
        <v>17.513185501098633</v>
      </c>
      <c r="B90" s="7">
        <f>(A90+A91)/2</f>
        <v>17.389993667602539</v>
      </c>
      <c r="C90" s="7" t="s">
        <v>258</v>
      </c>
      <c r="D90" s="7">
        <f>10^((B90-$J$2)/$J$1)</f>
        <v>1.0971819090738202E-3</v>
      </c>
      <c r="E90" s="19">
        <f>(D90/(D90+D92))*100</f>
        <v>94.622863366457864</v>
      </c>
    </row>
    <row r="91" spans="1:5">
      <c r="A91" s="18">
        <v>17.266801834106445</v>
      </c>
      <c r="B91" s="7"/>
      <c r="C91" s="7"/>
      <c r="D91" s="7"/>
      <c r="E91" s="19"/>
    </row>
    <row r="92" spans="1:5">
      <c r="A92" s="18">
        <v>21.531211853027344</v>
      </c>
      <c r="B92" s="7">
        <f>(A92+A93)/2</f>
        <v>21.530475616455078</v>
      </c>
      <c r="C92" s="7" t="s">
        <v>259</v>
      </c>
      <c r="D92" s="7">
        <f>10^((B92-$J$2)/$J$1)</f>
        <v>6.234959318544439E-5</v>
      </c>
      <c r="E92" s="19">
        <f>(D92/(D92+D90))*100</f>
        <v>5.377136633542138</v>
      </c>
    </row>
    <row r="93" spans="1:5">
      <c r="A93" s="18">
        <v>21.529739379882812</v>
      </c>
      <c r="B93" s="7"/>
      <c r="C93" s="7"/>
      <c r="D93" s="7"/>
      <c r="E93" s="19"/>
    </row>
    <row r="94" spans="1:5">
      <c r="A94" s="18">
        <v>17.691167831420898</v>
      </c>
      <c r="B94" s="7">
        <f>(A94+A95)/2</f>
        <v>17.592728614807129</v>
      </c>
      <c r="C94" s="7" t="s">
        <v>260</v>
      </c>
      <c r="D94" s="7">
        <f>10^((B94-$J$2)/$J$1)</f>
        <v>9.5344698865268646E-4</v>
      </c>
      <c r="E94" s="19">
        <f>(D94/(D94+D96))*100</f>
        <v>94.12457553146622</v>
      </c>
    </row>
    <row r="95" spans="1:5">
      <c r="A95" s="18">
        <v>17.494289398193359</v>
      </c>
      <c r="B95" s="7"/>
      <c r="C95" s="7"/>
      <c r="D95" s="7"/>
      <c r="E95" s="19"/>
    </row>
    <row r="96" spans="1:5">
      <c r="A96" s="18">
        <v>21.623659133911133</v>
      </c>
      <c r="B96" s="7">
        <f>(A96+A97)/2</f>
        <v>21.597633361816406</v>
      </c>
      <c r="C96" s="7" t="s">
        <v>261</v>
      </c>
      <c r="D96" s="7">
        <f>10^((B96-$J$2)/$J$1)</f>
        <v>5.9515867508025249E-5</v>
      </c>
      <c r="E96" s="19">
        <f>(D96/(D96+D94))*100</f>
        <v>5.8754244685337955</v>
      </c>
    </row>
    <row r="97" spans="1:5">
      <c r="A97" s="18">
        <v>21.57160758972168</v>
      </c>
      <c r="B97" s="7"/>
      <c r="C97" s="7"/>
      <c r="D97" s="7"/>
      <c r="E97" s="19"/>
    </row>
    <row r="98" spans="1:5">
      <c r="A98" s="18">
        <v>20.698514938354492</v>
      </c>
      <c r="B98" s="7">
        <f>(A98+A99)/2</f>
        <v>20.627729415893555</v>
      </c>
      <c r="C98" s="7" t="s">
        <v>262</v>
      </c>
      <c r="D98" s="7">
        <f>10^((B98-$J$2)/$J$1)</f>
        <v>1.1651372161822733E-4</v>
      </c>
      <c r="E98" s="19">
        <f>(D98/(D98+D100))*100</f>
        <v>9.0195252204624108</v>
      </c>
    </row>
    <row r="99" spans="1:5">
      <c r="A99" s="18">
        <v>20.556943893432617</v>
      </c>
      <c r="B99" s="7"/>
      <c r="C99" s="7"/>
      <c r="D99" s="7"/>
      <c r="E99" s="19"/>
    </row>
    <row r="100" spans="1:5">
      <c r="A100" s="18">
        <v>17.187305450439453</v>
      </c>
      <c r="B100" s="7">
        <f>(A100+A101)/2</f>
        <v>17.290714263916016</v>
      </c>
      <c r="C100" s="7" t="s">
        <v>263</v>
      </c>
      <c r="D100" s="7">
        <f>10^((B100-$J$2)/$J$1)</f>
        <v>1.1752806774250287E-3</v>
      </c>
      <c r="E100" s="19">
        <f>(D100/(D100+D98))*100</f>
        <v>90.980474779537587</v>
      </c>
    </row>
    <row r="101" spans="1:5">
      <c r="A101" s="18">
        <v>17.394123077392578</v>
      </c>
      <c r="B101" s="7"/>
      <c r="C101" s="7"/>
      <c r="D101" s="7"/>
      <c r="E101" s="19"/>
    </row>
    <row r="102" spans="1:5">
      <c r="A102" s="18">
        <v>20.166292190551758</v>
      </c>
      <c r="B102" s="7">
        <f>(A102+A103)/2</f>
        <v>20.062572479248047</v>
      </c>
      <c r="C102" s="7" t="s">
        <v>264</v>
      </c>
      <c r="D102" s="7">
        <f>10^((B102-$J$2)/$J$1)</f>
        <v>1.7233546052603327E-4</v>
      </c>
      <c r="E102" s="19">
        <f>(D102/(D102+D104))*100</f>
        <v>12.091464007991101</v>
      </c>
    </row>
    <row r="103" spans="1:5">
      <c r="A103" s="18">
        <v>19.958852767944336</v>
      </c>
      <c r="B103" s="7"/>
      <c r="C103" s="7"/>
      <c r="D103" s="7"/>
      <c r="E103" s="19"/>
    </row>
    <row r="104" spans="1:5">
      <c r="A104" s="18">
        <v>17.153329849243164</v>
      </c>
      <c r="B104" s="7">
        <f>(A104+A105)/2</f>
        <v>17.198342323303223</v>
      </c>
      <c r="C104" s="7" t="s">
        <v>265</v>
      </c>
      <c r="D104" s="7">
        <f>10^((B104-$J$2)/$J$1)</f>
        <v>1.2529300028797118E-3</v>
      </c>
      <c r="E104" s="19">
        <f>(D104/(D104+D102))*100</f>
        <v>87.908535992008893</v>
      </c>
    </row>
    <row r="105" spans="1:5">
      <c r="A105" s="18">
        <v>17.243354797363281</v>
      </c>
      <c r="B105" s="7"/>
      <c r="C105" s="7"/>
      <c r="D105" s="7"/>
      <c r="E105" s="19"/>
    </row>
    <row r="106" spans="1:5">
      <c r="A106" s="18">
        <v>20.523427963256836</v>
      </c>
      <c r="B106" s="7">
        <f>(A106+A107)/2</f>
        <v>20.710150718688965</v>
      </c>
      <c r="C106" s="7" t="s">
        <v>266</v>
      </c>
      <c r="D106" s="7">
        <f>10^((B106-$J$2)/$J$1)</f>
        <v>1.1004871722657029E-4</v>
      </c>
      <c r="E106" s="19">
        <f>(D106/(D106+D108))*100</f>
        <v>9.5575549028271265</v>
      </c>
    </row>
    <row r="107" spans="1:5">
      <c r="A107" s="18">
        <v>20.896873474121094</v>
      </c>
      <c r="B107" s="7"/>
      <c r="C107" s="7"/>
      <c r="D107" s="7"/>
      <c r="E107" s="19"/>
    </row>
    <row r="108" spans="1:5">
      <c r="A108" s="18">
        <v>17.48536491394043</v>
      </c>
      <c r="B108" s="7">
        <f>(A108+A109)/2</f>
        <v>17.465353965759277</v>
      </c>
      <c r="C108" s="7" t="s">
        <v>267</v>
      </c>
      <c r="D108" s="7">
        <f>10^((B108-$J$2)/$J$1)</f>
        <v>1.0413829862315795E-3</v>
      </c>
      <c r="E108" s="19">
        <f>(D108/(D108+D106))*100</f>
        <v>90.442445097172879</v>
      </c>
    </row>
    <row r="109" spans="1:5">
      <c r="A109" s="18">
        <v>17.445343017578125</v>
      </c>
      <c r="B109" s="7"/>
      <c r="C109" s="7"/>
      <c r="D109" s="7"/>
      <c r="E109" s="19"/>
    </row>
    <row r="110" spans="1:5">
      <c r="A110" s="18">
        <v>17.755037307739258</v>
      </c>
      <c r="B110" s="7">
        <f>(A110+A111)/2</f>
        <v>17.721226692199707</v>
      </c>
      <c r="C110" s="7" t="s">
        <v>268</v>
      </c>
      <c r="D110" s="7">
        <f>10^((B110-$J$2)/$J$1)</f>
        <v>8.7225747676774777E-4</v>
      </c>
      <c r="E110" s="19">
        <f>(D110/(D110+D112))*100</f>
        <v>94.420605121768077</v>
      </c>
    </row>
    <row r="111" spans="1:5">
      <c r="A111" s="18">
        <v>17.687416076660156</v>
      </c>
      <c r="B111" s="7"/>
      <c r="C111" s="7"/>
      <c r="D111" s="7"/>
      <c r="E111" s="19"/>
    </row>
    <row r="112" spans="1:5">
      <c r="A112" s="18">
        <v>21.667137145996094</v>
      </c>
      <c r="B112" s="7">
        <f>(A112+A113)/2</f>
        <v>21.805307388305664</v>
      </c>
      <c r="C112" s="7" t="s">
        <v>269</v>
      </c>
      <c r="D112" s="7">
        <f>10^((B112-$J$2)/$J$1)</f>
        <v>5.1542445550960461E-5</v>
      </c>
      <c r="E112" s="19">
        <f>(D112/(D112+D110))*100</f>
        <v>5.5793948782319198</v>
      </c>
    </row>
    <row r="113" spans="1:5">
      <c r="A113" s="18">
        <v>21.943477630615234</v>
      </c>
      <c r="B113" s="7"/>
      <c r="C113" s="7"/>
      <c r="D113" s="7"/>
      <c r="E113" s="19"/>
    </row>
    <row r="114" spans="1:5">
      <c r="A114" s="18">
        <v>17.980066299438477</v>
      </c>
      <c r="B114" s="7">
        <f>(A114+A115)/2</f>
        <v>17.943770408630371</v>
      </c>
      <c r="C114" s="7" t="s">
        <v>270</v>
      </c>
      <c r="D114" s="7">
        <f>10^((B114-$J$2)/$J$1)</f>
        <v>7.4766008112064854E-4</v>
      </c>
      <c r="E114" s="19">
        <f>(D114/(D114+D116))*100</f>
        <v>91.334321057428738</v>
      </c>
    </row>
    <row r="115" spans="1:5">
      <c r="A115" s="18">
        <v>17.907474517822266</v>
      </c>
      <c r="B115" s="7"/>
      <c r="C115" s="7"/>
      <c r="D115" s="7"/>
      <c r="E115" s="19"/>
    </row>
    <row r="116" spans="1:5">
      <c r="A116" s="18">
        <v>21.529058456420898</v>
      </c>
      <c r="B116" s="7">
        <f>(A116+A117)/2</f>
        <v>21.344173431396484</v>
      </c>
      <c r="C116" s="7" t="s">
        <v>271</v>
      </c>
      <c r="D116" s="7">
        <f>10^((B116-$J$2)/$J$1)</f>
        <v>7.0936994397697458E-5</v>
      </c>
      <c r="E116" s="19">
        <f>(D116/(D116+D114))*100</f>
        <v>8.6656789425712581</v>
      </c>
    </row>
    <row r="117" spans="1:5">
      <c r="A117" s="18">
        <v>21.15928840637207</v>
      </c>
      <c r="B117" s="7"/>
      <c r="C117" s="7"/>
      <c r="D117" s="7"/>
      <c r="E117" s="19"/>
    </row>
    <row r="118" spans="1:5">
      <c r="A118" s="18">
        <v>17.884742736816406</v>
      </c>
      <c r="B118" s="7">
        <f>(A118+A119)/2</f>
        <v>17.878751754760742</v>
      </c>
      <c r="C118" s="7" t="s">
        <v>272</v>
      </c>
      <c r="D118" s="7">
        <f>10^((B118-$J$2)/$J$1)</f>
        <v>7.8209879517426547E-4</v>
      </c>
      <c r="E118" s="19">
        <f>(D118/(D118+D120))*100</f>
        <v>84.113430552603575</v>
      </c>
    </row>
    <row r="119" spans="1:5">
      <c r="A119" s="18">
        <v>17.872760772705078</v>
      </c>
      <c r="B119" s="7"/>
      <c r="C119" s="7"/>
      <c r="D119" s="7"/>
      <c r="E119" s="19"/>
    </row>
    <row r="120" spans="1:5">
      <c r="A120" s="18">
        <v>20.299049377441406</v>
      </c>
      <c r="B120" s="7">
        <f>(A120+A121)/2</f>
        <v>20.285141944885254</v>
      </c>
      <c r="C120" s="7" t="s">
        <v>273</v>
      </c>
      <c r="D120" s="7">
        <f>10^((B120-$J$2)/$J$1)</f>
        <v>1.4771561143842144E-4</v>
      </c>
      <c r="E120" s="19">
        <f>(D120/(D120+D118))*100</f>
        <v>15.88656944739642</v>
      </c>
    </row>
    <row r="121" spans="1:5">
      <c r="A121" s="18">
        <v>20.271234512329102</v>
      </c>
      <c r="B121" s="7"/>
      <c r="C121" s="7"/>
      <c r="D121" s="7"/>
      <c r="E121" s="19"/>
    </row>
    <row r="122" spans="1:5">
      <c r="A122" s="18">
        <v>20.509223937988281</v>
      </c>
      <c r="B122" s="7">
        <f>(A122+A123)/2</f>
        <v>20.445686340332031</v>
      </c>
      <c r="C122" s="7" t="s">
        <v>274</v>
      </c>
      <c r="D122" s="7">
        <f>10^((B122-$J$2)/$J$1)</f>
        <v>1.3217067438243919E-4</v>
      </c>
      <c r="E122" s="19">
        <f>(D122/(D122+D124))*100</f>
        <v>11.406396593392746</v>
      </c>
    </row>
    <row r="123" spans="1:5">
      <c r="A123" s="18">
        <v>20.382148742675781</v>
      </c>
      <c r="B123" s="7"/>
      <c r="C123" s="7"/>
      <c r="D123" s="7"/>
      <c r="E123" s="19"/>
    </row>
    <row r="124" spans="1:5">
      <c r="A124" s="18">
        <v>17.37675666809082</v>
      </c>
      <c r="B124" s="7">
        <f>(A124+A125)/2</f>
        <v>17.486037254333496</v>
      </c>
      <c r="C124" s="7" t="s">
        <v>275</v>
      </c>
      <c r="D124" s="7">
        <f>10^((B124-$J$2)/$J$1)</f>
        <v>1.0265710307674606E-3</v>
      </c>
      <c r="E124" s="19">
        <f>(D124/(D124+D122))*100</f>
        <v>88.593603406607244</v>
      </c>
    </row>
    <row r="125" spans="1:5">
      <c r="A125" s="18">
        <v>17.595317840576172</v>
      </c>
      <c r="B125" s="7"/>
      <c r="C125" s="7"/>
      <c r="D125" s="7"/>
      <c r="E125" s="19"/>
    </row>
    <row r="126" spans="1:5">
      <c r="A126" s="18">
        <v>20.952068328857422</v>
      </c>
      <c r="B126" s="7">
        <f>(A126+A127)/2</f>
        <v>20.975677490234375</v>
      </c>
      <c r="C126" s="7" t="s">
        <v>276</v>
      </c>
      <c r="D126" s="7">
        <f>10^((B126-$J$2)/$J$1)</f>
        <v>9.156200590677686E-5</v>
      </c>
      <c r="E126" s="19">
        <f>(D126/(D126+D128))*100</f>
        <v>7.7642227541771636</v>
      </c>
    </row>
    <row r="127" spans="1:5">
      <c r="A127" s="18">
        <v>20.999286651611328</v>
      </c>
      <c r="B127" s="7"/>
      <c r="C127" s="7"/>
      <c r="D127" s="7"/>
      <c r="E127" s="19"/>
    </row>
    <row r="128" spans="1:5">
      <c r="A128" s="18">
        <v>17.435247421264648</v>
      </c>
      <c r="B128" s="7">
        <f>(A128+A129)/2</f>
        <v>17.402500152587891</v>
      </c>
      <c r="C128" s="7" t="s">
        <v>277</v>
      </c>
      <c r="D128" s="7">
        <f>10^((B128-$J$2)/$J$1)</f>
        <v>1.0877190220301967E-3</v>
      </c>
      <c r="E128" s="19">
        <f>(D128/(D128+D126))*100</f>
        <v>92.235777245822831</v>
      </c>
    </row>
    <row r="129" spans="1:5">
      <c r="A129" s="18">
        <v>17.369752883911133</v>
      </c>
      <c r="B129" s="7"/>
      <c r="C129" s="7"/>
      <c r="D129" s="7"/>
      <c r="E129" s="19"/>
    </row>
    <row r="130" spans="1:5">
      <c r="A130" s="18">
        <v>20.371128082275391</v>
      </c>
      <c r="B130" s="7">
        <f>(A130+A131)/2</f>
        <v>20.338376998901367</v>
      </c>
      <c r="C130" s="7" t="s">
        <v>278</v>
      </c>
      <c r="D130" s="7">
        <f>10^((B130-$J$2)/$J$1)</f>
        <v>1.4236834810442214E-4</v>
      </c>
      <c r="E130" s="19">
        <f>(D130/(D130+D132))*100</f>
        <v>11.467566959108799</v>
      </c>
    </row>
    <row r="131" spans="1:5">
      <c r="A131" s="18">
        <v>20.305625915527344</v>
      </c>
      <c r="B131" s="7"/>
      <c r="C131" s="7"/>
      <c r="D131" s="7"/>
      <c r="E131" s="19"/>
    </row>
    <row r="132" spans="1:5">
      <c r="A132" s="18">
        <v>17.378822326660156</v>
      </c>
      <c r="B132" s="7">
        <f>(A132+A133)/2</f>
        <v>17.387447357177734</v>
      </c>
      <c r="C132" s="7" t="s">
        <v>279</v>
      </c>
      <c r="D132" s="7">
        <f>10^((B132-$J$2)/$J$1)</f>
        <v>1.0991186090860705E-3</v>
      </c>
      <c r="E132" s="19">
        <f>(D132/(D132+D130))*100</f>
        <v>88.532433040891206</v>
      </c>
    </row>
    <row r="133" spans="1:5">
      <c r="A133" s="18">
        <v>17.396072387695312</v>
      </c>
      <c r="B133" s="7"/>
      <c r="C133" s="7"/>
      <c r="D133" s="7"/>
      <c r="E133" s="19"/>
    </row>
    <row r="134" spans="1:5">
      <c r="A134" s="18">
        <v>18.558061599731445</v>
      </c>
      <c r="B134" s="7">
        <f>(A134+A135)/2</f>
        <v>18.337105751037598</v>
      </c>
      <c r="C134" s="7" t="s">
        <v>280</v>
      </c>
      <c r="D134" s="7">
        <f>10^((B134-$J$2)/$J$1)</f>
        <v>5.6936407135665468E-4</v>
      </c>
      <c r="E134" s="19">
        <f>(D134/(D134+D136))*100</f>
        <v>93.244719843873654</v>
      </c>
    </row>
    <row r="135" spans="1:5">
      <c r="A135" s="18">
        <v>18.11614990234375</v>
      </c>
      <c r="B135" s="7"/>
      <c r="C135" s="7"/>
      <c r="D135" s="7"/>
      <c r="E135" s="19"/>
    </row>
    <row r="136" spans="1:5">
      <c r="A136" s="18">
        <v>22.088125228881836</v>
      </c>
      <c r="B136" s="7">
        <f>(A136+A137)/2</f>
        <v>22.126972198486328</v>
      </c>
      <c r="C136" s="7" t="s">
        <v>281</v>
      </c>
      <c r="D136" s="7">
        <f>10^((B136-$J$2)/$J$1)</f>
        <v>4.1248596374002843E-5</v>
      </c>
      <c r="E136" s="19">
        <f>(D136/(D136+D134))*100</f>
        <v>6.7552801561263518</v>
      </c>
    </row>
    <row r="137" spans="1:5">
      <c r="A137" s="18">
        <v>22.16581916809082</v>
      </c>
      <c r="B137" s="7"/>
      <c r="C137" s="7"/>
      <c r="D137" s="7"/>
      <c r="E137" s="19"/>
    </row>
    <row r="138" spans="1:5">
      <c r="A138" s="18">
        <v>18.818349838256836</v>
      </c>
      <c r="B138" s="7">
        <f>(A138+A139)/2</f>
        <v>18.627103805541992</v>
      </c>
      <c r="C138" s="7" t="s">
        <v>282</v>
      </c>
      <c r="D138" s="7">
        <f>10^((B138-$J$2)/$J$1)</f>
        <v>4.6575709673899043E-4</v>
      </c>
      <c r="E138" s="19">
        <f>(D138/(D138+D140))*100</f>
        <v>94.891720631747589</v>
      </c>
    </row>
    <row r="139" spans="1:5">
      <c r="A139" s="18">
        <v>18.435857772827148</v>
      </c>
      <c r="B139" s="7"/>
      <c r="C139" s="7"/>
      <c r="D139" s="7"/>
      <c r="E139" s="19"/>
    </row>
    <row r="140" spans="1:5">
      <c r="A140" s="18">
        <v>22.989658355712891</v>
      </c>
      <c r="B140" s="7">
        <f>(A140+A141)/2</f>
        <v>22.84574031829834</v>
      </c>
      <c r="C140" s="7" t="s">
        <v>283</v>
      </c>
      <c r="D140" s="7">
        <f>10^((B140-$J$2)/$J$1)</f>
        <v>2.5072971087984703E-5</v>
      </c>
      <c r="E140" s="19">
        <f>(D140/(D140+D138))*100</f>
        <v>5.1082793682524148</v>
      </c>
    </row>
    <row r="141" spans="1:5">
      <c r="A141" s="18">
        <v>22.701822280883789</v>
      </c>
      <c r="B141" s="7"/>
      <c r="C141" s="7"/>
      <c r="D141" s="7"/>
      <c r="E141" s="19"/>
    </row>
    <row r="142" spans="1:5">
      <c r="A142" s="18">
        <v>21.154499053955078</v>
      </c>
      <c r="B142" s="7">
        <f>(A142+A143)/2</f>
        <v>21.223807334899902</v>
      </c>
      <c r="C142" s="7" t="s">
        <v>284</v>
      </c>
      <c r="D142" s="7">
        <f>10^((B142-$J$2)/$J$1)</f>
        <v>7.7104292717338011E-5</v>
      </c>
      <c r="E142" s="19">
        <f>(D142/(D142+D144))*100</f>
        <v>8.3409273798215811</v>
      </c>
    </row>
    <row r="143" spans="1:5">
      <c r="A143" s="18">
        <v>21.293115615844727</v>
      </c>
      <c r="B143" s="7"/>
      <c r="C143" s="7"/>
      <c r="D143" s="7"/>
      <c r="E143" s="19"/>
    </row>
    <row r="144" spans="1:5">
      <c r="A144" s="18">
        <v>17.551782608032227</v>
      </c>
      <c r="B144" s="7">
        <f>(A144+A145)/2</f>
        <v>17.763132095336914</v>
      </c>
      <c r="C144" s="7" t="s">
        <v>285</v>
      </c>
      <c r="D144" s="7">
        <f>10^((B144-$J$2)/$J$1)</f>
        <v>8.4730481919831249E-4</v>
      </c>
      <c r="E144" s="19">
        <f>(D144/(D144+D142))*100</f>
        <v>91.659072620178421</v>
      </c>
    </row>
    <row r="145" spans="1:5">
      <c r="A145" s="18">
        <v>17.974481582641602</v>
      </c>
      <c r="B145" s="7"/>
      <c r="C145" s="7"/>
      <c r="D145" s="7"/>
      <c r="E145" s="19"/>
    </row>
    <row r="146" spans="1:5">
      <c r="A146" s="18">
        <v>22.075336456298828</v>
      </c>
      <c r="B146" s="7">
        <f>(A146+A147)/2</f>
        <v>21.82028865814209</v>
      </c>
      <c r="C146" s="7" t="s">
        <v>286</v>
      </c>
      <c r="D146" s="7">
        <f>10^((B146-$J$2)/$J$1)</f>
        <v>5.1010396361930413E-5</v>
      </c>
      <c r="E146" s="19">
        <f>(D146/(D146+D148))*100</f>
        <v>5.0842045503606315</v>
      </c>
    </row>
    <row r="147" spans="1:5">
      <c r="A147" s="18">
        <v>21.565240859985352</v>
      </c>
      <c r="B147" s="7"/>
      <c r="C147" s="7"/>
      <c r="D147" s="7"/>
      <c r="E147" s="19"/>
    </row>
    <row r="148" spans="1:5">
      <c r="A148" s="18">
        <v>17.676019668579102</v>
      </c>
      <c r="B148" s="7">
        <f>(A148+A149)/2</f>
        <v>17.594465255737305</v>
      </c>
      <c r="C148" s="7" t="s">
        <v>287</v>
      </c>
      <c r="D148" s="7">
        <f>10^((B148-$J$2)/$J$1)</f>
        <v>9.5230085629630806E-4</v>
      </c>
      <c r="E148" s="19">
        <f>(D148/(D148+D146))*100</f>
        <v>94.915795449639361</v>
      </c>
    </row>
    <row r="149" spans="1:5">
      <c r="A149" s="18">
        <v>17.512910842895508</v>
      </c>
      <c r="B149" s="7"/>
      <c r="C149" s="7"/>
      <c r="D149" s="7"/>
      <c r="E149" s="19"/>
    </row>
    <row r="150" spans="1:5">
      <c r="A150" s="18">
        <v>21.482128143310547</v>
      </c>
      <c r="B150" s="7">
        <f>(A150+A151)/2</f>
        <v>21.519496917724609</v>
      </c>
      <c r="C150" s="7" t="s">
        <v>288</v>
      </c>
      <c r="D150" s="7">
        <f>10^((B150-$J$2)/$J$1)</f>
        <v>6.2825504543725249E-5</v>
      </c>
      <c r="E150" s="19">
        <f>(D150/(D150+D152))*100</f>
        <v>5.0381461239880183</v>
      </c>
    </row>
    <row r="151" spans="1:5">
      <c r="A151" s="18">
        <v>21.556865692138672</v>
      </c>
      <c r="B151" s="7"/>
      <c r="C151" s="7"/>
      <c r="D151" s="7"/>
      <c r="E151" s="19"/>
    </row>
    <row r="152" spans="1:5">
      <c r="A152" s="18">
        <v>17.323047637939453</v>
      </c>
      <c r="B152" s="7">
        <f>(A152+A153)/2</f>
        <v>17.279833793640137</v>
      </c>
      <c r="C152" s="7" t="s">
        <v>289</v>
      </c>
      <c r="D152" s="7">
        <f>10^((B152-$J$2)/$J$1)</f>
        <v>1.1841709699053882E-3</v>
      </c>
      <c r="E152" s="19">
        <f>(D152/(D152+D150))*100</f>
        <v>94.961853876011986</v>
      </c>
    </row>
    <row r="153" spans="1:5">
      <c r="A153" s="18">
        <v>17.23661994934082</v>
      </c>
      <c r="B153" s="7"/>
      <c r="C153" s="7"/>
      <c r="D153" s="7"/>
      <c r="E153" s="19"/>
    </row>
    <row r="154" spans="1:5">
      <c r="A154" s="18">
        <v>17.242025375366211</v>
      </c>
      <c r="B154" s="7">
        <f>(A154+A155)/2</f>
        <v>17.142101287841797</v>
      </c>
      <c r="C154" s="7" t="s">
        <v>292</v>
      </c>
      <c r="D154" s="7">
        <f>10^((B154-$J$2)/$J$1)</f>
        <v>1.3026986111070507E-3</v>
      </c>
      <c r="E154" s="19">
        <f>(D154/(D154+D156))*100</f>
        <v>91.866455264034286</v>
      </c>
    </row>
    <row r="155" spans="1:5">
      <c r="A155" s="18">
        <v>17.042177200317383</v>
      </c>
      <c r="B155" s="7"/>
      <c r="C155" s="7"/>
      <c r="D155" s="7"/>
      <c r="E155" s="19"/>
    </row>
    <row r="156" spans="1:5">
      <c r="A156" s="18">
        <v>20.715330123901367</v>
      </c>
      <c r="B156" s="7">
        <f>(A156+A157)/2</f>
        <v>20.642391204833984</v>
      </c>
      <c r="C156" s="7" t="s">
        <v>293</v>
      </c>
      <c r="D156" s="7">
        <f>10^((B156-$J$2)/$J$1)</f>
        <v>1.1533652191615323E-4</v>
      </c>
      <c r="E156" s="19">
        <f>(D156/(D156+D154))*100</f>
        <v>8.1335447359657156</v>
      </c>
    </row>
    <row r="157" spans="1:5">
      <c r="A157" s="18">
        <v>20.569452285766602</v>
      </c>
      <c r="B157" s="7"/>
      <c r="C157" s="7"/>
      <c r="D157" s="7"/>
      <c r="E157" s="19"/>
    </row>
    <row r="158" spans="1:5">
      <c r="A158" s="18">
        <v>21.387062072753906</v>
      </c>
      <c r="B158" s="7">
        <f>(A158+A159)/2</f>
        <v>21.450563430786133</v>
      </c>
      <c r="C158" s="7" t="s">
        <v>294</v>
      </c>
      <c r="D158" s="7">
        <f>10^((B158-$J$2)/$J$1)</f>
        <v>6.5897809552680544E-5</v>
      </c>
      <c r="E158" s="19">
        <f>(D158/(D158+D160))*100</f>
        <v>4.2845975924499715</v>
      </c>
    </row>
    <row r="159" spans="1:5">
      <c r="A159" s="18">
        <v>21.514064788818359</v>
      </c>
      <c r="B159" s="7"/>
      <c r="C159" s="7"/>
      <c r="D159" s="7"/>
      <c r="E159" s="19"/>
    </row>
    <row r="160" spans="1:5">
      <c r="A160" s="18">
        <v>16.783706665039062</v>
      </c>
      <c r="B160" s="7">
        <f>(A160+A161)/2</f>
        <v>16.965574264526367</v>
      </c>
      <c r="C160" s="7" t="s">
        <v>295</v>
      </c>
      <c r="D160" s="7">
        <f>10^((B160-$J$2)/$J$1)</f>
        <v>1.4721184949143063E-3</v>
      </c>
      <c r="E160" s="19">
        <f>(D160/(D160+D158))*100</f>
        <v>95.715402407550016</v>
      </c>
    </row>
    <row r="161" spans="1:5">
      <c r="A161" s="18">
        <v>17.147441864013672</v>
      </c>
      <c r="B161" s="7"/>
      <c r="C161" s="7"/>
      <c r="D161" s="7"/>
      <c r="E161" s="19"/>
    </row>
    <row r="162" spans="1:5">
      <c r="A162" s="18">
        <v>21.649904251098633</v>
      </c>
      <c r="B162" s="7">
        <f>(A162+A163)/2</f>
        <v>21.529770851135254</v>
      </c>
      <c r="C162" s="7" t="s">
        <v>296</v>
      </c>
      <c r="D162" s="7">
        <f>10^((B162-$J$2)/$J$1)</f>
        <v>6.2380035207809754E-5</v>
      </c>
      <c r="E162" s="19">
        <f>(D162/(D162+D164))*100</f>
        <v>3.7140269633254652</v>
      </c>
    </row>
    <row r="163" spans="1:5">
      <c r="A163" s="18">
        <v>21.409637451171875</v>
      </c>
      <c r="B163" s="7"/>
      <c r="C163" s="7"/>
      <c r="D163" s="7"/>
      <c r="E163" s="19"/>
    </row>
    <row r="164" spans="1:5">
      <c r="A164" s="18">
        <v>16.829767227172852</v>
      </c>
      <c r="B164" s="7">
        <f>(A164+A165)/2</f>
        <v>16.829865455627441</v>
      </c>
      <c r="C164" s="7" t="s">
        <v>297</v>
      </c>
      <c r="D164" s="7">
        <f>10^((B164-$J$2)/$J$1)</f>
        <v>1.6171994569118685E-3</v>
      </c>
      <c r="E164" s="19">
        <f>(D164/(D164+D162))*100</f>
        <v>96.285973036674548</v>
      </c>
    </row>
    <row r="165" spans="1:5">
      <c r="A165" s="18">
        <v>16.829963684082031</v>
      </c>
      <c r="B165" s="7"/>
      <c r="C165" s="7"/>
      <c r="D165" s="7"/>
      <c r="E165" s="19"/>
    </row>
    <row r="166" spans="1:5">
      <c r="A166" s="18">
        <v>21.697687149047852</v>
      </c>
      <c r="B166" s="7">
        <f>(A166+A167)/2</f>
        <v>21.663299560546875</v>
      </c>
      <c r="C166" s="7" t="s">
        <v>298</v>
      </c>
      <c r="D166" s="7">
        <f>10^((B166-$J$2)/$J$1)</f>
        <v>5.6869651297232434E-5</v>
      </c>
      <c r="E166" s="19">
        <f>(D166/(D166+D168))*100</f>
        <v>2.1046599668609574</v>
      </c>
    </row>
    <row r="167" spans="1:5">
      <c r="A167" s="18">
        <v>21.628911972045898</v>
      </c>
      <c r="B167" s="7"/>
      <c r="C167" s="7"/>
      <c r="D167" s="7"/>
      <c r="E167" s="19"/>
    </row>
    <row r="168" spans="1:5">
      <c r="A168" s="18">
        <v>16.061172485351562</v>
      </c>
      <c r="B168" s="7">
        <f>(A168+A169)/2</f>
        <v>16.119429588317871</v>
      </c>
      <c r="C168" s="7" t="s">
        <v>299</v>
      </c>
      <c r="D168" s="7">
        <f>10^((B168-$J$2)/$J$1)</f>
        <v>2.6452129745272116E-3</v>
      </c>
      <c r="E168" s="19">
        <f>(D168/(D168+D166))*100</f>
        <v>97.89534003313905</v>
      </c>
    </row>
    <row r="169" spans="1:5">
      <c r="A169" s="18">
        <v>16.17768669128418</v>
      </c>
      <c r="B169" s="7"/>
      <c r="C169" s="7"/>
      <c r="D169" s="7"/>
      <c r="E169" s="19"/>
    </row>
    <row r="170" spans="1:5">
      <c r="A170" s="18">
        <v>16.384735107421875</v>
      </c>
      <c r="B170" s="7">
        <f>(A170+A171)/2</f>
        <v>16.215760231018066</v>
      </c>
      <c r="C170" s="7" t="s">
        <v>344</v>
      </c>
      <c r="D170" s="7">
        <f>10^((B170-$J$2)/$J$1)</f>
        <v>2.4744840857304235E-3</v>
      </c>
      <c r="E170" s="19">
        <f>(D170/(D170+D172))*100</f>
        <v>98.88365061447476</v>
      </c>
    </row>
    <row r="171" spans="1:5">
      <c r="A171" s="18">
        <v>16.046785354614258</v>
      </c>
      <c r="B171" s="7"/>
      <c r="C171" s="7"/>
      <c r="D171" s="7"/>
      <c r="E171" s="19"/>
    </row>
    <row r="172" spans="1:5">
      <c r="A172" s="18">
        <v>22.834386825561523</v>
      </c>
      <c r="B172" s="7">
        <f>(A172+A173)/2</f>
        <v>22.689640045166016</v>
      </c>
      <c r="C172" s="7" t="s">
        <v>345</v>
      </c>
      <c r="D172" s="7">
        <f>10^((B172-$J$2)/$J$1)</f>
        <v>2.7935748442045921E-5</v>
      </c>
      <c r="E172" s="19">
        <f>(D172/(D172+D170))*100</f>
        <v>1.1163493855252331</v>
      </c>
    </row>
    <row r="173" spans="1:5">
      <c r="A173" s="18">
        <v>22.544893264770508</v>
      </c>
      <c r="B173" s="7"/>
      <c r="C173" s="7"/>
      <c r="D173" s="7"/>
      <c r="E173" s="19"/>
    </row>
    <row r="174" spans="1:5">
      <c r="A174" s="18">
        <v>18.4346923828125</v>
      </c>
      <c r="B174" s="7">
        <f>(A174+A175)/2</f>
        <v>18.267725944519043</v>
      </c>
      <c r="C174" s="7" t="s">
        <v>352</v>
      </c>
      <c r="D174" s="7">
        <f>10^((B174-$J$2)/$J$1)</f>
        <v>5.9739186432312215E-4</v>
      </c>
      <c r="E174" s="19">
        <f>(D174/(D174+D176))*100</f>
        <v>19.40183336885606</v>
      </c>
    </row>
    <row r="175" spans="1:5">
      <c r="A175" s="18">
        <v>18.100759506225586</v>
      </c>
      <c r="B175" s="7"/>
      <c r="C175" s="7"/>
      <c r="D175" s="7"/>
      <c r="E175" s="19"/>
    </row>
    <row r="176" spans="1:5">
      <c r="A176" s="18">
        <v>16.308559417724609</v>
      </c>
      <c r="B176" s="7">
        <f>(A176+A177)/2</f>
        <v>16.211581230163574</v>
      </c>
      <c r="C176" s="7" t="s">
        <v>353</v>
      </c>
      <c r="D176" s="7">
        <f>10^((B176-$J$2)/$J$1)</f>
        <v>2.4816566614829969E-3</v>
      </c>
      <c r="E176" s="19">
        <f>(D176/(D176+D174))*100</f>
        <v>80.59816663114394</v>
      </c>
    </row>
    <row r="177" spans="1:5">
      <c r="A177" s="18">
        <v>16.114603042602539</v>
      </c>
      <c r="B177" s="7"/>
      <c r="C177" s="7"/>
      <c r="D177" s="7"/>
      <c r="E177" s="19"/>
    </row>
    <row r="178" spans="1:5">
      <c r="A178" s="18">
        <v>18.258819580078125</v>
      </c>
      <c r="B178" s="7">
        <f>(A178+A179)/2</f>
        <v>18.287303924560547</v>
      </c>
      <c r="C178" s="7" t="s">
        <v>354</v>
      </c>
      <c r="D178" s="7">
        <f>10^((B178-$J$2)/$J$1)</f>
        <v>5.893459507354897E-4</v>
      </c>
      <c r="E178" s="19">
        <f>(D178/(D178+D180))*100</f>
        <v>28.373177283766154</v>
      </c>
    </row>
    <row r="179" spans="1:5">
      <c r="A179" s="18">
        <v>18.315788269042969</v>
      </c>
      <c r="B179" s="7"/>
      <c r="C179" s="7"/>
      <c r="D179" s="7"/>
      <c r="E179" s="19"/>
    </row>
    <row r="180" spans="1:5">
      <c r="A180" s="18">
        <v>17.307209014892578</v>
      </c>
      <c r="B180" s="7">
        <f>(A180+A181)/2</f>
        <v>16.950297355651855</v>
      </c>
      <c r="C180" s="7" t="s">
        <v>355</v>
      </c>
      <c r="D180" s="7">
        <f>10^((B180-$J$2)/$J$1)</f>
        <v>1.4877776115688516E-3</v>
      </c>
      <c r="E180" s="19">
        <f>(D180/(D180+D178))*100</f>
        <v>71.626822716233846</v>
      </c>
    </row>
    <row r="181" spans="1:5">
      <c r="A181" s="18">
        <v>16.593385696411133</v>
      </c>
      <c r="B181" s="7"/>
      <c r="C181" s="7"/>
      <c r="D181" s="7"/>
      <c r="E181" s="19"/>
    </row>
    <row r="182" spans="1:5">
      <c r="A182" s="18">
        <v>17.540525436401367</v>
      </c>
      <c r="B182" s="7">
        <f>(A182+A183)/2</f>
        <v>17.219376564025879</v>
      </c>
      <c r="C182" s="7" t="s">
        <v>358</v>
      </c>
      <c r="D182" s="7">
        <f>10^((B182-$J$2)/$J$1)</f>
        <v>1.2348089544312558E-3</v>
      </c>
      <c r="E182" s="19">
        <f>(D182/(D182+D184))*100</f>
        <v>97.830436172208508</v>
      </c>
    </row>
    <row r="183" spans="1:5">
      <c r="A183" s="18">
        <v>16.898227691650391</v>
      </c>
      <c r="B183" s="7"/>
      <c r="C183" s="7"/>
      <c r="D183" s="7"/>
      <c r="E183" s="19"/>
    </row>
    <row r="184" spans="1:5">
      <c r="A184" s="18">
        <v>22.738447189331055</v>
      </c>
      <c r="B184" s="7">
        <f>(A184+A185)/2</f>
        <v>22.718437194824219</v>
      </c>
      <c r="C184" s="7" t="s">
        <v>359</v>
      </c>
      <c r="D184" s="7">
        <f>10^((B184-$J$2)/$J$1)</f>
        <v>2.7384083589807423E-5</v>
      </c>
      <c r="E184" s="19">
        <f>(D184/(D184+D182))*100</f>
        <v>2.1695638277914857</v>
      </c>
    </row>
    <row r="185" spans="1:5">
      <c r="A185" s="18">
        <v>22.698427200317383</v>
      </c>
      <c r="B185" s="7"/>
      <c r="C185" s="7"/>
      <c r="D185" s="7"/>
      <c r="E185" s="19"/>
    </row>
    <row r="186" spans="1:5">
      <c r="A186" s="18">
        <v>18.706817626953125</v>
      </c>
      <c r="B186" s="7">
        <f>(A186+A187)/2</f>
        <v>18.74976921081543</v>
      </c>
      <c r="C186" s="7" t="s">
        <v>366</v>
      </c>
      <c r="D186" s="7">
        <f>10^((B186-$J$2)/$J$1)</f>
        <v>4.2782098301205466E-4</v>
      </c>
      <c r="E186" s="19">
        <f>(D186/(D186+D188))*100</f>
        <v>19.899775007439288</v>
      </c>
    </row>
    <row r="187" spans="1:5">
      <c r="A187" s="18">
        <v>18.792720794677734</v>
      </c>
      <c r="B187" s="7"/>
      <c r="C187" s="7"/>
      <c r="D187" s="7"/>
      <c r="E187" s="19"/>
    </row>
    <row r="188" spans="1:5">
      <c r="A188" s="18">
        <v>16.613836288452148</v>
      </c>
      <c r="B188" s="7">
        <f>(A188+A189)/2</f>
        <v>16.73915958404541</v>
      </c>
      <c r="C188" s="7" t="s">
        <v>367</v>
      </c>
      <c r="D188" s="7">
        <f>10^((B188-$J$2)/$J$1)</f>
        <v>1.7220575098458749E-3</v>
      </c>
      <c r="E188" s="19">
        <f>(D188/(D188+D186))*100</f>
        <v>80.100224992560726</v>
      </c>
    </row>
    <row r="189" spans="1:5">
      <c r="A189" s="18">
        <v>16.864482879638672</v>
      </c>
      <c r="B189" s="7"/>
      <c r="C189" s="7"/>
      <c r="D189" s="7"/>
      <c r="E189" s="19"/>
    </row>
    <row r="190" spans="1:5">
      <c r="A190" s="18">
        <v>17.830915451049805</v>
      </c>
      <c r="B190" s="7">
        <f>(A190+A191)/2</f>
        <v>17.877702713012695</v>
      </c>
      <c r="C190" s="7" t="s">
        <v>246</v>
      </c>
      <c r="D190" s="7">
        <f>10^((B190-$J$2)/$J$1)</f>
        <v>7.8266725728600795E-4</v>
      </c>
      <c r="E190" s="19">
        <f>(D190/(D190+D192))*100</f>
        <v>94.016699200002847</v>
      </c>
    </row>
    <row r="191" spans="1:5">
      <c r="A191" s="18">
        <v>17.924489974975586</v>
      </c>
      <c r="B191" s="7"/>
      <c r="C191" s="7"/>
      <c r="D191" s="7"/>
      <c r="E191" s="19"/>
    </row>
    <row r="192" spans="1:5">
      <c r="A192" s="18">
        <v>21.88920783996582</v>
      </c>
      <c r="B192" s="7">
        <f>(A192+A193)/2</f>
        <v>21.854682922363281</v>
      </c>
      <c r="C192" s="7" t="s">
        <v>247</v>
      </c>
      <c r="D192" s="7">
        <f>10^((B192-$J$2)/$J$1)</f>
        <v>4.980959410932815E-5</v>
      </c>
      <c r="E192" s="19">
        <f>(D192/(D192+D190))*100</f>
        <v>5.9833007999971395</v>
      </c>
    </row>
    <row r="193" spans="1:5">
      <c r="A193" s="18">
        <v>21.820158004760742</v>
      </c>
      <c r="B193" s="7"/>
      <c r="C193" s="7"/>
      <c r="D193" s="7"/>
      <c r="E193" s="19"/>
    </row>
    <row r="194" spans="1:5">
      <c r="A194" s="18">
        <v>17.573917388916016</v>
      </c>
      <c r="B194" s="7">
        <f>(A194+A195)/2</f>
        <v>17.588987350463867</v>
      </c>
      <c r="C194" s="7" t="s">
        <v>290</v>
      </c>
      <c r="D194" s="7">
        <f>10^((B194-$J$2)/$J$1)</f>
        <v>9.5592080297711153E-4</v>
      </c>
      <c r="E194" s="19">
        <f>(D194/(D194+D196))*100</f>
        <v>93.558559994985941</v>
      </c>
    </row>
    <row r="195" spans="1:5">
      <c r="A195" s="18">
        <v>17.604057312011719</v>
      </c>
      <c r="B195" s="7"/>
      <c r="C195" s="7"/>
      <c r="D195" s="7"/>
      <c r="E195" s="19"/>
    </row>
    <row r="196" spans="1:5">
      <c r="A196" s="18">
        <v>21.466085433959961</v>
      </c>
      <c r="B196" s="7">
        <f>(A196+A197)/2</f>
        <v>21.452390670776367</v>
      </c>
      <c r="C196" s="7" t="s">
        <v>291</v>
      </c>
      <c r="D196" s="7">
        <f>10^((B196-$J$2)/$J$1)</f>
        <v>6.5814464248401485E-5</v>
      </c>
      <c r="E196" s="19">
        <f>(D196/(D196+D194))*100</f>
        <v>6.4414400050140586</v>
      </c>
    </row>
    <row r="197" spans="1:5">
      <c r="A197" s="18">
        <v>21.438695907592773</v>
      </c>
      <c r="B197" s="7"/>
      <c r="C197" s="7"/>
      <c r="D197" s="7"/>
      <c r="E197" s="19"/>
    </row>
    <row r="198" spans="1:5">
      <c r="A198" s="18">
        <v>16.91925048828125</v>
      </c>
      <c r="B198" s="7">
        <f>(A198+A199)/2</f>
        <v>16.922290802001953</v>
      </c>
      <c r="C198" s="7" t="s">
        <v>346</v>
      </c>
      <c r="D198" s="7">
        <f>10^((B198-$J$2)/$J$1)</f>
        <v>1.5169187151395276E-3</v>
      </c>
      <c r="E198" s="19">
        <f>(D198/(D198+D200))*100</f>
        <v>98.800945266443847</v>
      </c>
    </row>
    <row r="199" spans="1:5">
      <c r="A199" s="18">
        <v>16.925331115722656</v>
      </c>
      <c r="B199" s="7"/>
      <c r="C199" s="7"/>
      <c r="D199" s="7"/>
      <c r="E199" s="19"/>
    </row>
    <row r="200" spans="1:5">
      <c r="A200" s="18">
        <v>23.134515762329102</v>
      </c>
      <c r="B200" s="7">
        <f>(A200+A201)/2</f>
        <v>23.291773796081543</v>
      </c>
      <c r="C200" s="7" t="s">
        <v>347</v>
      </c>
      <c r="D200" s="7">
        <f>10^((B200-$J$2)/$J$1)</f>
        <v>1.8409424736806679E-5</v>
      </c>
      <c r="E200" s="19">
        <f>(D200/(D200+D198))*100</f>
        <v>1.1990547335561437</v>
      </c>
    </row>
    <row r="201" spans="1:5">
      <c r="A201" s="18">
        <v>23.449031829833984</v>
      </c>
      <c r="B201" s="7"/>
      <c r="C201" s="7"/>
      <c r="D201" s="7"/>
      <c r="E201" s="19"/>
    </row>
    <row r="202" spans="1:5">
      <c r="A202" s="18">
        <v>17.023891448974609</v>
      </c>
      <c r="B202" s="7">
        <f>(A202+A203)/2</f>
        <v>16.987617492675781</v>
      </c>
      <c r="C202" s="7" t="s">
        <v>348</v>
      </c>
      <c r="D202" s="7">
        <f>10^((B202-$J$2)/$J$1)</f>
        <v>1.4498138011803552E-3</v>
      </c>
      <c r="E202" s="19">
        <f>(D202/(D202+D204))*100</f>
        <v>98.774714766167079</v>
      </c>
    </row>
    <row r="203" spans="1:5">
      <c r="A203" s="18">
        <v>16.951343536376953</v>
      </c>
      <c r="B203" s="7"/>
      <c r="C203" s="7"/>
      <c r="D203" s="7"/>
      <c r="E203" s="19"/>
    </row>
    <row r="204" spans="1:5">
      <c r="A204" s="18">
        <v>23.263198852539062</v>
      </c>
      <c r="B204" s="7">
        <f>(A204+A205)/2</f>
        <v>23.325472831726074</v>
      </c>
      <c r="C204" s="7" t="s">
        <v>349</v>
      </c>
      <c r="D204" s="7">
        <f>10^((B204-$J$2)/$J$1)</f>
        <v>1.798471852435988E-5</v>
      </c>
      <c r="E204" s="19">
        <f>(D204/(D204+D202))*100</f>
        <v>1.2252852338329079</v>
      </c>
    </row>
    <row r="205" spans="1:5">
      <c r="A205" s="18">
        <v>23.387746810913086</v>
      </c>
      <c r="B205" s="7"/>
      <c r="C205" s="7"/>
      <c r="D205" s="7"/>
      <c r="E205" s="19"/>
    </row>
    <row r="206" spans="1:5">
      <c r="A206" s="18">
        <v>19.051738739013672</v>
      </c>
      <c r="B206" s="7">
        <f>(A206+A207)/2</f>
        <v>19.093975067138672</v>
      </c>
      <c r="C206" s="7" t="s">
        <v>350</v>
      </c>
      <c r="D206" s="7">
        <f>10^((B206-$J$2)/$J$1)</f>
        <v>3.3707454241937881E-4</v>
      </c>
      <c r="E206" s="19">
        <f>(D206/(D206+D208))*100</f>
        <v>24.491517515287462</v>
      </c>
    </row>
    <row r="207" spans="1:5">
      <c r="A207" s="18">
        <v>19.136211395263672</v>
      </c>
      <c r="B207" s="7"/>
      <c r="C207" s="7"/>
      <c r="D207" s="7"/>
      <c r="E207" s="19"/>
    </row>
    <row r="208" spans="1:5">
      <c r="A208" s="18">
        <v>17.45713996887207</v>
      </c>
      <c r="B208" s="7">
        <f>(A208+A209)/2</f>
        <v>17.468360900878906</v>
      </c>
      <c r="C208" s="7" t="s">
        <v>351</v>
      </c>
      <c r="D208" s="7">
        <f>10^((B208-$J$2)/$J$1)</f>
        <v>1.0392164212131476E-3</v>
      </c>
      <c r="E208" s="19">
        <f>(D208/(D208+D206))*100</f>
        <v>75.50848248471253</v>
      </c>
    </row>
    <row r="209" spans="1:5">
      <c r="A209" s="18">
        <v>17.479581832885742</v>
      </c>
      <c r="B209" s="7"/>
      <c r="C209" s="7"/>
      <c r="D209" s="7"/>
      <c r="E209" s="19"/>
    </row>
    <row r="210" spans="1:5">
      <c r="A210" s="18">
        <v>17.541326522827148</v>
      </c>
      <c r="B210" s="7">
        <f>(A210+A211)/2</f>
        <v>17.531635284423828</v>
      </c>
      <c r="C210" s="7" t="s">
        <v>356</v>
      </c>
      <c r="D210" s="7">
        <f>10^((B210-$J$2)/$J$1)</f>
        <v>9.946567833668046E-4</v>
      </c>
      <c r="E210" s="19">
        <f>(D210/(D210+D212))*100</f>
        <v>98.996503893859057</v>
      </c>
    </row>
    <row r="211" spans="1:5">
      <c r="A211" s="18">
        <v>17.521944046020508</v>
      </c>
      <c r="B211" s="7"/>
      <c r="C211" s="7"/>
      <c r="D211" s="7"/>
      <c r="E211" s="19"/>
    </row>
    <row r="212" spans="1:5">
      <c r="A212" s="18">
        <v>24.060453414916992</v>
      </c>
      <c r="B212" s="7">
        <f>(A212+A213)/2</f>
        <v>24.16103458404541</v>
      </c>
      <c r="C212" s="7" t="s">
        <v>357</v>
      </c>
      <c r="D212" s="7">
        <f>10^((B212-$J$2)/$J$1)</f>
        <v>1.0082519783985784E-5</v>
      </c>
      <c r="E212" s="19">
        <f>(D212/(D212+D210))*100</f>
        <v>1.0034961061409386</v>
      </c>
    </row>
    <row r="213" spans="1:5">
      <c r="A213" s="18">
        <v>24.261615753173828</v>
      </c>
      <c r="B213" s="7"/>
      <c r="C213" s="7"/>
      <c r="D213" s="7"/>
      <c r="E213" s="19"/>
    </row>
    <row r="214" spans="1:5">
      <c r="A214" s="18">
        <v>18.456718444824219</v>
      </c>
      <c r="B214" s="7">
        <f>(A214+A215)/2</f>
        <v>18.341230392456055</v>
      </c>
      <c r="C214" s="7" t="s">
        <v>360</v>
      </c>
      <c r="D214" s="7">
        <f>10^((B214-$J$2)/$J$1)</f>
        <v>5.6773984925510173E-4</v>
      </c>
      <c r="E214" s="19">
        <f>(D214/(D214+D216))*100</f>
        <v>98.890380176798786</v>
      </c>
    </row>
    <row r="215" spans="1:5">
      <c r="A215" s="18">
        <v>18.225742340087891</v>
      </c>
      <c r="B215" s="7"/>
      <c r="C215" s="7"/>
      <c r="D215" s="7"/>
      <c r="E215" s="19"/>
    </row>
    <row r="216" spans="1:5">
      <c r="A216" s="18">
        <v>25.013648986816406</v>
      </c>
      <c r="B216" s="7">
        <f>(A216+A217)/2</f>
        <v>24.823938369750977</v>
      </c>
      <c r="C216" s="7" t="s">
        <v>361</v>
      </c>
      <c r="D216" s="7">
        <f>10^((B216-$J$2)/$J$1)</f>
        <v>6.3704415943031081E-6</v>
      </c>
      <c r="E216" s="19">
        <f>(D216/(D216+D214))*100</f>
        <v>1.1096198232012082</v>
      </c>
    </row>
    <row r="217" spans="1:5">
      <c r="A217" s="18">
        <v>24.634227752685547</v>
      </c>
      <c r="B217" s="7"/>
      <c r="C217" s="7"/>
      <c r="D217" s="7"/>
      <c r="E217" s="19"/>
    </row>
    <row r="218" spans="1:5">
      <c r="A218" s="18">
        <v>19.348453521728516</v>
      </c>
      <c r="B218" s="7">
        <f>(A218+A219)/2</f>
        <v>19.279228210449219</v>
      </c>
      <c r="C218" s="7" t="s">
        <v>362</v>
      </c>
      <c r="D218" s="7">
        <f>10^((B218-$J$2)/$J$1)</f>
        <v>2.9648473852127605E-4</v>
      </c>
      <c r="E218" s="19">
        <f>(D218/(D218+D220))*100</f>
        <v>25.820332413974871</v>
      </c>
    </row>
    <row r="219" spans="1:5">
      <c r="A219" s="18">
        <v>19.210002899169922</v>
      </c>
      <c r="B219" s="7"/>
      <c r="C219" s="7"/>
      <c r="D219" s="7"/>
      <c r="E219" s="19"/>
    </row>
    <row r="220" spans="1:5">
      <c r="A220" s="18">
        <v>17.731294631958008</v>
      </c>
      <c r="B220" s="7">
        <f>(A220+A221)/2</f>
        <v>17.755533218383789</v>
      </c>
      <c r="C220" s="7" t="s">
        <v>363</v>
      </c>
      <c r="D220" s="7">
        <f>10^((B220-$J$2)/$J$1)</f>
        <v>8.5177599556907253E-4</v>
      </c>
      <c r="E220" s="19">
        <f>(D220/(D220+D218))*100</f>
        <v>74.179667586025133</v>
      </c>
    </row>
    <row r="221" spans="1:5">
      <c r="A221" s="18">
        <v>17.77977180480957</v>
      </c>
      <c r="B221" s="7"/>
      <c r="C221" s="7"/>
      <c r="D221" s="7"/>
      <c r="E221" s="19"/>
    </row>
    <row r="222" spans="1:5">
      <c r="A222" s="18">
        <v>19.206439971923828</v>
      </c>
      <c r="B222" s="7">
        <f>(A222+A223)/2</f>
        <v>19.214822769165039</v>
      </c>
      <c r="C222" s="7" t="s">
        <v>364</v>
      </c>
      <c r="D222" s="7">
        <f>10^((B222-$J$2)/$J$1)</f>
        <v>3.1000972212570746E-4</v>
      </c>
      <c r="E222" s="19">
        <f>(D222/(D222+D224))*100</f>
        <v>26.372822465629479</v>
      </c>
    </row>
    <row r="223" spans="1:5">
      <c r="A223" s="18">
        <v>19.22320556640625</v>
      </c>
      <c r="B223" s="7"/>
      <c r="C223" s="7"/>
      <c r="D223" s="7"/>
      <c r="E223" s="19"/>
    </row>
    <row r="224" spans="1:5">
      <c r="A224" s="18">
        <v>17.722099304199219</v>
      </c>
      <c r="B224" s="7">
        <f>(A224+A225)/2</f>
        <v>17.732489585876465</v>
      </c>
      <c r="C224" s="7" t="s">
        <v>365</v>
      </c>
      <c r="D224" s="7">
        <f>10^((B224-$J$2)/$J$1)</f>
        <v>8.6547963829344853E-4</v>
      </c>
      <c r="E224" s="19">
        <f>(D224/(D224+D222))*100</f>
        <v>73.627177534370531</v>
      </c>
    </row>
    <row r="225" spans="1:5">
      <c r="A225" s="18">
        <v>17.742879867553711</v>
      </c>
      <c r="B225" s="7"/>
      <c r="C225" s="7"/>
      <c r="D225" s="7"/>
      <c r="E225" s="19"/>
    </row>
    <row r="226" spans="1:5">
      <c r="A226" s="18">
        <v>18.099924087524414</v>
      </c>
      <c r="B226" s="7">
        <f>(A226+A227)/2</f>
        <v>18.056427955627441</v>
      </c>
      <c r="C226" s="7" t="s">
        <v>244</v>
      </c>
      <c r="D226" s="7">
        <f>10^((B226-$J$2)/$J$1)</f>
        <v>6.9153971832511772E-4</v>
      </c>
      <c r="E226" s="19">
        <f>(D226/(D226+D228))*100</f>
        <v>94.363866739822612</v>
      </c>
    </row>
    <row r="227" spans="1:5">
      <c r="A227" s="18">
        <v>18.012931823730469</v>
      </c>
      <c r="B227" s="7"/>
      <c r="C227" s="7"/>
      <c r="D227" s="7"/>
      <c r="E227" s="19"/>
    </row>
    <row r="228" spans="1:5">
      <c r="A228" s="18">
        <v>22.005752563476562</v>
      </c>
      <c r="B228" s="7">
        <f>(A228+A229)/2</f>
        <v>22.125032424926758</v>
      </c>
      <c r="C228" s="7" t="s">
        <v>245</v>
      </c>
      <c r="D228" s="7">
        <f>10^((B228-$J$2)/$J$1)</f>
        <v>4.1304051453638303E-5</v>
      </c>
      <c r="E228" s="19">
        <f>(D228/(D228+D226))*100</f>
        <v>5.6361332601773926</v>
      </c>
    </row>
    <row r="229" spans="1:5">
      <c r="A229" s="18">
        <v>22.244312286376953</v>
      </c>
      <c r="B229" s="7"/>
      <c r="C229" s="7"/>
      <c r="D229" s="7"/>
      <c r="E229" s="19"/>
    </row>
    <row r="230" spans="1:5">
      <c r="A230" s="29">
        <v>18.82069206237793</v>
      </c>
      <c r="B230" s="7">
        <v>18.576075553894043</v>
      </c>
      <c r="C230" s="7" t="s">
        <v>426</v>
      </c>
      <c r="D230" s="7">
        <v>4.8251257001615005E-4</v>
      </c>
      <c r="E230" s="19">
        <v>95.769277039453968</v>
      </c>
    </row>
    <row r="231" spans="1:5">
      <c r="A231" s="29">
        <v>18.331459045410156</v>
      </c>
      <c r="B231" s="7"/>
      <c r="C231" s="7"/>
      <c r="D231" s="7"/>
      <c r="E231" s="19"/>
    </row>
    <row r="232" spans="1:5">
      <c r="A232" s="29">
        <v>23.323148727416992</v>
      </c>
      <c r="B232" s="7">
        <v>23.080146789550781</v>
      </c>
      <c r="C232" s="7" t="s">
        <v>427</v>
      </c>
      <c r="D232" s="7">
        <v>2.131557292510847E-5</v>
      </c>
      <c r="E232" s="19">
        <v>4.230722960546025</v>
      </c>
    </row>
    <row r="233" spans="1:5">
      <c r="A233" s="29">
        <v>22.83714485168457</v>
      </c>
      <c r="B233" s="7"/>
      <c r="C233" s="7"/>
      <c r="D233" s="7"/>
      <c r="E233" s="19"/>
    </row>
    <row r="234" spans="1:5">
      <c r="A234" s="29">
        <v>18.409809112548828</v>
      </c>
      <c r="B234" s="7">
        <v>18.444488525390625</v>
      </c>
      <c r="C234" s="7" t="s">
        <v>428</v>
      </c>
      <c r="D234" s="7">
        <v>5.2855432381275101E-4</v>
      </c>
      <c r="E234" s="19">
        <v>95.389728271584602</v>
      </c>
    </row>
    <row r="235" spans="1:5">
      <c r="A235" s="29">
        <v>18.479167938232422</v>
      </c>
      <c r="B235" s="7"/>
      <c r="C235" s="7"/>
      <c r="D235" s="7"/>
      <c r="E235" s="19"/>
    </row>
    <row r="236" spans="1:5">
      <c r="A236" s="29">
        <v>22.825872421264648</v>
      </c>
      <c r="B236" s="7">
        <v>22.818782806396484</v>
      </c>
      <c r="C236" s="7" t="s">
        <v>429</v>
      </c>
      <c r="D236" s="7">
        <v>2.5545507888101753E-5</v>
      </c>
      <c r="E236" s="19">
        <v>4.6102717284154053</v>
      </c>
    </row>
    <row r="237" spans="1:5">
      <c r="A237" s="29">
        <v>22.81169319152832</v>
      </c>
      <c r="B237" s="7"/>
      <c r="C237" s="7"/>
      <c r="D237" s="7"/>
      <c r="E237" s="19"/>
    </row>
    <row r="238" spans="1:5">
      <c r="A238" s="29">
        <v>18.489130020141602</v>
      </c>
      <c r="B238" s="7">
        <v>18.530669212341309</v>
      </c>
      <c r="C238" s="7" t="s">
        <v>805</v>
      </c>
      <c r="D238" s="7">
        <v>4.9792820576686494E-4</v>
      </c>
      <c r="E238" s="19">
        <v>93.967186841886971</v>
      </c>
    </row>
    <row r="239" spans="1:5">
      <c r="A239" s="29">
        <v>18.572208404541016</v>
      </c>
      <c r="B239" s="7"/>
      <c r="C239" s="7"/>
      <c r="D239" s="7"/>
      <c r="E239" s="19"/>
    </row>
    <row r="240" spans="1:5">
      <c r="A240" s="29">
        <v>22.522890090942383</v>
      </c>
      <c r="B240" s="7">
        <v>22.494990348815918</v>
      </c>
      <c r="C240" s="7" t="s">
        <v>430</v>
      </c>
      <c r="D240" s="7">
        <v>3.1967625428655704E-5</v>
      </c>
      <c r="E240" s="19">
        <v>6.0328131581130151</v>
      </c>
    </row>
    <row r="241" spans="1:5">
      <c r="A241" s="29">
        <v>22.467090606689453</v>
      </c>
      <c r="B241" s="7"/>
      <c r="C241" s="7"/>
      <c r="D241" s="7"/>
      <c r="E241" s="19"/>
    </row>
    <row r="242" spans="1:5">
      <c r="A242" s="29">
        <v>19.096126556396484</v>
      </c>
      <c r="B242" s="7">
        <v>18.797582626342773</v>
      </c>
      <c r="C242" s="7" t="s">
        <v>431</v>
      </c>
      <c r="D242" s="7">
        <v>4.1388524486729735E-4</v>
      </c>
      <c r="E242" s="19">
        <v>91.345836384970781</v>
      </c>
    </row>
    <row r="243" spans="1:5">
      <c r="A243" s="29">
        <v>18.499038696289062</v>
      </c>
      <c r="B243" s="7"/>
      <c r="C243" s="7"/>
      <c r="D243" s="7"/>
      <c r="E243" s="19"/>
    </row>
    <row r="244" spans="1:5">
      <c r="A244" s="29">
        <v>22.047046661376953</v>
      </c>
      <c r="B244" s="7">
        <v>22.200087547302246</v>
      </c>
      <c r="C244" s="7" t="s">
        <v>432</v>
      </c>
      <c r="D244" s="7">
        <v>3.9211755769936144E-5</v>
      </c>
      <c r="E244" s="19">
        <v>8.6541636150292138</v>
      </c>
    </row>
    <row r="245" spans="1:5" ht="16" thickBot="1">
      <c r="A245" s="36">
        <v>22.353128433227539</v>
      </c>
      <c r="B245" s="22"/>
      <c r="C245" s="22"/>
      <c r="D245" s="22"/>
      <c r="E245" s="23"/>
    </row>
    <row r="246" spans="1:5" ht="16" thickBot="1"/>
    <row r="247" spans="1:5" ht="16" thickBot="1">
      <c r="A247" s="91" t="s">
        <v>769</v>
      </c>
    </row>
    <row r="248" spans="1:5" ht="16" thickBot="1">
      <c r="A248" s="25" t="s">
        <v>667</v>
      </c>
      <c r="B248" s="25" t="s">
        <v>1</v>
      </c>
      <c r="C248" s="25" t="s">
        <v>436</v>
      </c>
      <c r="D248" s="25" t="s">
        <v>104</v>
      </c>
      <c r="E248" s="27" t="s">
        <v>203</v>
      </c>
    </row>
    <row r="249" spans="1:5">
      <c r="A249" s="14">
        <v>19.128316879272461</v>
      </c>
      <c r="B249" s="15">
        <f>(A249+A250)/2</f>
        <v>19.090572357177734</v>
      </c>
      <c r="C249" s="15" t="s">
        <v>300</v>
      </c>
      <c r="D249" s="15">
        <f>10^((B249-$J$2)/$J$1)</f>
        <v>3.3786988109292348E-4</v>
      </c>
      <c r="E249" s="16">
        <f>(D249/(D249+D251))*100</f>
        <v>97.062298939022057</v>
      </c>
    </row>
    <row r="250" spans="1:5">
      <c r="A250" s="18">
        <v>19.052827835083008</v>
      </c>
      <c r="B250" s="7"/>
      <c r="C250" s="7"/>
      <c r="D250" s="7"/>
      <c r="E250" s="19"/>
    </row>
    <row r="251" spans="1:5">
      <c r="A251" s="18">
        <v>24.074962615966797</v>
      </c>
      <c r="B251" s="7">
        <f>(A251+A252)/2</f>
        <v>24.140630722045898</v>
      </c>
      <c r="C251" s="7" t="s">
        <v>301</v>
      </c>
      <c r="D251" s="7">
        <f>10^((B251-$J$2)/$J$1)</f>
        <v>1.0226016888212535E-5</v>
      </c>
      <c r="E251" s="19">
        <f>(D251/(D251+D249))*100</f>
        <v>2.9377010609779446</v>
      </c>
    </row>
    <row r="252" spans="1:5">
      <c r="A252" s="18">
        <v>24.206298828125</v>
      </c>
      <c r="B252" s="7"/>
      <c r="C252" s="7"/>
      <c r="D252" s="7"/>
      <c r="E252" s="19"/>
    </row>
    <row r="253" spans="1:5">
      <c r="A253" s="18">
        <v>20.431299209594727</v>
      </c>
      <c r="B253" s="7">
        <f>(A253+A254)/2</f>
        <v>20.205007553100586</v>
      </c>
      <c r="C253" s="7" t="s">
        <v>302</v>
      </c>
      <c r="D253" s="7">
        <f>10^((B253-$J$2)/$J$1)</f>
        <v>1.5614590176260955E-4</v>
      </c>
      <c r="E253" s="19">
        <f>(D253/(D253+D255))*100</f>
        <v>49.718800843620492</v>
      </c>
    </row>
    <row r="254" spans="1:5">
      <c r="A254" s="18">
        <v>19.978715896606445</v>
      </c>
      <c r="B254" s="7"/>
      <c r="C254" s="7"/>
      <c r="D254" s="7"/>
      <c r="E254" s="19"/>
    </row>
    <row r="255" spans="1:5">
      <c r="A255" s="18">
        <v>20.246498107910156</v>
      </c>
      <c r="B255" s="7">
        <f>(A255+A256)/2</f>
        <v>20.188767433166504</v>
      </c>
      <c r="C255" s="7" t="s">
        <v>303</v>
      </c>
      <c r="D255" s="7">
        <f>10^((B255-$J$2)/$J$1)</f>
        <v>1.5791215899740757E-4</v>
      </c>
      <c r="E255" s="19">
        <f>(D255/(D255+D253))*100</f>
        <v>50.281199156379508</v>
      </c>
    </row>
    <row r="256" spans="1:5">
      <c r="A256" s="18">
        <v>20.131036758422852</v>
      </c>
      <c r="B256" s="7"/>
      <c r="C256" s="7"/>
      <c r="D256" s="7"/>
      <c r="E256" s="19"/>
    </row>
    <row r="257" spans="1:5">
      <c r="A257" s="18">
        <v>21.102685928344727</v>
      </c>
      <c r="B257" s="7">
        <f>(A257+A258)/2</f>
        <v>20.974964141845703</v>
      </c>
      <c r="C257" s="7" t="s">
        <v>304</v>
      </c>
      <c r="D257" s="7">
        <f>10^((B257-$J$2)/$J$1)</f>
        <v>9.160725539018672E-5</v>
      </c>
      <c r="E257" s="19">
        <f>(D257/(D257+D259))*100</f>
        <v>37.528593618776881</v>
      </c>
    </row>
    <row r="258" spans="1:5">
      <c r="A258" s="18">
        <v>20.84724235534668</v>
      </c>
      <c r="B258" s="7"/>
      <c r="C258" s="7"/>
      <c r="D258" s="7"/>
      <c r="E258" s="19"/>
    </row>
    <row r="259" spans="1:5">
      <c r="A259" s="18">
        <v>20.042718887329102</v>
      </c>
      <c r="B259" s="7">
        <f>(A259+A260)/2</f>
        <v>20.239189147949219</v>
      </c>
      <c r="C259" s="7" t="s">
        <v>305</v>
      </c>
      <c r="D259" s="7">
        <f>10^((B259-$J$2)/$J$1)</f>
        <v>1.5249263367240893E-4</v>
      </c>
      <c r="E259" s="19">
        <f>(D259/(D259+D257))*100</f>
        <v>62.471406381223119</v>
      </c>
    </row>
    <row r="260" spans="1:5">
      <c r="A260" s="18">
        <v>20.435659408569336</v>
      </c>
      <c r="B260" s="7"/>
      <c r="C260" s="7"/>
      <c r="D260" s="7"/>
      <c r="E260" s="19"/>
    </row>
    <row r="261" spans="1:5">
      <c r="A261" s="18">
        <v>20.418924331665039</v>
      </c>
      <c r="B261" s="7">
        <f>(A261+A262)/2</f>
        <v>20.313085556030273</v>
      </c>
      <c r="C261" s="7" t="s">
        <v>306</v>
      </c>
      <c r="D261" s="7">
        <f>10^((B261-$J$2)/$J$1)</f>
        <v>1.4488420394892116E-4</v>
      </c>
      <c r="E261" s="19">
        <f>(D261/(D261+D263))*100</f>
        <v>45.634011711859145</v>
      </c>
    </row>
    <row r="262" spans="1:5">
      <c r="A262" s="18">
        <v>20.207246780395508</v>
      </c>
      <c r="B262" s="7"/>
      <c r="C262" s="7"/>
      <c r="D262" s="7"/>
      <c r="E262" s="19"/>
    </row>
    <row r="263" spans="1:5">
      <c r="A263" s="18">
        <v>19.932945251464844</v>
      </c>
      <c r="B263" s="7">
        <f>(A263+A264)/2</f>
        <v>20.060295104980469</v>
      </c>
      <c r="C263" s="7" t="s">
        <v>307</v>
      </c>
      <c r="D263" s="7">
        <f>10^((B263-$J$2)/$J$1)</f>
        <v>1.7260750566395377E-4</v>
      </c>
      <c r="E263" s="19">
        <f>(D263/(D263+D261))*100</f>
        <v>54.365988288140862</v>
      </c>
    </row>
    <row r="264" spans="1:5">
      <c r="A264" s="18">
        <v>20.187644958496094</v>
      </c>
      <c r="B264" s="7"/>
      <c r="C264" s="7"/>
      <c r="D264" s="7"/>
      <c r="E264" s="19"/>
    </row>
    <row r="265" spans="1:5">
      <c r="A265" s="18">
        <v>18.737981796264648</v>
      </c>
      <c r="B265" s="7">
        <f>(A265+A266)/2</f>
        <v>18.767715454101562</v>
      </c>
      <c r="C265" s="7" t="s">
        <v>308</v>
      </c>
      <c r="D265" s="7">
        <f>10^((B265-$J$2)/$J$1)</f>
        <v>4.2253618138238301E-4</v>
      </c>
      <c r="E265" s="19">
        <f>(D265/(D265+D267))*100</f>
        <v>97.673046449119667</v>
      </c>
    </row>
    <row r="266" spans="1:5">
      <c r="A266" s="18">
        <v>18.797449111938477</v>
      </c>
      <c r="B266" s="7"/>
      <c r="C266" s="7"/>
      <c r="D266" s="7"/>
      <c r="E266" s="19"/>
    </row>
    <row r="267" spans="1:5">
      <c r="A267" s="18">
        <v>24.14979362487793</v>
      </c>
      <c r="B267" s="7">
        <f>(A267+A268)/2</f>
        <v>24.163335800170898</v>
      </c>
      <c r="C267" s="7" t="s">
        <v>309</v>
      </c>
      <c r="D267" s="7">
        <f>10^((B267-$J$2)/$J$1)</f>
        <v>1.0066462585001232E-5</v>
      </c>
      <c r="E267" s="19">
        <f>(D267/(D267+D265))*100</f>
        <v>2.3269535508803285</v>
      </c>
    </row>
    <row r="268" spans="1:5">
      <c r="A268" s="18">
        <v>24.176877975463867</v>
      </c>
      <c r="B268" s="7"/>
      <c r="C268" s="7"/>
      <c r="D268" s="7"/>
      <c r="E268" s="19"/>
    </row>
    <row r="269" spans="1:5">
      <c r="A269" s="18">
        <v>20.0135498046875</v>
      </c>
      <c r="B269" s="7">
        <f>(A269+A270)/2</f>
        <v>20.077145576477051</v>
      </c>
      <c r="C269" s="7" t="s">
        <v>310</v>
      </c>
      <c r="D269" s="7">
        <f>10^((B269-$J$2)/$J$1)</f>
        <v>1.7060474402773768E-4</v>
      </c>
      <c r="E269" s="19">
        <f>(D269/(D269+D271))*100</f>
        <v>47.525878166171339</v>
      </c>
    </row>
    <row r="270" spans="1:5">
      <c r="A270" s="18">
        <v>20.140741348266602</v>
      </c>
      <c r="B270" s="7"/>
      <c r="C270" s="7"/>
      <c r="D270" s="7"/>
      <c r="E270" s="19"/>
    </row>
    <row r="271" spans="1:5">
      <c r="A271" s="18">
        <v>19.901788711547852</v>
      </c>
      <c r="B271" s="7">
        <f>(A271+A272)/2</f>
        <v>19.934142112731934</v>
      </c>
      <c r="C271" s="7" t="s">
        <v>311</v>
      </c>
      <c r="D271" s="7">
        <f>10^((B271-$J$2)/$J$1)</f>
        <v>1.88367568764103E-4</v>
      </c>
      <c r="E271" s="19">
        <f>(D271/(D271+D269))*100</f>
        <v>52.474121833828669</v>
      </c>
    </row>
    <row r="272" spans="1:5">
      <c r="A272" s="18">
        <v>19.966495513916016</v>
      </c>
      <c r="B272" s="7"/>
      <c r="C272" s="7"/>
      <c r="D272" s="7"/>
      <c r="E272" s="19"/>
    </row>
    <row r="273" spans="1:5">
      <c r="A273" s="18">
        <v>19.813653945922852</v>
      </c>
      <c r="B273" s="7">
        <f>(A273+A274)/2</f>
        <v>19.736770629882812</v>
      </c>
      <c r="C273" s="7" t="s">
        <v>312</v>
      </c>
      <c r="D273" s="7">
        <f>10^((B273-$J$2)/$J$1)</f>
        <v>2.1596078853296504E-4</v>
      </c>
      <c r="E273" s="19">
        <f>(D273/(D273+D275))*100</f>
        <v>51.080335586642057</v>
      </c>
    </row>
    <row r="274" spans="1:5">
      <c r="A274" s="18">
        <v>19.659887313842773</v>
      </c>
      <c r="B274" s="7"/>
      <c r="C274" s="7"/>
      <c r="D274" s="7"/>
      <c r="E274" s="19"/>
    </row>
    <row r="275" spans="1:5">
      <c r="A275" s="18">
        <v>19.67469596862793</v>
      </c>
      <c r="B275" s="7">
        <f>(A275+A276)/2</f>
        <v>19.799172401428223</v>
      </c>
      <c r="C275" s="7" t="s">
        <v>313</v>
      </c>
      <c r="D275" s="7">
        <f>10^((B275-$J$2)/$J$1)</f>
        <v>2.0682576142353262E-4</v>
      </c>
      <c r="E275" s="19">
        <f>(D275/(D275+D273))*100</f>
        <v>48.919664413357957</v>
      </c>
    </row>
    <row r="276" spans="1:5">
      <c r="A276" s="18">
        <v>19.923648834228516</v>
      </c>
      <c r="B276" s="7"/>
      <c r="C276" s="7"/>
      <c r="D276" s="7"/>
      <c r="E276" s="19"/>
    </row>
    <row r="277" spans="1:5">
      <c r="A277" s="18">
        <v>19.34245491027832</v>
      </c>
      <c r="B277" s="7">
        <f>(A277+A278)/2</f>
        <v>19.179214477539062</v>
      </c>
      <c r="C277" s="7" t="s">
        <v>314</v>
      </c>
      <c r="D277" s="7">
        <f>10^((B277-$J$2)/$J$1)</f>
        <v>3.1775045793988778E-4</v>
      </c>
      <c r="E277" s="19">
        <f>(D277/(D277+D279))*100</f>
        <v>97.686973196778609</v>
      </c>
    </row>
    <row r="278" spans="1:5">
      <c r="A278" s="18">
        <v>19.015974044799805</v>
      </c>
      <c r="B278" s="7"/>
      <c r="C278" s="7"/>
      <c r="D278" s="7"/>
      <c r="E278" s="19"/>
    </row>
    <row r="279" spans="1:5">
      <c r="A279" s="18">
        <v>24.726949691772461</v>
      </c>
      <c r="B279" s="7">
        <f>(A279+A280)/2</f>
        <v>24.583707809448242</v>
      </c>
      <c r="C279" s="7" t="s">
        <v>315</v>
      </c>
      <c r="D279" s="7">
        <f>10^((B279-$J$2)/$J$1)</f>
        <v>7.5236779470107635E-6</v>
      </c>
      <c r="E279" s="19">
        <f>(D279/(D279+D277))*100</f>
        <v>2.3130268032214003</v>
      </c>
    </row>
    <row r="280" spans="1:5">
      <c r="A280" s="18">
        <v>24.440465927124023</v>
      </c>
      <c r="B280" s="7"/>
      <c r="C280" s="7"/>
      <c r="D280" s="7"/>
      <c r="E280" s="19"/>
    </row>
    <row r="281" spans="1:5">
      <c r="A281" s="18">
        <v>20.01861572265625</v>
      </c>
      <c r="B281" s="7">
        <f>(A281+A282)/2</f>
        <v>20.068936347961426</v>
      </c>
      <c r="C281" s="7" t="s">
        <v>316</v>
      </c>
      <c r="D281" s="7">
        <f>10^((B281-$J$2)/$J$1)</f>
        <v>1.7157753166130354E-4</v>
      </c>
      <c r="E281" s="19">
        <f>(D281/(D281+D283))*100</f>
        <v>54.954634722883732</v>
      </c>
    </row>
    <row r="282" spans="1:5">
      <c r="A282" s="18">
        <v>20.119256973266602</v>
      </c>
      <c r="B282" s="7"/>
      <c r="C282" s="7"/>
      <c r="D282" s="7"/>
      <c r="E282" s="19"/>
    </row>
    <row r="283" spans="1:5">
      <c r="A283" s="18">
        <v>20.296178817749023</v>
      </c>
      <c r="B283" s="7">
        <f>(A283+A284)/2</f>
        <v>20.356020927429199</v>
      </c>
      <c r="C283" s="7" t="s">
        <v>317</v>
      </c>
      <c r="D283" s="7">
        <f>10^((B283-$J$2)/$J$1)</f>
        <v>1.4063914037465251E-4</v>
      </c>
      <c r="E283" s="19">
        <f>(D283/(D283+D281))*100</f>
        <v>45.045365277116268</v>
      </c>
    </row>
    <row r="284" spans="1:5">
      <c r="A284" s="18">
        <v>20.415863037109375</v>
      </c>
      <c r="B284" s="7"/>
      <c r="C284" s="7"/>
      <c r="D284" s="7"/>
      <c r="E284" s="19"/>
    </row>
    <row r="285" spans="1:5">
      <c r="A285" s="18">
        <v>20.18394660949707</v>
      </c>
      <c r="B285" s="7">
        <f>(A285+A286)/2</f>
        <v>20.182808876037598</v>
      </c>
      <c r="C285" s="7" t="s">
        <v>318</v>
      </c>
      <c r="D285" s="7">
        <f>10^((B285-$J$2)/$J$1)</f>
        <v>1.5856520307752766E-4</v>
      </c>
      <c r="E285" s="19">
        <f>(D285/(D285+D287))*100</f>
        <v>36.341146556667475</v>
      </c>
    </row>
    <row r="286" spans="1:5">
      <c r="A286" s="18">
        <v>20.181671142578125</v>
      </c>
      <c r="B286" s="7"/>
      <c r="C286" s="7"/>
      <c r="D286" s="7"/>
      <c r="E286" s="19"/>
    </row>
    <row r="287" spans="1:5">
      <c r="A287" s="18">
        <v>19.374759674072266</v>
      </c>
      <c r="B287" s="7">
        <f>(A287+A288)/2</f>
        <v>19.373425483703613</v>
      </c>
      <c r="C287" s="7" t="s">
        <v>319</v>
      </c>
      <c r="D287" s="7">
        <f>10^((B287-$J$2)/$J$1)</f>
        <v>2.7775895865543739E-4</v>
      </c>
      <c r="E287" s="19">
        <f>(D287/(D287+D285))*100</f>
        <v>63.658853443332518</v>
      </c>
    </row>
    <row r="288" spans="1:5">
      <c r="A288" s="18">
        <v>19.372091293334961</v>
      </c>
      <c r="B288" s="7"/>
      <c r="C288" s="7"/>
      <c r="D288" s="7"/>
      <c r="E288" s="19"/>
    </row>
    <row r="289" spans="1:5">
      <c r="A289" s="18">
        <v>20.18780517578125</v>
      </c>
      <c r="B289" s="7">
        <f>(A289+A290)/2</f>
        <v>19.95362663269043</v>
      </c>
      <c r="C289" s="7" t="s">
        <v>320</v>
      </c>
      <c r="D289" s="7">
        <f>10^((B289-$J$2)/$J$1)</f>
        <v>1.8584258816075364E-4</v>
      </c>
      <c r="E289" s="19">
        <f>(D289/(D289+D291))*100</f>
        <v>46.836829783618533</v>
      </c>
    </row>
    <row r="290" spans="1:5">
      <c r="A290" s="18">
        <v>19.719448089599609</v>
      </c>
      <c r="B290" s="7"/>
      <c r="C290" s="7"/>
      <c r="D290" s="7"/>
      <c r="E290" s="19"/>
    </row>
    <row r="291" spans="1:5">
      <c r="A291" s="18">
        <v>19.715442657470703</v>
      </c>
      <c r="B291" s="7">
        <f>(A291+A292)/2</f>
        <v>19.77070140838623</v>
      </c>
      <c r="C291" s="7" t="s">
        <v>321</v>
      </c>
      <c r="D291" s="7">
        <f>10^((B291-$J$2)/$J$1)</f>
        <v>2.1094470299308366E-4</v>
      </c>
      <c r="E291" s="19">
        <f>(D291/(D291+D289))*100</f>
        <v>53.163170216381474</v>
      </c>
    </row>
    <row r="292" spans="1:5">
      <c r="A292" s="18">
        <v>19.825960159301758</v>
      </c>
      <c r="B292" s="7"/>
      <c r="C292" s="7"/>
      <c r="D292" s="7"/>
      <c r="E292" s="19"/>
    </row>
    <row r="293" spans="1:5">
      <c r="A293" s="18">
        <v>19.315702438354492</v>
      </c>
      <c r="B293" s="7">
        <f>(A293+A294)/2</f>
        <v>19.223793029785156</v>
      </c>
      <c r="C293" s="7" t="s">
        <v>322</v>
      </c>
      <c r="D293" s="7">
        <f>10^((B293-$J$2)/$J$1)</f>
        <v>3.0808963334223158E-4</v>
      </c>
      <c r="E293" s="19">
        <f>(D293/(D293+D295))*100</f>
        <v>86.896302019986095</v>
      </c>
    </row>
    <row r="294" spans="1:5">
      <c r="A294" s="18">
        <v>19.13188362121582</v>
      </c>
      <c r="B294" s="7"/>
      <c r="C294" s="7"/>
      <c r="D294" s="7"/>
      <c r="E294" s="19"/>
    </row>
    <row r="295" spans="1:5">
      <c r="A295" s="18">
        <v>21.97797966003418</v>
      </c>
      <c r="B295" s="7">
        <f>(A295+A296)/2</f>
        <v>21.955226898193359</v>
      </c>
      <c r="C295" s="7" t="s">
        <v>323</v>
      </c>
      <c r="D295" s="7">
        <f>10^((B295-$J$2)/$J$1)</f>
        <v>4.6458979406986625E-5</v>
      </c>
      <c r="E295" s="19">
        <f>(D295/(D295+D293))*100</f>
        <v>13.103697980013903</v>
      </c>
    </row>
    <row r="296" spans="1:5">
      <c r="A296" s="18">
        <v>21.932474136352539</v>
      </c>
      <c r="B296" s="7"/>
      <c r="C296" s="7"/>
      <c r="D296" s="7"/>
      <c r="E296" s="19"/>
    </row>
    <row r="297" spans="1:5">
      <c r="A297" s="18">
        <v>19.600070953369141</v>
      </c>
      <c r="B297" s="7">
        <f>(A297+A298)/2</f>
        <v>19.661568641662598</v>
      </c>
      <c r="C297" s="7" t="s">
        <v>324</v>
      </c>
      <c r="D297" s="7">
        <f>10^((B297-$J$2)/$J$1)</f>
        <v>2.2750735713105073E-4</v>
      </c>
      <c r="E297" s="19">
        <f>(D297/(D297+D299))*100</f>
        <v>67.456750890140185</v>
      </c>
    </row>
    <row r="298" spans="1:5">
      <c r="A298" s="18">
        <v>19.723066329956055</v>
      </c>
      <c r="B298" s="7"/>
      <c r="C298" s="7"/>
      <c r="D298" s="7"/>
      <c r="E298" s="19"/>
    </row>
    <row r="299" spans="1:5">
      <c r="A299" s="18">
        <v>20.613405227661133</v>
      </c>
      <c r="B299" s="7">
        <f>(A299+A300)/2</f>
        <v>20.713987350463867</v>
      </c>
      <c r="C299" s="7" t="s">
        <v>325</v>
      </c>
      <c r="D299" s="7">
        <f>10^((B299-$J$2)/$J$1)</f>
        <v>1.0975667371675632E-4</v>
      </c>
      <c r="E299" s="19">
        <f>(D299/(D299+D297))*100</f>
        <v>32.543249109859822</v>
      </c>
    </row>
    <row r="300" spans="1:5">
      <c r="A300" s="18">
        <v>20.814569473266602</v>
      </c>
      <c r="B300" s="7"/>
      <c r="C300" s="7"/>
      <c r="D300" s="7"/>
      <c r="E300" s="19"/>
    </row>
    <row r="301" spans="1:5">
      <c r="A301" s="18">
        <v>19.484113693237305</v>
      </c>
      <c r="B301" s="7">
        <f>(A301+A302)/2</f>
        <v>19.495331764221191</v>
      </c>
      <c r="C301" s="7" t="s">
        <v>330</v>
      </c>
      <c r="D301" s="7">
        <f>10^((B301-$J$2)/$J$1)</f>
        <v>2.5526955314304778E-4</v>
      </c>
      <c r="E301" s="19">
        <f>(D301/(D301+D303))*100</f>
        <v>90.368709002461131</v>
      </c>
    </row>
    <row r="302" spans="1:5">
      <c r="A302" s="18">
        <v>19.506549835205078</v>
      </c>
      <c r="B302" s="7"/>
      <c r="C302" s="7"/>
      <c r="D302" s="7"/>
      <c r="E302" s="19"/>
    </row>
    <row r="303" spans="1:5">
      <c r="A303" s="18">
        <v>22.619743347167969</v>
      </c>
      <c r="B303" s="7">
        <f>(A303+A304)/2</f>
        <v>22.72785472869873</v>
      </c>
      <c r="C303" s="7" t="s">
        <v>331</v>
      </c>
      <c r="D303" s="7">
        <f>10^((B303-$J$2)/$J$1)</f>
        <v>2.720604705181134E-5</v>
      </c>
      <c r="E303" s="19">
        <f>(D303/(D303+D301))*100</f>
        <v>9.6312909975388639</v>
      </c>
    </row>
    <row r="304" spans="1:5">
      <c r="A304" s="18">
        <v>22.835966110229492</v>
      </c>
      <c r="B304" s="7"/>
      <c r="C304" s="7"/>
      <c r="D304" s="7"/>
      <c r="E304" s="19"/>
    </row>
    <row r="305" spans="1:5">
      <c r="A305" s="18">
        <v>20.203603744506836</v>
      </c>
      <c r="B305" s="7">
        <f>(A305+A306)/2</f>
        <v>19.965728759765625</v>
      </c>
      <c r="C305" s="7" t="s">
        <v>334</v>
      </c>
      <c r="D305" s="7">
        <f>10^((B305-$J$2)/$J$1)</f>
        <v>1.8429135373497797E-4</v>
      </c>
      <c r="E305" s="19">
        <f>(D305/(D305+D307))*100</f>
        <v>64.061252923368002</v>
      </c>
    </row>
    <row r="306" spans="1:5">
      <c r="A306" s="18">
        <v>19.727853775024414</v>
      </c>
      <c r="B306" s="7"/>
      <c r="C306" s="7"/>
      <c r="D306" s="7"/>
      <c r="E306" s="19"/>
    </row>
    <row r="307" spans="1:5">
      <c r="A307" s="18">
        <v>20.795736312866211</v>
      </c>
      <c r="B307" s="7">
        <f>(A307+A308)/2</f>
        <v>20.800286293029785</v>
      </c>
      <c r="C307" s="7" t="s">
        <v>335</v>
      </c>
      <c r="D307" s="7">
        <f>10^((B307-$J$2)/$J$1)</f>
        <v>1.0338855467304649E-4</v>
      </c>
      <c r="E307" s="19">
        <f>(D307/(D307+D305))*100</f>
        <v>35.938747076631991</v>
      </c>
    </row>
    <row r="308" spans="1:5">
      <c r="A308" s="18">
        <v>20.804836273193359</v>
      </c>
      <c r="B308" s="7"/>
      <c r="C308" s="7"/>
      <c r="D308" s="7"/>
      <c r="E308" s="19"/>
    </row>
    <row r="309" spans="1:5">
      <c r="A309" s="18">
        <v>19.698215484619141</v>
      </c>
      <c r="B309" s="7">
        <f>(A309+A310)/2</f>
        <v>19.725112915039062</v>
      </c>
      <c r="C309" s="7" t="s">
        <v>338</v>
      </c>
      <c r="D309" s="7">
        <f>10^((B309-$J$2)/$J$1)</f>
        <v>2.1771157091257553E-4</v>
      </c>
      <c r="E309" s="19">
        <f>(D309/(D309+D311))*100</f>
        <v>60.028586311378518</v>
      </c>
    </row>
    <row r="310" spans="1:5">
      <c r="A310" s="18">
        <v>19.752010345458984</v>
      </c>
      <c r="B310" s="7"/>
      <c r="C310" s="7"/>
      <c r="D310" s="7"/>
      <c r="E310" s="19"/>
    </row>
    <row r="311" spans="1:5">
      <c r="A311" s="18">
        <v>20.373300552368164</v>
      </c>
      <c r="B311" s="7">
        <f>(A311+A312)/2</f>
        <v>20.312248229980469</v>
      </c>
      <c r="C311" s="7" t="s">
        <v>339</v>
      </c>
      <c r="D311" s="7">
        <f>10^((B311-$J$2)/$J$1)</f>
        <v>1.4496825263560616E-4</v>
      </c>
      <c r="E311" s="19">
        <f>(D311/(D311+D309))*100</f>
        <v>39.971413688621496</v>
      </c>
    </row>
    <row r="312" spans="1:5">
      <c r="A312" s="18">
        <v>20.251195907592773</v>
      </c>
      <c r="B312" s="7"/>
      <c r="C312" s="7"/>
      <c r="D312" s="7"/>
      <c r="E312" s="19"/>
    </row>
    <row r="313" spans="1:5">
      <c r="A313" s="18">
        <v>20.598628997802734</v>
      </c>
      <c r="B313" s="7">
        <f>(A313+A314)/2</f>
        <v>20.554466247558594</v>
      </c>
      <c r="C313" s="7" t="s">
        <v>326</v>
      </c>
      <c r="D313" s="7">
        <f>10^((B313-$J$2)/$J$1)</f>
        <v>1.2257853426295213E-4</v>
      </c>
      <c r="E313" s="19">
        <f>(D313/(D313+D315))*100</f>
        <v>60.968256115742811</v>
      </c>
    </row>
    <row r="314" spans="1:5">
      <c r="A314" s="18">
        <v>20.510303497314453</v>
      </c>
      <c r="B314" s="7"/>
      <c r="C314" s="7"/>
      <c r="D314" s="7"/>
      <c r="E314" s="19"/>
    </row>
    <row r="315" spans="1:5">
      <c r="A315" s="18">
        <v>21.41218376159668</v>
      </c>
      <c r="B315" s="7">
        <f>(A315+A316)/2</f>
        <v>21.19837474822998</v>
      </c>
      <c r="C315" s="7" t="s">
        <v>327</v>
      </c>
      <c r="D315" s="7">
        <f>10^((B315-$J$2)/$J$1)</f>
        <v>7.84745088653402E-5</v>
      </c>
      <c r="E315" s="19">
        <f>(D315/(D315+D313))*100</f>
        <v>39.031743884257182</v>
      </c>
    </row>
    <row r="316" spans="1:5">
      <c r="A316" s="18">
        <v>20.984565734863281</v>
      </c>
      <c r="B316" s="7"/>
      <c r="C316" s="7"/>
      <c r="D316" s="7"/>
      <c r="E316" s="19"/>
    </row>
    <row r="317" spans="1:5">
      <c r="A317" s="18">
        <v>21.123046875</v>
      </c>
      <c r="B317" s="7">
        <f>(A317+A318)/2</f>
        <v>21.011711120605469</v>
      </c>
      <c r="C317" s="7" t="s">
        <v>328</v>
      </c>
      <c r="D317" s="7">
        <f>10^((B317-$J$2)/$J$1)</f>
        <v>8.9305146348560169E-5</v>
      </c>
      <c r="E317" s="19">
        <f>(D317/(D317+D319))*100</f>
        <v>44.037753796234512</v>
      </c>
    </row>
    <row r="318" spans="1:5">
      <c r="A318" s="18">
        <v>20.900375366210938</v>
      </c>
      <c r="B318" s="7"/>
      <c r="C318" s="7"/>
      <c r="D318" s="7"/>
      <c r="E318" s="19"/>
    </row>
    <row r="319" spans="1:5">
      <c r="A319" s="18">
        <v>20.715524673461914</v>
      </c>
      <c r="B319" s="7">
        <f>(A319+A320)/2</f>
        <v>20.665730476379395</v>
      </c>
      <c r="C319" s="7" t="s">
        <v>329</v>
      </c>
      <c r="D319" s="7">
        <f>10^((B319-$J$2)/$J$1)</f>
        <v>1.1348709133408994E-4</v>
      </c>
      <c r="E319" s="19">
        <f>(D319/(D319+D317))*100</f>
        <v>55.962246203765488</v>
      </c>
    </row>
    <row r="320" spans="1:5">
      <c r="A320" s="18">
        <v>20.615936279296875</v>
      </c>
      <c r="B320" s="7"/>
      <c r="C320" s="7"/>
      <c r="D320" s="7"/>
      <c r="E320" s="19"/>
    </row>
    <row r="321" spans="1:5">
      <c r="A321" s="18">
        <v>20.227903366088867</v>
      </c>
      <c r="B321" s="7">
        <f>(A321+A322)/2</f>
        <v>20.20911693572998</v>
      </c>
      <c r="C321" s="7" t="s">
        <v>332</v>
      </c>
      <c r="D321" s="7">
        <f>10^((B321-$J$2)/$J$1)</f>
        <v>1.5570211062654045E-4</v>
      </c>
      <c r="E321" s="19">
        <f>(D321/(D321+D323))*100</f>
        <v>79.619237430439981</v>
      </c>
    </row>
    <row r="322" spans="1:5">
      <c r="A322" s="18">
        <v>20.190330505371094</v>
      </c>
      <c r="B322" s="7"/>
      <c r="C322" s="7"/>
      <c r="D322" s="7"/>
      <c r="E322" s="19"/>
    </row>
    <row r="323" spans="1:5">
      <c r="A323" s="18">
        <v>22.241710662841797</v>
      </c>
      <c r="B323" s="7">
        <f>(A323+A324)/2</f>
        <v>22.176548004150391</v>
      </c>
      <c r="C323" s="7" t="s">
        <v>333</v>
      </c>
      <c r="D323" s="7">
        <f>10^((B323-$J$2)/$J$1)</f>
        <v>3.9856294165480968E-5</v>
      </c>
      <c r="E323" s="19">
        <f>(D323/(D323+D321))*100</f>
        <v>20.380762569560019</v>
      </c>
    </row>
    <row r="324" spans="1:5">
      <c r="A324" s="18">
        <v>22.111385345458984</v>
      </c>
      <c r="B324" s="7"/>
      <c r="C324" s="7"/>
      <c r="D324" s="7"/>
      <c r="E324" s="19"/>
    </row>
    <row r="325" spans="1:5">
      <c r="A325" s="18">
        <v>19.45820426940918</v>
      </c>
      <c r="B325" s="7">
        <f>(A325+A326)/2</f>
        <v>19.422621726989746</v>
      </c>
      <c r="C325" s="7" t="s">
        <v>336</v>
      </c>
      <c r="D325" s="7">
        <f>10^((B325-$J$2)/$J$1)</f>
        <v>2.6845406674476933E-4</v>
      </c>
      <c r="E325" s="19">
        <f>(D325/(D325+D327))*100</f>
        <v>92.310407372383125</v>
      </c>
    </row>
    <row r="326" spans="1:5">
      <c r="A326" s="18">
        <v>19.387039184570312</v>
      </c>
      <c r="B326" s="7"/>
      <c r="C326" s="7"/>
      <c r="D326" s="7"/>
      <c r="E326" s="19"/>
    </row>
    <row r="327" spans="1:5">
      <c r="A327" s="18">
        <v>22.917945861816406</v>
      </c>
      <c r="B327" s="7">
        <f>(A327+A328)/2</f>
        <v>23.01091194152832</v>
      </c>
      <c r="C327" s="7" t="s">
        <v>337</v>
      </c>
      <c r="D327" s="7">
        <f>10^((B327-$J$2)/$J$1)</f>
        <v>2.2362618379170248E-5</v>
      </c>
      <c r="E327" s="19">
        <f>(D327/(D327+D325))*100</f>
        <v>7.6895926276168787</v>
      </c>
    </row>
    <row r="328" spans="1:5">
      <c r="A328" s="18">
        <v>23.103878021240234</v>
      </c>
      <c r="B328" s="7"/>
      <c r="C328" s="7"/>
      <c r="D328" s="7"/>
      <c r="E328" s="19"/>
    </row>
    <row r="329" spans="1:5">
      <c r="A329" s="18">
        <v>21.244634628295898</v>
      </c>
      <c r="B329" s="7">
        <f>(A329+A330)/2</f>
        <v>21.108369827270508</v>
      </c>
      <c r="C329" s="7" t="s">
        <v>340</v>
      </c>
      <c r="D329" s="7">
        <f>10^((B329-$J$2)/$J$1)</f>
        <v>8.3522181038065701E-5</v>
      </c>
      <c r="E329" s="19">
        <f>(D329/(D329+D331))*100</f>
        <v>36.356734434681258</v>
      </c>
    </row>
    <row r="330" spans="1:5">
      <c r="A330" s="18">
        <v>20.972105026245117</v>
      </c>
      <c r="B330" s="7"/>
      <c r="C330" s="7"/>
      <c r="D330" s="7"/>
      <c r="E330" s="19"/>
    </row>
    <row r="331" spans="1:5">
      <c r="A331" s="18">
        <v>20.412433624267578</v>
      </c>
      <c r="B331" s="7">
        <f>(A331+A332)/2</f>
        <v>20.299959182739258</v>
      </c>
      <c r="C331" s="7" t="s">
        <v>341</v>
      </c>
      <c r="D331" s="7">
        <f>10^((B331-$J$2)/$J$1)</f>
        <v>1.462074201947463E-4</v>
      </c>
      <c r="E331" s="19">
        <f>(D331/(D331+D329))*100</f>
        <v>63.643265565318742</v>
      </c>
    </row>
    <row r="332" spans="1:5">
      <c r="A332" s="18">
        <v>20.187484741210938</v>
      </c>
      <c r="B332" s="7"/>
      <c r="C332" s="7"/>
      <c r="D332" s="7"/>
      <c r="E332" s="19"/>
    </row>
    <row r="333" spans="1:5">
      <c r="A333" s="18">
        <v>20.701869964599609</v>
      </c>
      <c r="B333" s="7">
        <f>(A333+A334)/2</f>
        <v>20.482040405273438</v>
      </c>
      <c r="C333" s="7" t="s">
        <v>342</v>
      </c>
      <c r="D333" s="7">
        <f>10^((B333-$J$2)/$J$1)</f>
        <v>1.2888426766528044E-4</v>
      </c>
      <c r="E333" s="19">
        <f>(D333/(D333+D335))*100</f>
        <v>62.453534096038766</v>
      </c>
    </row>
    <row r="334" spans="1:5">
      <c r="A334" s="18">
        <v>20.262210845947266</v>
      </c>
      <c r="B334" s="7"/>
      <c r="C334" s="7"/>
      <c r="D334" s="7"/>
      <c r="E334" s="19"/>
    </row>
    <row r="335" spans="1:5">
      <c r="A335" s="18">
        <v>21.203527450561523</v>
      </c>
      <c r="B335" s="7">
        <f>(A335+A336)/2</f>
        <v>21.216714859008789</v>
      </c>
      <c r="C335" s="7" t="s">
        <v>343</v>
      </c>
      <c r="D335" s="7">
        <f>10^((B335-$J$2)/$J$1)</f>
        <v>7.748398599845445E-5</v>
      </c>
      <c r="E335" s="19">
        <f>(D335/(D335+D333))*100</f>
        <v>37.546465903961234</v>
      </c>
    </row>
    <row r="336" spans="1:5">
      <c r="A336" s="18">
        <v>21.229902267456055</v>
      </c>
      <c r="B336" s="7"/>
      <c r="C336" s="7"/>
      <c r="D336" s="7"/>
      <c r="E336" s="19"/>
    </row>
    <row r="337" spans="1:5">
      <c r="A337" s="18">
        <v>21.678970336914062</v>
      </c>
      <c r="B337" s="7">
        <f>(A337+A338)/2</f>
        <v>21.646183967590332</v>
      </c>
      <c r="C337" s="7" t="s">
        <v>368</v>
      </c>
      <c r="D337" s="7">
        <f>10^((B337-$J$2)/$J$1)</f>
        <v>5.7547821290311146E-5</v>
      </c>
      <c r="E337" s="19">
        <f>(D337/(D337+D339))*100</f>
        <v>46.469975287166967</v>
      </c>
    </row>
    <row r="338" spans="1:5">
      <c r="A338" s="18">
        <v>21.613397598266602</v>
      </c>
      <c r="B338" s="7"/>
      <c r="C338" s="7"/>
      <c r="D338" s="7"/>
      <c r="E338" s="19"/>
    </row>
    <row r="339" spans="1:5">
      <c r="A339" s="18">
        <v>21.446086883544922</v>
      </c>
      <c r="B339" s="7">
        <f>(A339+A340)/2</f>
        <v>21.441976547241211</v>
      </c>
      <c r="C339" s="7" t="s">
        <v>369</v>
      </c>
      <c r="D339" s="7">
        <f>10^((B339-$J$2)/$J$1)</f>
        <v>6.6290895934493157E-5</v>
      </c>
      <c r="E339" s="19">
        <f>(D339/(D339+D337))*100</f>
        <v>53.530024712833026</v>
      </c>
    </row>
    <row r="340" spans="1:5">
      <c r="A340" s="18">
        <v>21.4378662109375</v>
      </c>
      <c r="B340" s="7"/>
      <c r="C340" s="7"/>
      <c r="D340" s="7"/>
      <c r="E340" s="19"/>
    </row>
    <row r="341" spans="1:5">
      <c r="A341" s="18">
        <v>21.086511611938477</v>
      </c>
      <c r="B341" s="7">
        <f>(A341+A342)/2</f>
        <v>21.107061386108398</v>
      </c>
      <c r="C341" s="7" t="s">
        <v>370</v>
      </c>
      <c r="D341" s="7">
        <f>10^((B341-$J$2)/$J$1)</f>
        <v>8.3597906543142087E-5</v>
      </c>
      <c r="E341" s="19">
        <f>(D341/(D341+D343))*100</f>
        <v>48.606471018107328</v>
      </c>
    </row>
    <row r="342" spans="1:5">
      <c r="A342" s="18">
        <v>21.12761116027832</v>
      </c>
      <c r="B342" s="7"/>
      <c r="C342" s="7"/>
      <c r="D342" s="7"/>
      <c r="E342" s="19"/>
    </row>
    <row r="343" spans="1:5">
      <c r="A343" s="18">
        <v>21.028005599975586</v>
      </c>
      <c r="B343" s="7">
        <f>(A343+A344)/2</f>
        <v>21.02656078338623</v>
      </c>
      <c r="C343" s="7" t="s">
        <v>371</v>
      </c>
      <c r="D343" s="7">
        <f>10^((B343-$J$2)/$J$1)</f>
        <v>8.8391346723155396E-5</v>
      </c>
      <c r="E343" s="19">
        <f>(D343/(D343+D341))*100</f>
        <v>51.393528981892679</v>
      </c>
    </row>
    <row r="344" spans="1:5">
      <c r="A344" s="18">
        <v>21.025115966796875</v>
      </c>
      <c r="B344" s="7"/>
      <c r="C344" s="7"/>
      <c r="D344" s="7"/>
      <c r="E344" s="19"/>
    </row>
    <row r="345" spans="1:5">
      <c r="A345" s="18">
        <v>21.422550201416016</v>
      </c>
      <c r="B345" s="7">
        <f>(A345+A346)/2</f>
        <v>21.430891990661621</v>
      </c>
      <c r="C345" s="7" t="s">
        <v>372</v>
      </c>
      <c r="D345" s="7">
        <f>10^((B345-$J$2)/$J$1)</f>
        <v>6.6801788675930539E-5</v>
      </c>
      <c r="E345" s="19">
        <f>(D345/(D345+D347))*100</f>
        <v>49.42176893091623</v>
      </c>
    </row>
    <row r="346" spans="1:5">
      <c r="A346" s="18">
        <v>21.439233779907227</v>
      </c>
      <c r="B346" s="7"/>
      <c r="C346" s="7"/>
      <c r="D346" s="7"/>
      <c r="E346" s="19"/>
    </row>
    <row r="347" spans="1:5">
      <c r="A347" s="18">
        <v>21.251995086669922</v>
      </c>
      <c r="B347" s="7">
        <f>(A347+A348)/2</f>
        <v>21.397496223449707</v>
      </c>
      <c r="C347" s="7" t="s">
        <v>373</v>
      </c>
      <c r="D347" s="7">
        <f>10^((B347-$J$2)/$J$1)</f>
        <v>6.8364940724849931E-5</v>
      </c>
      <c r="E347" s="19">
        <f>(D347/(D347+D345))*100</f>
        <v>50.57823106908377</v>
      </c>
    </row>
    <row r="348" spans="1:5">
      <c r="A348" s="18">
        <v>21.542997360229492</v>
      </c>
      <c r="B348" s="7"/>
      <c r="C348" s="7"/>
      <c r="D348" s="7"/>
      <c r="E348" s="19"/>
    </row>
    <row r="349" spans="1:5">
      <c r="A349" s="18">
        <v>21.976152420043945</v>
      </c>
      <c r="B349" s="7">
        <f>(A349+A350)/2</f>
        <v>21.930400848388672</v>
      </c>
      <c r="C349" s="7" t="s">
        <v>374</v>
      </c>
      <c r="D349" s="7">
        <f>10^((B349-$J$2)/$J$1)</f>
        <v>4.7264739568370914E-5</v>
      </c>
      <c r="E349" s="19">
        <f>(D349/(D349+D351))*100</f>
        <v>42.272033891708801</v>
      </c>
    </row>
    <row r="350" spans="1:5">
      <c r="A350" s="18">
        <v>21.884649276733398</v>
      </c>
      <c r="B350" s="7"/>
      <c r="C350" s="7"/>
      <c r="D350" s="7"/>
      <c r="E350" s="19"/>
    </row>
    <row r="351" spans="1:5">
      <c r="A351" s="18">
        <v>21.593990325927734</v>
      </c>
      <c r="B351" s="7">
        <f>(A351+A352)/2</f>
        <v>21.480485916137695</v>
      </c>
      <c r="C351" s="7" t="s">
        <v>375</v>
      </c>
      <c r="D351" s="7">
        <f>10^((B351-$J$2)/$J$1)</f>
        <v>6.4546155761274865E-5</v>
      </c>
      <c r="E351" s="19">
        <f>(D351/(D351+D349))*100</f>
        <v>57.727966108291206</v>
      </c>
    </row>
    <row r="352" spans="1:5">
      <c r="A352" s="18">
        <v>21.366981506347656</v>
      </c>
      <c r="B352" s="7"/>
      <c r="C352" s="7"/>
      <c r="D352" s="7"/>
      <c r="E352" s="19"/>
    </row>
    <row r="353" spans="1:5">
      <c r="A353" s="18">
        <v>22.039539337158203</v>
      </c>
      <c r="B353" s="7">
        <f>(A353+A354)/2</f>
        <v>22.022000312805176</v>
      </c>
      <c r="C353" s="7" t="s">
        <v>376</v>
      </c>
      <c r="D353" s="7">
        <f>10^((B353-$J$2)/$J$1)</f>
        <v>4.4359272482579238E-5</v>
      </c>
      <c r="E353" s="19">
        <f>(D353/(D353+D355))*100</f>
        <v>49.410640597436753</v>
      </c>
    </row>
    <row r="354" spans="1:5">
      <c r="A354" s="18">
        <v>22.004461288452148</v>
      </c>
      <c r="B354" s="7"/>
      <c r="C354" s="7"/>
      <c r="D354" s="7"/>
      <c r="E354" s="19"/>
    </row>
    <row r="355" spans="1:5">
      <c r="A355" s="18">
        <v>22.025415420532227</v>
      </c>
      <c r="B355" s="7">
        <f>(A355+A356)/2</f>
        <v>21.987961769104004</v>
      </c>
      <c r="C355" s="7" t="s">
        <v>377</v>
      </c>
      <c r="D355" s="7">
        <f>10^((B355-$J$2)/$J$1)</f>
        <v>4.5417488041510067E-5</v>
      </c>
      <c r="E355" s="19">
        <f>(D355/(D355+D353))*100</f>
        <v>50.589359402563247</v>
      </c>
    </row>
    <row r="356" spans="1:5">
      <c r="A356" s="18">
        <v>21.950508117675781</v>
      </c>
      <c r="B356" s="7"/>
      <c r="C356" s="7"/>
      <c r="D356" s="7"/>
      <c r="E356" s="19"/>
    </row>
    <row r="357" spans="1:5">
      <c r="A357" s="18">
        <v>21.770381927490234</v>
      </c>
      <c r="B357" s="7">
        <f>(A357+A358)/2</f>
        <v>21.796499252319336</v>
      </c>
      <c r="C357" s="7" t="s">
        <v>378</v>
      </c>
      <c r="D357" s="7">
        <f>10^((B357-$J$2)/$J$1)</f>
        <v>5.1857847075045397E-5</v>
      </c>
      <c r="E357" s="19">
        <f>(D357/(D357+D359))*100</f>
        <v>43.652650029556334</v>
      </c>
    </row>
    <row r="358" spans="1:5">
      <c r="A358" s="18">
        <v>21.822616577148438</v>
      </c>
      <c r="B358" s="7"/>
      <c r="C358" s="7"/>
      <c r="D358" s="7"/>
      <c r="E358" s="19"/>
    </row>
    <row r="359" spans="1:5">
      <c r="A359" s="18">
        <v>21.301795959472656</v>
      </c>
      <c r="B359" s="7">
        <f>(A359+A360)/2</f>
        <v>21.427935600280762</v>
      </c>
      <c r="C359" s="7" t="s">
        <v>379</v>
      </c>
      <c r="D359" s="7">
        <f>10^((B359-$J$2)/$J$1)</f>
        <v>6.6938714049957293E-5</v>
      </c>
      <c r="E359" s="19">
        <f>(D359/(D359+D357))*100</f>
        <v>56.347349970443659</v>
      </c>
    </row>
    <row r="360" spans="1:5">
      <c r="A360" s="18">
        <v>21.554075241088867</v>
      </c>
      <c r="B360" s="7"/>
      <c r="C360" s="7"/>
      <c r="D360" s="7"/>
      <c r="E360" s="19"/>
    </row>
    <row r="361" spans="1:5">
      <c r="A361" s="18">
        <v>21.984458923339844</v>
      </c>
      <c r="B361" s="7">
        <f>(A361+A362)/2</f>
        <v>21.92170524597168</v>
      </c>
      <c r="C361" s="7" t="s">
        <v>380</v>
      </c>
      <c r="D361" s="7">
        <f>10^((B361-$J$2)/$J$1)</f>
        <v>4.7550258399928649E-5</v>
      </c>
      <c r="E361" s="19">
        <f>(D361/(D361+D363))*100</f>
        <v>60.027318398682318</v>
      </c>
    </row>
    <row r="362" spans="1:5">
      <c r="A362" s="18">
        <v>21.858951568603516</v>
      </c>
      <c r="B362" s="7"/>
      <c r="C362" s="7"/>
      <c r="D362" s="7"/>
      <c r="E362" s="19"/>
    </row>
    <row r="363" spans="1:5">
      <c r="A363" s="18">
        <v>22.572568893432617</v>
      </c>
      <c r="B363" s="7">
        <f>(A363+A364)/2</f>
        <v>22.508764266967773</v>
      </c>
      <c r="C363" s="7" t="s">
        <v>381</v>
      </c>
      <c r="D363" s="7">
        <f>10^((B363-$J$2)/$J$1)</f>
        <v>3.1664105440406495E-5</v>
      </c>
      <c r="E363" s="19">
        <f>(D363/(D363+D361))*100</f>
        <v>39.972681601317682</v>
      </c>
    </row>
    <row r="364" spans="1:5">
      <c r="A364" s="18">
        <v>22.44495964050293</v>
      </c>
      <c r="B364" s="7"/>
      <c r="C364" s="7"/>
      <c r="D364" s="7"/>
      <c r="E364" s="19"/>
    </row>
    <row r="365" spans="1:5">
      <c r="A365" s="18">
        <v>21.840490341186523</v>
      </c>
      <c r="B365" s="7">
        <f>(A365+A366)/2</f>
        <v>21.65166187286377</v>
      </c>
      <c r="C365" s="7" t="s">
        <v>382</v>
      </c>
      <c r="D365" s="7">
        <f>10^((B365-$J$2)/$J$1)</f>
        <v>5.7329895240351258E-5</v>
      </c>
      <c r="E365" s="19">
        <f>(D365/(D365+D367))*100</f>
        <v>55.213089405733648</v>
      </c>
    </row>
    <row r="366" spans="1:5">
      <c r="A366" s="18">
        <v>21.462833404541016</v>
      </c>
      <c r="B366" s="7"/>
      <c r="C366" s="7"/>
      <c r="D366" s="7"/>
      <c r="E366" s="19"/>
    </row>
    <row r="367" spans="1:5">
      <c r="A367" s="18">
        <v>21.946144104003906</v>
      </c>
      <c r="B367" s="7">
        <f>(A367+A368)/2</f>
        <v>21.953828811645508</v>
      </c>
      <c r="C367" s="7" t="s">
        <v>383</v>
      </c>
      <c r="D367" s="7">
        <f>10^((B367-$J$2)/$J$1)</f>
        <v>4.6503988821202055E-5</v>
      </c>
      <c r="E367" s="19">
        <f>(D367/(D367+D365))*100</f>
        <v>44.786910594266345</v>
      </c>
    </row>
    <row r="368" spans="1:5">
      <c r="A368" s="18">
        <v>21.961513519287109</v>
      </c>
      <c r="B368" s="7"/>
      <c r="C368" s="7"/>
      <c r="D368" s="7"/>
      <c r="E368" s="19"/>
    </row>
    <row r="369" spans="1:5">
      <c r="A369" s="18">
        <v>21.378923416137695</v>
      </c>
      <c r="B369" s="7">
        <f>(A369+A370)/2</f>
        <v>21.35505485534668</v>
      </c>
      <c r="C369" s="7" t="s">
        <v>384</v>
      </c>
      <c r="D369" s="7">
        <f>10^((B369-$J$2)/$J$1)</f>
        <v>7.040438068527234E-5</v>
      </c>
      <c r="E369" s="19">
        <f>(D369/(D369+D371))*100</f>
        <v>58.493051010566944</v>
      </c>
    </row>
    <row r="370" spans="1:5">
      <c r="A370" s="18">
        <v>21.331186294555664</v>
      </c>
      <c r="B370" s="7"/>
      <c r="C370" s="7"/>
      <c r="D370" s="7"/>
      <c r="E370" s="19"/>
    </row>
    <row r="371" spans="1:5">
      <c r="A371" s="18">
        <v>21.732927322387695</v>
      </c>
      <c r="B371" s="7">
        <f>(A371+A372)/2</f>
        <v>21.850350379943848</v>
      </c>
      <c r="C371" s="7" t="s">
        <v>385</v>
      </c>
      <c r="D371" s="7">
        <f>10^((B371-$J$2)/$J$1)</f>
        <v>4.9959285543308515E-5</v>
      </c>
      <c r="E371" s="19">
        <f>(D371/(D371+D369))*100</f>
        <v>41.506948989433049</v>
      </c>
    </row>
    <row r="372" spans="1:5">
      <c r="A372" s="18">
        <v>21.9677734375</v>
      </c>
      <c r="B372" s="7"/>
      <c r="C372" s="7"/>
      <c r="D372" s="7"/>
      <c r="E372" s="19"/>
    </row>
    <row r="373" spans="1:5">
      <c r="A373" s="18">
        <v>21.277688980102539</v>
      </c>
      <c r="B373" s="7">
        <f>(A373+A374)/2</f>
        <v>21.178194999694824</v>
      </c>
      <c r="C373" s="7" t="s">
        <v>386</v>
      </c>
      <c r="D373" s="7">
        <f>10^((B373-$J$2)/$J$1)</f>
        <v>7.9579025466526476E-5</v>
      </c>
      <c r="E373" s="19">
        <f>(D373/(D373+D375))*100</f>
        <v>50.862989635461076</v>
      </c>
    </row>
    <row r="374" spans="1:5">
      <c r="A374" s="18">
        <v>21.078701019287109</v>
      </c>
      <c r="B374" s="7"/>
      <c r="C374" s="7"/>
      <c r="D374" s="7"/>
      <c r="E374" s="19"/>
    </row>
    <row r="375" spans="1:5">
      <c r="A375" s="18">
        <v>21.277956008911133</v>
      </c>
      <c r="B375" s="7">
        <f>(A375+A376)/2</f>
        <v>21.228039741516113</v>
      </c>
      <c r="C375" s="7" t="s">
        <v>387</v>
      </c>
      <c r="D375" s="7">
        <f>10^((B375-$J$2)/$J$1)</f>
        <v>7.6878599295359152E-5</v>
      </c>
      <c r="E375" s="19">
        <f>(D375/(D375+D373))*100</f>
        <v>49.137010364538916</v>
      </c>
    </row>
    <row r="376" spans="1:5">
      <c r="A376" s="18">
        <v>21.178123474121094</v>
      </c>
      <c r="B376" s="7"/>
      <c r="C376" s="7"/>
      <c r="D376" s="7"/>
      <c r="E376" s="19"/>
    </row>
    <row r="377" spans="1:5">
      <c r="A377" s="18">
        <v>21.175174713134766</v>
      </c>
      <c r="B377" s="7">
        <f>(A377+A378)/2</f>
        <v>21.39886474609375</v>
      </c>
      <c r="C377" s="7" t="s">
        <v>388</v>
      </c>
      <c r="D377" s="7">
        <f>10^((B377-$J$2)/$J$1)</f>
        <v>6.8300171459179299E-5</v>
      </c>
      <c r="E377" s="19">
        <f>(D377/(D377+D379))*100</f>
        <v>39.84440556584952</v>
      </c>
    </row>
    <row r="378" spans="1:5">
      <c r="A378" s="18">
        <v>21.622554779052734</v>
      </c>
      <c r="B378" s="7"/>
      <c r="C378" s="7"/>
      <c r="D378" s="7"/>
      <c r="E378" s="19"/>
    </row>
    <row r="379" spans="1:5">
      <c r="A379" s="18">
        <v>20.814899444580078</v>
      </c>
      <c r="B379" s="7">
        <f>(A379+A380)/2</f>
        <v>20.804082870483398</v>
      </c>
      <c r="C379" s="7" t="s">
        <v>389</v>
      </c>
      <c r="D379" s="7">
        <f>10^((B379-$J$2)/$J$1)</f>
        <v>1.0311704631384503E-4</v>
      </c>
      <c r="E379" s="19">
        <f>(D379/(D379+D377))*100</f>
        <v>60.155594434150487</v>
      </c>
    </row>
    <row r="380" spans="1:5">
      <c r="A380" s="18">
        <v>20.793266296386719</v>
      </c>
      <c r="B380" s="7"/>
      <c r="C380" s="7"/>
      <c r="D380" s="7"/>
      <c r="E380" s="19"/>
    </row>
    <row r="381" spans="1:5">
      <c r="A381" s="18">
        <v>21.017351150512695</v>
      </c>
      <c r="B381" s="7">
        <f>(A381+A382)/2</f>
        <v>21.049874305725098</v>
      </c>
      <c r="C381" s="7" t="s">
        <v>390</v>
      </c>
      <c r="D381" s="7">
        <f>10^((B381-$J$2)/$J$1)</f>
        <v>8.6975535357498729E-5</v>
      </c>
      <c r="E381" s="19">
        <f>(D381/(D381+D383))*100</f>
        <v>48.226622826981632</v>
      </c>
    </row>
    <row r="382" spans="1:5">
      <c r="A382" s="18">
        <v>21.0823974609375</v>
      </c>
      <c r="B382" s="7"/>
      <c r="C382" s="7"/>
      <c r="D382" s="7"/>
      <c r="E382" s="19"/>
    </row>
    <row r="383" spans="1:5">
      <c r="A383" s="18">
        <v>20.876029968261719</v>
      </c>
      <c r="B383" s="7">
        <f>(A383+A384)/2</f>
        <v>20.947414398193359</v>
      </c>
      <c r="C383" s="7" t="s">
        <v>391</v>
      </c>
      <c r="D383" s="7">
        <f>10^((B383-$J$2)/$J$1)</f>
        <v>9.3372020119344694E-5</v>
      </c>
      <c r="E383" s="19">
        <f>(D383/(D383+D381))*100</f>
        <v>51.773377173018368</v>
      </c>
    </row>
    <row r="384" spans="1:5">
      <c r="A384" s="18">
        <v>21.018798828125</v>
      </c>
      <c r="B384" s="7"/>
      <c r="C384" s="7"/>
      <c r="D384" s="7"/>
      <c r="E384" s="19"/>
    </row>
    <row r="385" spans="1:5">
      <c r="A385" s="18">
        <v>21.733488082885742</v>
      </c>
      <c r="B385" s="7">
        <f>(A385+A386)/2</f>
        <v>21.585679054260254</v>
      </c>
      <c r="C385" s="7" t="s">
        <v>392</v>
      </c>
      <c r="D385" s="7">
        <f>10^((B385-$J$2)/$J$1)</f>
        <v>6.0010685743012555E-5</v>
      </c>
      <c r="E385" s="19">
        <f>(D385/(D385+D387))*100</f>
        <v>57.364078273123972</v>
      </c>
    </row>
    <row r="386" spans="1:5">
      <c r="A386" s="18">
        <v>21.437870025634766</v>
      </c>
      <c r="B386" s="7"/>
      <c r="C386" s="7"/>
      <c r="D386" s="7"/>
      <c r="E386" s="19"/>
    </row>
    <row r="387" spans="1:5">
      <c r="A387" s="18">
        <v>22.206377029418945</v>
      </c>
      <c r="B387" s="7">
        <f>(A387+A388)/2</f>
        <v>22.01408863067627</v>
      </c>
      <c r="C387" s="7" t="s">
        <v>393</v>
      </c>
      <c r="D387" s="7">
        <f>10^((B387-$J$2)/$J$1)</f>
        <v>4.4603015983854648E-5</v>
      </c>
      <c r="E387" s="19">
        <f>(D387/(D387+D385))*100</f>
        <v>42.63592172687602</v>
      </c>
    </row>
    <row r="388" spans="1:5">
      <c r="A388" s="18">
        <v>21.821800231933594</v>
      </c>
      <c r="B388" s="7"/>
      <c r="C388" s="7"/>
      <c r="D388" s="7"/>
      <c r="E388" s="19"/>
    </row>
    <row r="389" spans="1:5">
      <c r="A389" s="18">
        <v>21.302024841308594</v>
      </c>
      <c r="B389" s="7">
        <f>(A389+A390)/2</f>
        <v>21.23968505859375</v>
      </c>
      <c r="C389" s="7" t="s">
        <v>394</v>
      </c>
      <c r="D389" s="7">
        <f>10^((B389-$J$2)/$J$1)</f>
        <v>7.6261015531843803E-5</v>
      </c>
      <c r="E389" s="19">
        <f>(D389/(D389+D391))*100</f>
        <v>59.397510319467926</v>
      </c>
    </row>
    <row r="390" spans="1:5">
      <c r="A390" s="18">
        <v>21.177345275878906</v>
      </c>
      <c r="B390" s="7"/>
      <c r="C390" s="7"/>
      <c r="D390" s="7"/>
      <c r="E390" s="19"/>
    </row>
    <row r="391" spans="1:5">
      <c r="A391" s="18">
        <v>21.779689788818359</v>
      </c>
      <c r="B391" s="7">
        <f>(A391+A392)/2</f>
        <v>21.788944244384766</v>
      </c>
      <c r="C391" s="7" t="s">
        <v>395</v>
      </c>
      <c r="D391" s="7">
        <f>10^((B391-$J$2)/$J$1)</f>
        <v>5.2129913855054667E-5</v>
      </c>
      <c r="E391" s="19">
        <f>(D391/(D391+D389))*100</f>
        <v>40.602489680532067</v>
      </c>
    </row>
    <row r="392" spans="1:5">
      <c r="A392" s="18">
        <v>21.798198699951172</v>
      </c>
      <c r="B392" s="7"/>
      <c r="C392" s="7"/>
      <c r="D392" s="7"/>
      <c r="E392" s="19"/>
    </row>
    <row r="393" spans="1:5">
      <c r="A393" s="18">
        <v>21.876203536987305</v>
      </c>
      <c r="B393" s="7">
        <f>(A393+A394)/2</f>
        <v>21.871893882751465</v>
      </c>
      <c r="C393" s="7" t="s">
        <v>396</v>
      </c>
      <c r="D393" s="7">
        <f>10^((B393-$J$2)/$J$1)</f>
        <v>4.9219363773527615E-5</v>
      </c>
      <c r="E393" s="19">
        <f>(D393/(D393+D395))*100</f>
        <v>47.306214605757255</v>
      </c>
    </row>
    <row r="394" spans="1:5">
      <c r="A394" s="18">
        <v>21.867584228515625</v>
      </c>
      <c r="B394" s="7"/>
      <c r="C394" s="7"/>
      <c r="D394" s="7"/>
      <c r="E394" s="19"/>
    </row>
    <row r="395" spans="1:5">
      <c r="A395" s="18">
        <v>21.659496307373047</v>
      </c>
      <c r="B395" s="7">
        <f>(A395+A396)/2</f>
        <v>21.716170310974121</v>
      </c>
      <c r="C395" s="7" t="s">
        <v>397</v>
      </c>
      <c r="D395" s="7">
        <f>10^((B395-$J$2)/$J$1)</f>
        <v>5.4824817701811822E-5</v>
      </c>
      <c r="E395" s="19">
        <f>(D395/(D395+D393))*100</f>
        <v>52.693785394242731</v>
      </c>
    </row>
    <row r="396" spans="1:5">
      <c r="A396" s="18">
        <v>21.772844314575195</v>
      </c>
      <c r="B396" s="7"/>
      <c r="C396" s="7"/>
      <c r="D396" s="7"/>
      <c r="E396" s="19"/>
    </row>
    <row r="397" spans="1:5">
      <c r="A397" s="29">
        <v>20.120077133178711</v>
      </c>
      <c r="B397" s="7">
        <v>19.96525764465332</v>
      </c>
      <c r="C397" s="7" t="s">
        <v>398</v>
      </c>
      <c r="D397" s="7">
        <v>1.8435149772055628E-4</v>
      </c>
      <c r="E397" s="19">
        <v>93.105999994967661</v>
      </c>
    </row>
    <row r="398" spans="1:5">
      <c r="A398" s="29">
        <v>19.81043815612793</v>
      </c>
      <c r="B398" s="7"/>
      <c r="C398" s="7"/>
      <c r="D398" s="7"/>
      <c r="E398" s="19"/>
    </row>
    <row r="399" spans="1:5">
      <c r="A399" s="29">
        <v>23.678028106689453</v>
      </c>
      <c r="B399" s="7">
        <v>23.723626136779785</v>
      </c>
      <c r="C399" s="7" t="s">
        <v>399</v>
      </c>
      <c r="D399" s="7">
        <v>1.3650239794233743E-5</v>
      </c>
      <c r="E399" s="19">
        <v>6.89400000503234</v>
      </c>
    </row>
    <row r="400" spans="1:5">
      <c r="A400" s="29">
        <v>23.769224166870117</v>
      </c>
      <c r="B400" s="7"/>
      <c r="C400" s="7"/>
      <c r="D400" s="7"/>
      <c r="E400" s="19"/>
    </row>
    <row r="401" spans="1:5">
      <c r="A401" s="29">
        <v>19.95893669128418</v>
      </c>
      <c r="B401" s="7">
        <v>19.900832176208496</v>
      </c>
      <c r="C401" s="7" t="s">
        <v>400</v>
      </c>
      <c r="D401" s="7">
        <v>1.9276388259392143E-4</v>
      </c>
      <c r="E401" s="19">
        <v>95.349554726781349</v>
      </c>
    </row>
    <row r="402" spans="1:5">
      <c r="A402" s="29">
        <v>19.842727661132812</v>
      </c>
      <c r="B402" s="7"/>
      <c r="C402" s="7"/>
      <c r="D402" s="7"/>
      <c r="E402" s="19"/>
    </row>
    <row r="403" spans="1:5">
      <c r="A403" s="29">
        <v>24.030618667602539</v>
      </c>
      <c r="B403" s="7">
        <v>24.261991500854492</v>
      </c>
      <c r="C403" s="7" t="s">
        <v>401</v>
      </c>
      <c r="D403" s="7">
        <v>9.4015948918153659E-6</v>
      </c>
      <c r="E403" s="19">
        <v>4.6504452732186525</v>
      </c>
    </row>
    <row r="404" spans="1:5">
      <c r="A404" s="29">
        <v>24.493364334106445</v>
      </c>
      <c r="B404" s="7"/>
      <c r="C404" s="7"/>
      <c r="D404" s="7"/>
      <c r="E404" s="19"/>
    </row>
    <row r="405" spans="1:5">
      <c r="A405" s="29">
        <v>20.846960067749023</v>
      </c>
      <c r="B405" s="7">
        <v>20.861429214477539</v>
      </c>
      <c r="C405" s="7" t="s">
        <v>402</v>
      </c>
      <c r="D405" s="7">
        <v>9.9101641909873765E-5</v>
      </c>
      <c r="E405" s="19">
        <v>37.500553062555561</v>
      </c>
    </row>
    <row r="406" spans="1:5">
      <c r="A406" s="29">
        <v>20.875898361206055</v>
      </c>
      <c r="B406" s="7"/>
      <c r="C406" s="7"/>
      <c r="D406" s="7"/>
      <c r="E406" s="19"/>
    </row>
    <row r="407" spans="1:5">
      <c r="A407" s="29">
        <v>20.283180236816406</v>
      </c>
      <c r="B407" s="7">
        <v>20.123927116394043</v>
      </c>
      <c r="C407" s="7" t="s">
        <v>403</v>
      </c>
      <c r="D407" s="7">
        <v>1.6516550568274971E-4</v>
      </c>
      <c r="E407" s="19">
        <v>62.499446937444461</v>
      </c>
    </row>
    <row r="408" spans="1:5">
      <c r="A408" s="29">
        <v>19.96467399597168</v>
      </c>
      <c r="B408" s="7"/>
      <c r="C408" s="7"/>
      <c r="D408" s="7"/>
      <c r="E408" s="19"/>
    </row>
    <row r="409" spans="1:5">
      <c r="A409" s="29">
        <v>20.781753540039062</v>
      </c>
      <c r="B409" s="7">
        <v>20.828588485717773</v>
      </c>
      <c r="C409" s="7" t="s">
        <v>404</v>
      </c>
      <c r="D409" s="7">
        <v>1.0138162458803649E-4</v>
      </c>
      <c r="E409" s="19">
        <v>42.429478251998141</v>
      </c>
    </row>
    <row r="410" spans="1:5">
      <c r="A410" s="29">
        <v>20.875423431396484</v>
      </c>
      <c r="B410" s="7"/>
      <c r="C410" s="7"/>
      <c r="D410" s="7"/>
      <c r="E410" s="19"/>
    </row>
    <row r="411" spans="1:5">
      <c r="A411" s="29">
        <v>20.31953239440918</v>
      </c>
      <c r="B411" s="7">
        <v>20.387984275817871</v>
      </c>
      <c r="C411" s="7" t="s">
        <v>405</v>
      </c>
      <c r="D411" s="7">
        <v>1.3755985846746654E-4</v>
      </c>
      <c r="E411" s="19">
        <v>57.570521748001845</v>
      </c>
    </row>
    <row r="412" spans="1:5">
      <c r="A412" s="29">
        <v>20.456436157226562</v>
      </c>
      <c r="B412" s="7"/>
      <c r="C412" s="7"/>
      <c r="D412" s="7"/>
      <c r="E412" s="19"/>
    </row>
    <row r="413" spans="1:5">
      <c r="A413" s="29">
        <v>20.684759140014648</v>
      </c>
      <c r="B413" s="7">
        <v>20.767978668212891</v>
      </c>
      <c r="C413" s="7" t="s">
        <v>406</v>
      </c>
      <c r="D413" s="7">
        <v>1.0572811865757175E-4</v>
      </c>
      <c r="E413" s="19">
        <v>42.425267185175194</v>
      </c>
    </row>
    <row r="414" spans="1:5">
      <c r="A414" s="29">
        <v>20.851198196411133</v>
      </c>
      <c r="B414" s="7"/>
      <c r="C414" s="7"/>
      <c r="D414" s="7"/>
      <c r="E414" s="19"/>
    </row>
    <row r="415" spans="1:5">
      <c r="A415" s="29">
        <v>20.241596221923828</v>
      </c>
      <c r="B415" s="7">
        <v>20.327125549316406</v>
      </c>
      <c r="C415" s="7" t="s">
        <v>407</v>
      </c>
      <c r="D415" s="7">
        <v>1.4348214134172574E-4</v>
      </c>
      <c r="E415" s="19">
        <v>57.574732814824792</v>
      </c>
    </row>
    <row r="416" spans="1:5">
      <c r="A416" s="29">
        <v>20.412654876708984</v>
      </c>
      <c r="B416" s="7"/>
      <c r="C416" s="7"/>
      <c r="D416" s="7"/>
      <c r="E416" s="19"/>
    </row>
    <row r="417" spans="1:5">
      <c r="A417" s="29">
        <v>19.593006134033203</v>
      </c>
      <c r="B417" s="7">
        <v>19.327822685241699</v>
      </c>
      <c r="C417" s="7" t="s">
        <v>408</v>
      </c>
      <c r="D417" s="7">
        <v>2.8667199276192996E-4</v>
      </c>
      <c r="E417" s="19">
        <v>94.828683864393298</v>
      </c>
    </row>
    <row r="418" spans="1:5">
      <c r="A418" s="29">
        <v>19.062639236450195</v>
      </c>
      <c r="B418" s="7"/>
      <c r="C418" s="7"/>
      <c r="D418" s="7"/>
      <c r="E418" s="19"/>
    </row>
    <row r="419" spans="1:5">
      <c r="A419" s="29">
        <v>23.55419921875</v>
      </c>
      <c r="B419" s="7">
        <v>23.527791976928711</v>
      </c>
      <c r="C419" s="7" t="s">
        <v>409</v>
      </c>
      <c r="D419" s="7">
        <v>1.5633154878710084E-5</v>
      </c>
      <c r="E419" s="19">
        <v>5.1713161356067028</v>
      </c>
    </row>
    <row r="420" spans="1:5">
      <c r="A420" s="29">
        <v>23.501384735107422</v>
      </c>
      <c r="B420" s="7"/>
      <c r="C420" s="7"/>
      <c r="D420" s="7"/>
      <c r="E420" s="19"/>
    </row>
    <row r="421" spans="1:5">
      <c r="A421" s="29">
        <v>19.311588287353516</v>
      </c>
      <c r="B421" s="7">
        <v>19.276684761047363</v>
      </c>
      <c r="C421" s="7" t="s">
        <v>410</v>
      </c>
      <c r="D421" s="7">
        <v>2.9700749254479755E-4</v>
      </c>
      <c r="E421" s="19">
        <v>95.779734241933241</v>
      </c>
    </row>
    <row r="422" spans="1:5">
      <c r="A422" s="29">
        <v>19.241781234741211</v>
      </c>
      <c r="B422" s="7"/>
      <c r="C422" s="7"/>
      <c r="D422" s="7"/>
      <c r="E422" s="19"/>
    </row>
    <row r="423" spans="1:5">
      <c r="A423" s="29">
        <v>23.634464263916016</v>
      </c>
      <c r="B423" s="7">
        <v>23.784486770629883</v>
      </c>
      <c r="C423" s="7" t="s">
        <v>411</v>
      </c>
      <c r="D423" s="7">
        <v>1.308680338901281E-5</v>
      </c>
      <c r="E423" s="19">
        <v>4.2202657580667626</v>
      </c>
    </row>
    <row r="424" spans="1:5">
      <c r="A424" s="29">
        <v>23.93450927734375</v>
      </c>
      <c r="B424" s="7"/>
      <c r="C424" s="7"/>
      <c r="D424" s="7"/>
      <c r="E424" s="19"/>
    </row>
    <row r="425" spans="1:5">
      <c r="A425" s="29">
        <v>18.575429916381836</v>
      </c>
      <c r="B425" s="7">
        <v>18.636258125305176</v>
      </c>
      <c r="C425" s="7" t="s">
        <v>412</v>
      </c>
      <c r="D425" s="7">
        <v>4.6281336085617612E-4</v>
      </c>
      <c r="E425" s="19">
        <v>97.301198581704611</v>
      </c>
    </row>
    <row r="426" spans="1:5">
      <c r="A426" s="29">
        <v>18.697086334228516</v>
      </c>
      <c r="B426" s="7"/>
      <c r="C426" s="7"/>
      <c r="D426" s="7"/>
      <c r="E426" s="19"/>
    </row>
    <row r="427" spans="1:5">
      <c r="A427" s="29">
        <v>23.805641174316406</v>
      </c>
      <c r="B427" s="7">
        <v>23.812329292297363</v>
      </c>
      <c r="C427" s="7" t="s">
        <v>413</v>
      </c>
      <c r="D427" s="7">
        <v>1.283685476531799E-5</v>
      </c>
      <c r="E427" s="19">
        <v>2.6988014182953957</v>
      </c>
    </row>
    <row r="428" spans="1:5">
      <c r="A428" s="29">
        <v>23.81901741027832</v>
      </c>
      <c r="B428" s="7"/>
      <c r="C428" s="7"/>
      <c r="D428" s="7"/>
      <c r="E428" s="19"/>
    </row>
    <row r="429" spans="1:5">
      <c r="A429" s="29">
        <v>23.226787567138672</v>
      </c>
      <c r="B429" s="7">
        <v>23.095438957214355</v>
      </c>
      <c r="C429" s="7" t="s">
        <v>414</v>
      </c>
      <c r="D429" s="7">
        <v>2.1090999934413234E-5</v>
      </c>
      <c r="E429" s="19">
        <v>60.787012844761158</v>
      </c>
    </row>
    <row r="430" spans="1:5">
      <c r="A430" s="29">
        <v>22.964090347290039</v>
      </c>
      <c r="B430" s="7"/>
      <c r="C430" s="7"/>
      <c r="D430" s="7"/>
      <c r="E430" s="19"/>
    </row>
    <row r="431" spans="1:5">
      <c r="A431" s="29">
        <v>23.713798522949219</v>
      </c>
      <c r="B431" s="7">
        <v>23.728360176086426</v>
      </c>
      <c r="C431" s="7" t="s">
        <v>415</v>
      </c>
      <c r="D431" s="7">
        <v>1.3605556035980911E-5</v>
      </c>
      <c r="E431" s="19">
        <v>39.212987155238835</v>
      </c>
    </row>
    <row r="432" spans="1:5">
      <c r="A432" s="29">
        <v>23.742921829223633</v>
      </c>
      <c r="B432" s="7"/>
      <c r="C432" s="7"/>
      <c r="D432" s="7"/>
      <c r="E432" s="19"/>
    </row>
    <row r="433" spans="1:5">
      <c r="A433" s="29">
        <v>23.370271682739258</v>
      </c>
      <c r="B433" s="7">
        <v>23.119613647460938</v>
      </c>
      <c r="C433" s="7" t="s">
        <v>416</v>
      </c>
      <c r="D433" s="7">
        <v>2.0740799504860036E-5</v>
      </c>
      <c r="E433" s="19">
        <v>52.47646095168367</v>
      </c>
    </row>
    <row r="434" spans="1:5">
      <c r="A434" s="29">
        <v>22.868955612182617</v>
      </c>
      <c r="B434" s="7"/>
      <c r="C434" s="7"/>
      <c r="D434" s="7"/>
      <c r="E434" s="19"/>
    </row>
    <row r="435" spans="1:5">
      <c r="A435" s="29">
        <v>23.304018020629883</v>
      </c>
      <c r="B435" s="7">
        <v>23.262752532958984</v>
      </c>
      <c r="C435" s="7" t="s">
        <v>417</v>
      </c>
      <c r="D435" s="7">
        <v>1.8783206361230265E-5</v>
      </c>
      <c r="E435" s="19">
        <v>47.523539048316344</v>
      </c>
    </row>
    <row r="436" spans="1:5">
      <c r="A436" s="29">
        <v>23.221487045288086</v>
      </c>
      <c r="B436" s="7"/>
      <c r="C436" s="7"/>
      <c r="D436" s="7"/>
      <c r="E436" s="19"/>
    </row>
    <row r="437" spans="1:5">
      <c r="A437" s="29">
        <v>22.570066452026367</v>
      </c>
      <c r="B437" s="7">
        <v>22.506468772888184</v>
      </c>
      <c r="C437" s="7" t="s">
        <v>418</v>
      </c>
      <c r="D437" s="7">
        <v>3.1714487745815187E-5</v>
      </c>
      <c r="E437" s="19">
        <v>71.548833406716057</v>
      </c>
    </row>
    <row r="438" spans="1:5">
      <c r="A438" s="29">
        <v>22.44287109375</v>
      </c>
      <c r="B438" s="7"/>
      <c r="C438" s="7"/>
      <c r="D438" s="7"/>
      <c r="E438" s="19"/>
    </row>
    <row r="439" spans="1:5">
      <c r="A439" s="29">
        <v>23.69383430480957</v>
      </c>
      <c r="B439" s="7">
        <v>23.837939262390137</v>
      </c>
      <c r="C439" s="7" t="s">
        <v>419</v>
      </c>
      <c r="D439" s="7">
        <v>1.2611165428060673E-5</v>
      </c>
      <c r="E439" s="19">
        <v>28.451166593283943</v>
      </c>
    </row>
    <row r="440" spans="1:5">
      <c r="A440" s="29">
        <v>23.982044219970703</v>
      </c>
      <c r="B440" s="7"/>
      <c r="C440" s="7"/>
      <c r="D440" s="7"/>
      <c r="E440" s="19"/>
    </row>
    <row r="441" spans="1:5">
      <c r="A441" s="29">
        <v>20.915409088134766</v>
      </c>
      <c r="B441" s="7">
        <v>20.767128944396973</v>
      </c>
      <c r="C441" s="7" t="s">
        <v>420</v>
      </c>
      <c r="D441" s="7">
        <v>1.0579036093142471E-4</v>
      </c>
      <c r="E441" s="19">
        <v>35.593490106694816</v>
      </c>
    </row>
    <row r="442" spans="1:5">
      <c r="A442" s="29">
        <v>20.61884880065918</v>
      </c>
      <c r="B442" s="7"/>
      <c r="C442" s="7"/>
      <c r="D442" s="7"/>
      <c r="E442" s="19"/>
    </row>
    <row r="443" spans="1:5">
      <c r="A443" s="29">
        <v>19.916389465332031</v>
      </c>
      <c r="B443" s="7">
        <v>19.910873413085938</v>
      </c>
      <c r="C443" s="7" t="s">
        <v>421</v>
      </c>
      <c r="D443" s="7">
        <v>1.9142792425024257E-4</v>
      </c>
      <c r="E443" s="19">
        <v>64.406509893305198</v>
      </c>
    </row>
    <row r="444" spans="1:5">
      <c r="A444" s="29">
        <v>19.905357360839844</v>
      </c>
      <c r="B444" s="7"/>
      <c r="C444" s="7"/>
      <c r="D444" s="7"/>
      <c r="E444" s="19"/>
    </row>
    <row r="445" spans="1:5">
      <c r="A445" s="29">
        <v>22.068988800048828</v>
      </c>
      <c r="B445" s="7">
        <v>22.269145965576172</v>
      </c>
      <c r="C445" s="7" t="s">
        <v>422</v>
      </c>
      <c r="D445" s="7">
        <v>3.7380380359430948E-5</v>
      </c>
      <c r="E445" s="19">
        <v>34.955748273855612</v>
      </c>
    </row>
    <row r="446" spans="1:5">
      <c r="A446" s="29">
        <v>22.469303131103516</v>
      </c>
      <c r="B446" s="7"/>
      <c r="C446" s="7"/>
      <c r="D446" s="7"/>
      <c r="E446" s="19"/>
    </row>
    <row r="447" spans="1:5">
      <c r="A447" s="29">
        <v>21.344221115112305</v>
      </c>
      <c r="B447" s="7">
        <v>21.372560501098633</v>
      </c>
      <c r="C447" s="7" t="s">
        <v>423</v>
      </c>
      <c r="D447" s="7">
        <v>6.9555909679563252E-5</v>
      </c>
      <c r="E447" s="19">
        <v>65.044251726144381</v>
      </c>
    </row>
    <row r="448" spans="1:5">
      <c r="A448" s="29">
        <v>21.400899887084961</v>
      </c>
      <c r="B448" s="7"/>
      <c r="C448" s="7"/>
      <c r="D448" s="7"/>
      <c r="E448" s="19"/>
    </row>
    <row r="449" spans="1:6">
      <c r="A449" s="29">
        <v>20.645811080932617</v>
      </c>
      <c r="B449" s="7">
        <v>20.588725090026855</v>
      </c>
      <c r="C449" s="7" t="s">
        <v>424</v>
      </c>
      <c r="D449" s="7">
        <v>1.1970422054184693E-4</v>
      </c>
      <c r="E449" s="19">
        <v>43.295389225663925</v>
      </c>
    </row>
    <row r="450" spans="1:6">
      <c r="A450" s="29">
        <v>20.531639099121094</v>
      </c>
      <c r="B450" s="7"/>
      <c r="C450" s="7"/>
      <c r="D450" s="7"/>
      <c r="E450" s="19"/>
    </row>
    <row r="451" spans="1:6">
      <c r="A451" s="29">
        <v>20.152719497680664</v>
      </c>
      <c r="B451" s="7">
        <v>20.19917106628418</v>
      </c>
      <c r="C451" s="7" t="s">
        <v>425</v>
      </c>
      <c r="D451" s="7">
        <v>1.5677838576508665E-4</v>
      </c>
      <c r="E451" s="19">
        <v>56.704610774336075</v>
      </c>
      <c r="F451" s="7"/>
    </row>
    <row r="452" spans="1:6" ht="16" thickBot="1">
      <c r="A452" s="36">
        <v>20.245622634887695</v>
      </c>
      <c r="B452" s="22"/>
      <c r="C452" s="22"/>
      <c r="D452" s="22"/>
      <c r="E452" s="23"/>
      <c r="F452" s="7"/>
    </row>
    <row r="453" spans="1:6" ht="16" thickBot="1"/>
    <row r="454" spans="1:6" ht="16" thickBot="1">
      <c r="A454" s="95" t="s">
        <v>531</v>
      </c>
      <c r="B454" s="8"/>
      <c r="C454" s="8"/>
      <c r="D454" s="8"/>
      <c r="E454" s="8"/>
    </row>
    <row r="455" spans="1:6" ht="16" thickBot="1">
      <c r="A455" s="25" t="s">
        <v>667</v>
      </c>
      <c r="B455" s="25" t="s">
        <v>1</v>
      </c>
      <c r="C455" s="25" t="s">
        <v>532</v>
      </c>
      <c r="D455" s="25" t="s">
        <v>104</v>
      </c>
      <c r="E455" s="27" t="s">
        <v>203</v>
      </c>
    </row>
    <row r="456" spans="1:6">
      <c r="A456" s="18">
        <v>18.969461441040039</v>
      </c>
      <c r="B456" s="7">
        <f>SUM(A456:A457)/2</f>
        <v>18.463513374328613</v>
      </c>
      <c r="C456" s="7" t="s">
        <v>439</v>
      </c>
      <c r="D456" s="7">
        <f>10^((B456-$J$2)/$J$1)</f>
        <v>5.2163534452603889E-4</v>
      </c>
      <c r="E456" s="19">
        <f>(D456/(D458+D456))*100</f>
        <v>89.348909448219587</v>
      </c>
    </row>
    <row r="457" spans="1:6">
      <c r="A457" s="18">
        <v>17.957565307617188</v>
      </c>
      <c r="B457" s="7"/>
      <c r="C457" s="7"/>
      <c r="D457" s="7"/>
      <c r="E457" s="19"/>
    </row>
    <row r="458" spans="1:6">
      <c r="A458" s="18">
        <v>21.607656478881836</v>
      </c>
      <c r="B458" s="7">
        <f>SUM(A458:A459)/2</f>
        <v>21.534337997436523</v>
      </c>
      <c r="C458" s="7" t="s">
        <v>440</v>
      </c>
      <c r="D458" s="7">
        <f>10^((B458-$J$2)/$J$1)</f>
        <v>6.218302298111286E-5</v>
      </c>
      <c r="E458" s="19">
        <f>(D458/(D456+D458))*100</f>
        <v>10.651090551780408</v>
      </c>
    </row>
    <row r="459" spans="1:6">
      <c r="A459" s="18">
        <v>21.461019515991211</v>
      </c>
      <c r="B459" s="7"/>
      <c r="C459" s="7"/>
      <c r="D459" s="7"/>
      <c r="E459" s="19"/>
    </row>
    <row r="460" spans="1:6">
      <c r="A460" s="18">
        <v>17.674783706665039</v>
      </c>
      <c r="B460" s="7">
        <f>SUM(A460:A461)/2</f>
        <v>17.708415985107422</v>
      </c>
      <c r="C460" s="7" t="s">
        <v>441</v>
      </c>
      <c r="D460" s="7">
        <f>10^((B460-$J$2)/$J$1)</f>
        <v>8.8003131126068203E-4</v>
      </c>
      <c r="E460" s="19">
        <f>(D460/(D462+D460))*100</f>
        <v>59.424428856145326</v>
      </c>
    </row>
    <row r="461" spans="1:6">
      <c r="A461" s="18">
        <v>17.742048263549805</v>
      </c>
      <c r="B461" s="7"/>
      <c r="C461" s="7"/>
      <c r="D461" s="7"/>
      <c r="E461" s="19"/>
    </row>
    <row r="462" spans="1:6">
      <c r="A462" s="18">
        <v>18.268659591674805</v>
      </c>
      <c r="B462" s="7">
        <f>SUM(A462:A463)/2</f>
        <v>18.259286880493164</v>
      </c>
      <c r="C462" s="7" t="s">
        <v>442</v>
      </c>
      <c r="D462" s="7">
        <f>10^((B462-$J$2)/$J$1)</f>
        <v>6.0089383720151354E-4</v>
      </c>
      <c r="E462" s="19">
        <f>(D462/(D460+D462))*100</f>
        <v>40.575571143854667</v>
      </c>
    </row>
    <row r="463" spans="1:6">
      <c r="A463" s="18">
        <v>18.249914169311523</v>
      </c>
      <c r="B463" s="7"/>
      <c r="C463" s="7"/>
      <c r="D463" s="7"/>
      <c r="E463" s="19"/>
    </row>
    <row r="464" spans="1:6">
      <c r="A464" s="18">
        <v>17.009927749633789</v>
      </c>
      <c r="B464" s="7">
        <f>SUM(A464:A465)/2</f>
        <v>16.923298835754395</v>
      </c>
      <c r="C464" s="7" t="s">
        <v>443</v>
      </c>
      <c r="D464" s="7">
        <f>10^((B464-$J$2)/$J$1)</f>
        <v>1.515860009718258E-3</v>
      </c>
      <c r="E464" s="19">
        <f>(D464/(D466+D464))*100</f>
        <v>99.606965046777034</v>
      </c>
    </row>
    <row r="465" spans="1:5">
      <c r="A465" s="18">
        <v>16.836669921875</v>
      </c>
      <c r="B465" s="7"/>
      <c r="C465" s="7"/>
      <c r="D465" s="7"/>
      <c r="E465" s="19"/>
    </row>
    <row r="466" spans="1:5">
      <c r="A466" s="18">
        <v>24.528289794921875</v>
      </c>
      <c r="B466" s="7">
        <f>SUM(A466:A467)/2</f>
        <v>24.914926528930664</v>
      </c>
      <c r="C466" s="7" t="s">
        <v>444</v>
      </c>
      <c r="D466" s="7">
        <f>10^((B466-$J$2)/$J$1)</f>
        <v>5.9813685492014128E-6</v>
      </c>
      <c r="E466" s="19">
        <f>(D466/(D464+D466))*100</f>
        <v>0.39303495322297666</v>
      </c>
    </row>
    <row r="467" spans="1:5">
      <c r="A467" s="18">
        <v>25.301563262939453</v>
      </c>
      <c r="B467" s="7"/>
      <c r="C467" s="7"/>
      <c r="D467" s="7"/>
      <c r="E467" s="19"/>
    </row>
    <row r="468" spans="1:5">
      <c r="A468" s="18">
        <v>17.147775650024414</v>
      </c>
      <c r="B468" s="7">
        <f>SUM(A468:A469)/2</f>
        <v>17.024413108825684</v>
      </c>
      <c r="C468" s="7" t="s">
        <v>445</v>
      </c>
      <c r="D468" s="7">
        <f>10^((B468-$J$2)/$J$1)</f>
        <v>1.4133320727654705E-3</v>
      </c>
      <c r="E468" s="19">
        <f>(D468/(D470+D468))*100</f>
        <v>99.53965092756782</v>
      </c>
    </row>
    <row r="469" spans="1:5">
      <c r="A469" s="18">
        <v>16.901050567626953</v>
      </c>
      <c r="B469" s="7"/>
      <c r="C469" s="7"/>
      <c r="D469" s="7"/>
      <c r="E469" s="19"/>
    </row>
    <row r="470" spans="1:5">
      <c r="A470" s="18">
        <v>24.833414077758789</v>
      </c>
      <c r="B470" s="7">
        <f>SUM(A470:A471)/2</f>
        <v>24.78681755065918</v>
      </c>
      <c r="C470" s="7" t="s">
        <v>446</v>
      </c>
      <c r="D470" s="7">
        <f>10^((B470-$J$2)/$J$1)</f>
        <v>6.5363511191099356E-6</v>
      </c>
      <c r="E470" s="19">
        <f>(D470/(D468+D470))*100</f>
        <v>0.46034907243216983</v>
      </c>
    </row>
    <row r="471" spans="1:5">
      <c r="A471" s="18">
        <v>24.74022102355957</v>
      </c>
      <c r="B471" s="7"/>
      <c r="C471" s="7"/>
      <c r="D471" s="7"/>
      <c r="E471" s="19"/>
    </row>
    <row r="472" spans="1:5">
      <c r="A472" s="18">
        <v>16.676389694213867</v>
      </c>
      <c r="B472" s="7">
        <f>SUM(A472:A473)/2</f>
        <v>16.727011680603027</v>
      </c>
      <c r="C472" s="7" t="s">
        <v>447</v>
      </c>
      <c r="D472" s="7">
        <f>10^((B472-$J$2)/$J$1)</f>
        <v>1.7366076320831855E-3</v>
      </c>
      <c r="E472" s="19">
        <f>(D472/(D474+D472))*100</f>
        <v>99.207577049555908</v>
      </c>
    </row>
    <row r="473" spans="1:5">
      <c r="A473" s="18">
        <v>16.777633666992188</v>
      </c>
      <c r="B473" s="7"/>
      <c r="C473" s="7"/>
      <c r="D473" s="7"/>
      <c r="E473" s="19"/>
    </row>
    <row r="474" spans="1:5">
      <c r="A474" s="18">
        <v>23.520940780639648</v>
      </c>
      <c r="B474" s="7">
        <f>SUM(A474:A475)/2</f>
        <v>23.700442314147949</v>
      </c>
      <c r="C474" s="7" t="s">
        <v>448</v>
      </c>
      <c r="D474" s="7">
        <f>10^((B474-$J$2)/$J$1)</f>
        <v>1.3871195976207411E-5</v>
      </c>
      <c r="E474" s="19">
        <f>(D474/(D472+D474))*100</f>
        <v>0.79242295044409228</v>
      </c>
    </row>
    <row r="475" spans="1:5">
      <c r="A475" s="18">
        <v>23.87994384765625</v>
      </c>
      <c r="B475" s="7"/>
      <c r="C475" s="7"/>
      <c r="D475" s="7"/>
      <c r="E475" s="19"/>
    </row>
    <row r="476" spans="1:5">
      <c r="A476" s="18">
        <v>17.516241073608398</v>
      </c>
      <c r="B476" s="7">
        <f>SUM(A476:A477)/2</f>
        <v>17.572493553161621</v>
      </c>
      <c r="C476" s="7" t="s">
        <v>449</v>
      </c>
      <c r="D476" s="7">
        <f>10^((B476-$J$2)/$J$1)</f>
        <v>9.6690364969060456E-4</v>
      </c>
      <c r="E476" s="19">
        <f>(D476/(D478+D476))*100</f>
        <v>91.882141108303301</v>
      </c>
    </row>
    <row r="477" spans="1:5">
      <c r="A477" s="18">
        <v>17.628746032714844</v>
      </c>
      <c r="B477" s="7"/>
      <c r="C477" s="7"/>
      <c r="D477" s="7"/>
      <c r="E477" s="19"/>
    </row>
    <row r="478" spans="1:5">
      <c r="A478" s="18">
        <v>20.832860946655273</v>
      </c>
      <c r="B478" s="7">
        <f>SUM(A478:A479)/2</f>
        <v>21.075817108154297</v>
      </c>
      <c r="C478" s="7" t="s">
        <v>450</v>
      </c>
      <c r="D478" s="7">
        <f>10^((B478-$J$2)/$J$1)</f>
        <v>8.5426692231767599E-5</v>
      </c>
      <c r="E478" s="19">
        <f>(D478/(D476+D478))*100</f>
        <v>8.1178588916967023</v>
      </c>
    </row>
    <row r="479" spans="1:5">
      <c r="A479" s="18">
        <v>21.31877326965332</v>
      </c>
      <c r="B479" s="7"/>
      <c r="C479" s="7"/>
      <c r="D479" s="7"/>
      <c r="E479" s="19"/>
    </row>
    <row r="480" spans="1:5">
      <c r="A480" s="18">
        <v>17.419376373291016</v>
      </c>
      <c r="B480" s="7">
        <f>SUM(A480:A481)/2</f>
        <v>17.264565467834473</v>
      </c>
      <c r="C480" s="7" t="s">
        <v>451</v>
      </c>
      <c r="D480" s="7">
        <f>10^((B480-$J$2)/$J$1)</f>
        <v>1.1967600367038447E-3</v>
      </c>
      <c r="E480" s="19">
        <f>(D480/(D482+D480))*100</f>
        <v>95.713543767089746</v>
      </c>
    </row>
    <row r="481" spans="1:5">
      <c r="A481" s="18">
        <v>17.10975456237793</v>
      </c>
      <c r="B481" s="7"/>
      <c r="C481" s="7"/>
      <c r="D481" s="7"/>
      <c r="E481" s="19"/>
    </row>
    <row r="482" spans="1:5">
      <c r="A482" s="18">
        <v>21.817495346069336</v>
      </c>
      <c r="B482" s="7">
        <f>SUM(A482:A483)/2</f>
        <v>21.748900413513184</v>
      </c>
      <c r="C482" s="7" t="s">
        <v>452</v>
      </c>
      <c r="D482" s="7">
        <f>10^((B482-$J$2)/$J$1)</f>
        <v>5.3595962668670566E-5</v>
      </c>
      <c r="E482" s="19">
        <f>(D482/(D480+D482))*100</f>
        <v>4.2864562329102611</v>
      </c>
    </row>
    <row r="483" spans="1:5">
      <c r="A483" s="18">
        <v>21.680305480957031</v>
      </c>
      <c r="B483" s="7"/>
      <c r="C483" s="7"/>
      <c r="D483" s="7"/>
      <c r="E483" s="19"/>
    </row>
    <row r="484" spans="1:5">
      <c r="A484" s="18">
        <v>16.173921585083008</v>
      </c>
      <c r="B484" s="7">
        <f>SUM(A484:A485)/2</f>
        <v>16.189925193786621</v>
      </c>
      <c r="C484" s="7" t="s">
        <v>453</v>
      </c>
      <c r="D484" s="7">
        <f>10^((B484-$J$2)/$J$1)</f>
        <v>2.5191601034370305E-3</v>
      </c>
      <c r="E484" s="19">
        <f>(D484/(D486+D484))*100</f>
        <v>88.061288148688632</v>
      </c>
    </row>
    <row r="485" spans="1:5">
      <c r="A485" s="18">
        <v>16.205928802490234</v>
      </c>
      <c r="B485" s="7"/>
      <c r="C485" s="7"/>
      <c r="D485" s="7"/>
      <c r="E485" s="19"/>
    </row>
    <row r="486" spans="1:5">
      <c r="A486" s="18">
        <v>19.053960800170898</v>
      </c>
      <c r="B486" s="7">
        <f>SUM(A486:A487)/2</f>
        <v>19.075017929077148</v>
      </c>
      <c r="C486" s="7" t="s">
        <v>454</v>
      </c>
      <c r="D486" s="7">
        <f>10^((B486-$J$2)/$J$1)</f>
        <v>3.4152948718479904E-4</v>
      </c>
      <c r="E486" s="19">
        <f>(D486/(D484+D486))*100</f>
        <v>11.938711851311368</v>
      </c>
    </row>
    <row r="487" spans="1:5">
      <c r="A487" s="18">
        <v>19.096075057983398</v>
      </c>
      <c r="B487" s="7"/>
      <c r="C487" s="7"/>
      <c r="D487" s="7"/>
      <c r="E487" s="19"/>
    </row>
    <row r="488" spans="1:5">
      <c r="A488" s="18">
        <v>17.908744812011719</v>
      </c>
      <c r="B488" s="7">
        <f>SUM(A488:A489)/2</f>
        <v>17.856332778930664</v>
      </c>
      <c r="C488" s="7" t="s">
        <v>455</v>
      </c>
      <c r="D488" s="7">
        <f>10^((B488-$J$2)/$J$1)</f>
        <v>7.9433770913170886E-4</v>
      </c>
      <c r="E488" s="19">
        <f>(D488/(D490+D488))*100</f>
        <v>83.370179267227229</v>
      </c>
    </row>
    <row r="489" spans="1:5">
      <c r="A489" s="18">
        <v>17.803920745849609</v>
      </c>
      <c r="B489" s="7"/>
      <c r="C489" s="7"/>
      <c r="D489" s="7"/>
      <c r="E489" s="19"/>
    </row>
    <row r="490" spans="1:5">
      <c r="A490" s="18">
        <v>20.107290267944336</v>
      </c>
      <c r="B490" s="7">
        <f>SUM(A490:A491)/2</f>
        <v>20.183892250061035</v>
      </c>
      <c r="C490" s="7" t="s">
        <v>456</v>
      </c>
      <c r="D490" s="7">
        <f>10^((B490-$J$2)/$J$1)</f>
        <v>1.5844626724143836E-4</v>
      </c>
      <c r="E490" s="19">
        <f>(D490/(D488+D490))*100</f>
        <v>16.62982073277276</v>
      </c>
    </row>
    <row r="491" spans="1:5">
      <c r="A491" s="18">
        <v>20.260494232177734</v>
      </c>
      <c r="B491" s="7"/>
      <c r="C491" s="7"/>
      <c r="D491" s="7"/>
      <c r="E491" s="19"/>
    </row>
    <row r="492" spans="1:5">
      <c r="A492" s="18">
        <v>16.446855545043945</v>
      </c>
      <c r="B492" s="7">
        <f>SUM(A492:A493)/2</f>
        <v>16.284787178039551</v>
      </c>
      <c r="C492" s="7" t="s">
        <v>457</v>
      </c>
      <c r="D492" s="7">
        <f>10^((B492-$J$2)/$J$1)</f>
        <v>2.3589653336120609E-3</v>
      </c>
      <c r="E492" s="19">
        <f>(D492/(D494+D492))*100</f>
        <v>89.507522422010283</v>
      </c>
    </row>
    <row r="493" spans="1:5">
      <c r="A493" s="18">
        <v>16.122718811035156</v>
      </c>
      <c r="B493" s="7"/>
      <c r="C493" s="7"/>
      <c r="D493" s="7"/>
      <c r="E493" s="19"/>
    </row>
    <row r="494" spans="1:5">
      <c r="A494" s="18">
        <v>19.380510330200195</v>
      </c>
      <c r="B494" s="7">
        <f>SUM(A494:A495)/2</f>
        <v>19.37983512878418</v>
      </c>
      <c r="C494" s="7" t="s">
        <v>458</v>
      </c>
      <c r="D494" s="7">
        <f>10^((B494-$J$2)/$J$1)</f>
        <v>2.7652861123204437E-4</v>
      </c>
      <c r="E494" s="19">
        <f>(D494/(D492+D494))*100</f>
        <v>10.492477577989714</v>
      </c>
    </row>
    <row r="495" spans="1:5">
      <c r="A495" s="18">
        <v>19.379159927368164</v>
      </c>
      <c r="B495" s="7"/>
      <c r="C495" s="7"/>
      <c r="D495" s="7"/>
      <c r="E495" s="19"/>
    </row>
    <row r="496" spans="1:5">
      <c r="A496" s="18">
        <v>16.899221420288086</v>
      </c>
      <c r="B496" s="7">
        <f>SUM(A496:A497)/2</f>
        <v>16.807199478149414</v>
      </c>
      <c r="C496" s="7" t="s">
        <v>459</v>
      </c>
      <c r="D496" s="7">
        <f>10^((B496-$J$2)/$J$1)</f>
        <v>1.6427877184530331E-3</v>
      </c>
      <c r="E496" s="19">
        <f>(D496/(D498+D496))*100</f>
        <v>88.122367110522447</v>
      </c>
    </row>
    <row r="497" spans="1:5">
      <c r="A497" s="18">
        <v>16.715177536010742</v>
      </c>
      <c r="B497" s="7"/>
      <c r="C497" s="7"/>
      <c r="D497" s="7"/>
      <c r="E497" s="19"/>
    </row>
    <row r="498" spans="1:5">
      <c r="A498" s="18">
        <v>19.765405654907227</v>
      </c>
      <c r="B498" s="7">
        <f>SUM(A498:A499)/2</f>
        <v>19.700698852539062</v>
      </c>
      <c r="C498" s="7" t="s">
        <v>460</v>
      </c>
      <c r="D498" s="7">
        <f>10^((B498-$J$2)/$J$1)</f>
        <v>2.2142425441948446E-4</v>
      </c>
      <c r="E498" s="19">
        <f>(D498/(D496+D498))*100</f>
        <v>11.87763288947755</v>
      </c>
    </row>
    <row r="499" spans="1:5">
      <c r="A499" s="18">
        <v>19.635992050170898</v>
      </c>
      <c r="B499" s="7"/>
      <c r="C499" s="7"/>
      <c r="D499" s="7"/>
      <c r="E499" s="19"/>
    </row>
    <row r="500" spans="1:5">
      <c r="A500" s="18">
        <v>17.56011962890625</v>
      </c>
      <c r="B500" s="7">
        <f>SUM(A500:A501)/2</f>
        <v>17.468664169311523</v>
      </c>
      <c r="C500" s="7" t="s">
        <v>461</v>
      </c>
      <c r="D500" s="7">
        <f>10^((B500-$J$2)/$J$1)</f>
        <v>1.0389981598071989E-3</v>
      </c>
      <c r="E500" s="19">
        <f>(D500/(D502+D500))*100</f>
        <v>97.425519784867731</v>
      </c>
    </row>
    <row r="501" spans="1:5">
      <c r="A501" s="18">
        <v>17.377208709716797</v>
      </c>
      <c r="B501" s="7"/>
      <c r="C501" s="7"/>
      <c r="D501" s="7"/>
      <c r="E501" s="19"/>
    </row>
    <row r="502" spans="1:5">
      <c r="A502" s="18">
        <v>22.634729385375977</v>
      </c>
      <c r="B502" s="7">
        <f>SUM(A502:A503)/2</f>
        <v>22.714669227600098</v>
      </c>
      <c r="C502" s="7" t="s">
        <v>462</v>
      </c>
      <c r="D502" s="7">
        <f>10^((B502-$J$2)/$J$1)</f>
        <v>2.7455642134515307E-5</v>
      </c>
      <c r="E502" s="19">
        <f>(D502/(D500+D502))*100</f>
        <v>2.5744802151322692</v>
      </c>
    </row>
    <row r="503" spans="1:5">
      <c r="A503" s="18">
        <v>22.794609069824219</v>
      </c>
      <c r="B503" s="7"/>
      <c r="C503" s="7"/>
      <c r="D503" s="7"/>
      <c r="E503" s="19"/>
    </row>
    <row r="504" spans="1:5">
      <c r="A504" s="18">
        <v>16.879526138305664</v>
      </c>
      <c r="B504" s="7">
        <f>SUM(A504:A505)/2</f>
        <v>16.714498519897461</v>
      </c>
      <c r="C504" s="7" t="s">
        <v>463</v>
      </c>
      <c r="D504" s="7">
        <f>10^((B504-$J$2)/$J$1)</f>
        <v>1.7517237892752606E-3</v>
      </c>
      <c r="E504" s="19">
        <f>(D504/(D506+D504))*100</f>
        <v>96.325509171670774</v>
      </c>
    </row>
    <row r="505" spans="1:5">
      <c r="A505" s="18">
        <v>16.549470901489258</v>
      </c>
      <c r="B505" s="7"/>
      <c r="C505" s="7"/>
      <c r="D505" s="7"/>
      <c r="E505" s="19"/>
    </row>
    <row r="506" spans="1:5">
      <c r="A506" s="18">
        <v>21.485588073730469</v>
      </c>
      <c r="B506" s="7">
        <f>SUM(A506:A507)/2</f>
        <v>21.430448532104492</v>
      </c>
      <c r="C506" s="7" t="s">
        <v>464</v>
      </c>
      <c r="D506" s="7">
        <f>10^((B506-$J$2)/$J$1)</f>
        <v>6.6822309612572429E-5</v>
      </c>
      <c r="E506" s="19">
        <f>(D506/(D504+D506))*100</f>
        <v>3.6744908283292297</v>
      </c>
    </row>
    <row r="507" spans="1:5">
      <c r="A507" s="18">
        <v>21.375308990478516</v>
      </c>
      <c r="B507" s="7"/>
      <c r="C507" s="7"/>
      <c r="D507" s="7"/>
      <c r="E507" s="19"/>
    </row>
    <row r="508" spans="1:5">
      <c r="A508" s="18">
        <v>16.719583511352539</v>
      </c>
      <c r="B508" s="7">
        <f>SUM(A508:A509)/2</f>
        <v>17.032794952392578</v>
      </c>
      <c r="C508" s="7" t="s">
        <v>465</v>
      </c>
      <c r="D508" s="7">
        <f>10^((B508-$J$2)/$J$1)</f>
        <v>1.4051509462304397E-3</v>
      </c>
      <c r="E508" s="19">
        <f>(D508/(D510+D508))*100</f>
        <v>94.13743860307514</v>
      </c>
    </row>
    <row r="509" spans="1:5">
      <c r="A509" s="18">
        <v>17.346006393432617</v>
      </c>
      <c r="B509" s="7"/>
      <c r="C509" s="7"/>
      <c r="D509" s="7"/>
      <c r="E509" s="19"/>
    </row>
    <row r="510" spans="1:5">
      <c r="A510" s="18">
        <v>21.074625015258789</v>
      </c>
      <c r="B510" s="7">
        <f>SUM(A510:A511)/2</f>
        <v>21.041061401367188</v>
      </c>
      <c r="C510" s="7" t="s">
        <v>466</v>
      </c>
      <c r="D510" s="7">
        <f>10^((B510-$J$2)/$J$1)</f>
        <v>8.7508050107005245E-5</v>
      </c>
      <c r="E510" s="19">
        <f>(D510/(D508+D510))*100</f>
        <v>5.8625613969248693</v>
      </c>
    </row>
    <row r="511" spans="1:5">
      <c r="A511" s="18">
        <v>21.007497787475586</v>
      </c>
      <c r="B511" s="7"/>
      <c r="C511" s="7"/>
      <c r="D511" s="7"/>
      <c r="E511" s="19"/>
    </row>
    <row r="512" spans="1:5">
      <c r="A512" s="18">
        <v>18.045736312866211</v>
      </c>
      <c r="B512" s="7">
        <f>SUM(A512:A513)/2</f>
        <v>18.004535675048828</v>
      </c>
      <c r="C512" s="7" t="s">
        <v>467</v>
      </c>
      <c r="D512" s="7">
        <f>10^((B512-$J$2)/$J$1)</f>
        <v>7.1684651273162445E-4</v>
      </c>
      <c r="E512" s="19">
        <f>(D512/(D514+D512))*100</f>
        <v>59.62588191424301</v>
      </c>
    </row>
    <row r="513" spans="1:5">
      <c r="A513" s="18">
        <v>17.963335037231445</v>
      </c>
      <c r="B513" s="7"/>
      <c r="C513" s="7"/>
      <c r="D513" s="7"/>
      <c r="E513" s="19"/>
    </row>
    <row r="514" spans="1:5">
      <c r="A514" s="18">
        <v>18.444318771362305</v>
      </c>
      <c r="B514" s="7">
        <f>SUM(A514:A515)/2</f>
        <v>18.567479133605957</v>
      </c>
      <c r="C514" s="7" t="s">
        <v>468</v>
      </c>
      <c r="D514" s="7">
        <f>10^((B514-$J$2)/$J$1)</f>
        <v>4.8539400718660477E-4</v>
      </c>
      <c r="E514" s="19">
        <f>(D514/(D512+D514))*100</f>
        <v>40.374118085756997</v>
      </c>
    </row>
    <row r="515" spans="1:5">
      <c r="A515" s="18">
        <v>18.690639495849609</v>
      </c>
      <c r="B515" s="7"/>
      <c r="C515" s="7"/>
      <c r="D515" s="7"/>
      <c r="E515" s="19"/>
    </row>
    <row r="516" spans="1:5">
      <c r="A516" s="18">
        <v>16.529577255249023</v>
      </c>
      <c r="B516" s="7">
        <f>SUM(A516:A517)/2</f>
        <v>16.370260238647461</v>
      </c>
      <c r="C516" s="7" t="s">
        <v>469</v>
      </c>
      <c r="D516" s="7">
        <f>10^((B516-$J$2)/$J$1)</f>
        <v>2.2233688096591308E-3</v>
      </c>
      <c r="E516" s="19">
        <f>(D516/(D518+D516))*100</f>
        <v>99.322413065356557</v>
      </c>
    </row>
    <row r="517" spans="1:5">
      <c r="A517" s="18">
        <v>16.210943222045898</v>
      </c>
      <c r="B517" s="7"/>
      <c r="C517" s="7"/>
      <c r="D517" s="7"/>
      <c r="E517" s="19"/>
    </row>
    <row r="518" spans="1:5">
      <c r="A518" s="18">
        <v>23.644979476928711</v>
      </c>
      <c r="B518" s="7">
        <f>SUM(A518:A519)/2</f>
        <v>23.57140064239502</v>
      </c>
      <c r="C518" s="7" t="s">
        <v>470</v>
      </c>
      <c r="D518" s="7">
        <f>10^((B518-$J$2)/$J$1)</f>
        <v>1.5168033174218275E-5</v>
      </c>
      <c r="E518" s="19">
        <f>(D518/(D516+D518))*100</f>
        <v>0.67758693464342856</v>
      </c>
    </row>
    <row r="519" spans="1:5">
      <c r="A519" s="18">
        <v>23.497821807861328</v>
      </c>
      <c r="B519" s="7"/>
      <c r="C519" s="7"/>
      <c r="D519" s="7"/>
      <c r="E519" s="19"/>
    </row>
    <row r="520" spans="1:5">
      <c r="A520" s="18">
        <v>16.469270706176758</v>
      </c>
      <c r="B520" s="7">
        <f>SUM(A520:A521)/2</f>
        <v>16.618527412414551</v>
      </c>
      <c r="C520" s="7" t="s">
        <v>471</v>
      </c>
      <c r="D520" s="7">
        <f>10^((B520-$J$2)/$J$1)</f>
        <v>1.8721190389037227E-3</v>
      </c>
      <c r="E520" s="19">
        <f>(D520/(D522+D520))*100</f>
        <v>99.308391351902031</v>
      </c>
    </row>
    <row r="521" spans="1:5">
      <c r="A521" s="18">
        <v>16.767784118652344</v>
      </c>
      <c r="B521" s="7"/>
      <c r="C521" s="7"/>
      <c r="D521" s="7"/>
      <c r="E521" s="19"/>
    </row>
    <row r="522" spans="1:5">
      <c r="A522" s="18">
        <v>23.756088256835938</v>
      </c>
      <c r="B522" s="7">
        <f>SUM(A522:A523)/2</f>
        <v>23.789891242980957</v>
      </c>
      <c r="C522" s="7" t="s">
        <v>472</v>
      </c>
      <c r="D522" s="7">
        <f>10^((B522-$J$2)/$J$1)</f>
        <v>1.303790847831394E-5</v>
      </c>
      <c r="E522" s="19">
        <f>(D522/(D520+D522))*100</f>
        <v>0.69160864809797407</v>
      </c>
    </row>
    <row r="523" spans="1:5">
      <c r="A523" s="18">
        <v>23.823694229125977</v>
      </c>
      <c r="B523" s="7"/>
      <c r="C523" s="7"/>
      <c r="D523" s="7"/>
      <c r="E523" s="19"/>
    </row>
    <row r="524" spans="1:5">
      <c r="A524" s="18">
        <v>16.294191360473633</v>
      </c>
      <c r="B524" s="7">
        <f>SUM(A524:A525)/2</f>
        <v>16.329426765441895</v>
      </c>
      <c r="C524" s="7" t="s">
        <v>473</v>
      </c>
      <c r="D524" s="7">
        <f>10^((B524-$J$2)/$J$1)</f>
        <v>2.2871471114376046E-3</v>
      </c>
      <c r="E524" s="19">
        <f>(D524/(D526+D524))*100</f>
        <v>97.091497233218433</v>
      </c>
    </row>
    <row r="525" spans="1:5">
      <c r="A525" s="18">
        <v>16.364662170410156</v>
      </c>
      <c r="B525" s="7"/>
      <c r="C525" s="7"/>
      <c r="D525" s="7"/>
      <c r="E525" s="19"/>
    </row>
    <row r="526" spans="1:5">
      <c r="A526" s="18">
        <v>21.408178329467773</v>
      </c>
      <c r="B526" s="7">
        <f>SUM(A526:A527)/2</f>
        <v>21.394341468811035</v>
      </c>
      <c r="C526" s="7" t="s">
        <v>474</v>
      </c>
      <c r="D526" s="7">
        <f>10^((B526-$J$2)/$J$1)</f>
        <v>6.8514482639750541E-5</v>
      </c>
      <c r="E526" s="19">
        <f>(D526/(D524+D526))*100</f>
        <v>2.9085027667815631</v>
      </c>
    </row>
    <row r="527" spans="1:5">
      <c r="A527" s="18">
        <v>21.380504608154297</v>
      </c>
      <c r="B527" s="7"/>
      <c r="C527" s="7"/>
      <c r="D527" s="7"/>
      <c r="E527" s="19"/>
    </row>
    <row r="528" spans="1:5">
      <c r="A528" s="18">
        <v>19.271881103515625</v>
      </c>
      <c r="B528" s="7">
        <f>SUM(A528:A529)/2</f>
        <v>19.037711143493652</v>
      </c>
      <c r="C528" s="7" t="s">
        <v>475</v>
      </c>
      <c r="D528" s="7">
        <f>10^((B528-$J$2)/$J$1)</f>
        <v>3.5046929858680226E-4</v>
      </c>
      <c r="E528" s="19">
        <f>(D528/(D530+D528))*100</f>
        <v>72.669350989622288</v>
      </c>
    </row>
    <row r="529" spans="1:5">
      <c r="A529" s="18">
        <v>18.80354118347168</v>
      </c>
      <c r="B529" s="7"/>
      <c r="C529" s="7"/>
      <c r="D529" s="7"/>
      <c r="E529" s="19"/>
    </row>
    <row r="530" spans="1:5">
      <c r="A530" s="18">
        <v>20.469913482666016</v>
      </c>
      <c r="B530" s="7">
        <f>SUM(A530:A531)/2</f>
        <v>20.449630737304688</v>
      </c>
      <c r="C530" s="7" t="s">
        <v>476</v>
      </c>
      <c r="D530" s="7">
        <f>10^((B530-$J$2)/$J$1)</f>
        <v>1.3181008579472587E-4</v>
      </c>
      <c r="E530" s="19">
        <f>(D530/(D528+D530))*100</f>
        <v>27.330649010377716</v>
      </c>
    </row>
    <row r="531" spans="1:5">
      <c r="A531" s="18">
        <v>20.429347991943359</v>
      </c>
      <c r="B531" s="7"/>
      <c r="C531" s="7"/>
      <c r="D531" s="7"/>
      <c r="E531" s="19"/>
    </row>
    <row r="532" spans="1:5">
      <c r="A532" s="18">
        <v>17.174400329589844</v>
      </c>
      <c r="B532" s="7">
        <f>SUM(A532:A533)/2</f>
        <v>17.287330627441406</v>
      </c>
      <c r="C532" s="7" t="s">
        <v>477</v>
      </c>
      <c r="D532" s="7">
        <f>10^((B532-$J$2)/$J$1)</f>
        <v>1.1780382289676033E-3</v>
      </c>
      <c r="E532" s="19">
        <f>(D532/(D534+D532))*100</f>
        <v>73.645116899727213</v>
      </c>
    </row>
    <row r="533" spans="1:5">
      <c r="A533" s="18">
        <v>17.400260925292969</v>
      </c>
      <c r="B533" s="7"/>
      <c r="C533" s="7"/>
      <c r="D533" s="7"/>
      <c r="E533" s="19"/>
    </row>
    <row r="534" spans="1:5">
      <c r="A534" s="18">
        <v>18.770652770996094</v>
      </c>
      <c r="B534" s="7">
        <f>SUM(A534:A535)/2</f>
        <v>18.770998001098633</v>
      </c>
      <c r="C534" s="7" t="s">
        <v>478</v>
      </c>
      <c r="D534" s="7">
        <f>10^((B534-$J$2)/$J$1)</f>
        <v>4.2157662475254457E-4</v>
      </c>
      <c r="E534" s="19">
        <f>(D534/(D532+D534))*100</f>
        <v>26.35488310027279</v>
      </c>
    </row>
    <row r="535" spans="1:5">
      <c r="A535" s="18">
        <v>18.771343231201172</v>
      </c>
      <c r="B535" s="7"/>
      <c r="C535" s="7"/>
      <c r="D535" s="7"/>
      <c r="E535" s="19"/>
    </row>
    <row r="536" spans="1:5">
      <c r="A536" s="18">
        <v>18.044370651245117</v>
      </c>
      <c r="B536" s="7">
        <f>SUM(A536:A537)/2</f>
        <v>17.964141845703125</v>
      </c>
      <c r="C536" s="7" t="s">
        <v>479</v>
      </c>
      <c r="D536" s="7">
        <f>10^((B536-$J$2)/$J$1)</f>
        <v>7.3718505826166677E-4</v>
      </c>
      <c r="E536" s="19">
        <f>(D536/(D538+D536))*100</f>
        <v>92.266817129718788</v>
      </c>
    </row>
    <row r="537" spans="1:5">
      <c r="A537" s="18">
        <v>17.883913040161133</v>
      </c>
      <c r="B537" s="7"/>
      <c r="C537" s="7"/>
      <c r="D537" s="7"/>
      <c r="E537" s="19"/>
    </row>
    <row r="538" spans="1:5">
      <c r="A538" s="18">
        <v>21.620986938476562</v>
      </c>
      <c r="B538" s="7">
        <f>SUM(A538:A539)/2</f>
        <v>21.543588638305664</v>
      </c>
      <c r="C538" s="7" t="s">
        <v>480</v>
      </c>
      <c r="D538" s="7">
        <f>10^((B538-$J$2)/$J$1)</f>
        <v>6.1785884049317481E-5</v>
      </c>
      <c r="E538" s="19">
        <f>(D538/(D536+D538))*100</f>
        <v>7.7331828702812206</v>
      </c>
    </row>
    <row r="539" spans="1:5">
      <c r="A539" s="18">
        <v>21.466190338134766</v>
      </c>
      <c r="B539" s="7"/>
      <c r="C539" s="7"/>
      <c r="D539" s="7"/>
      <c r="E539" s="19"/>
    </row>
    <row r="540" spans="1:5">
      <c r="A540" s="18">
        <v>17.38592529296875</v>
      </c>
      <c r="B540" s="7">
        <f>SUM(A540:A541)/2</f>
        <v>17.324206352233887</v>
      </c>
      <c r="C540" s="7" t="s">
        <v>481</v>
      </c>
      <c r="D540" s="7">
        <f>10^((B540-$J$2)/$J$1)</f>
        <v>1.1483314852912012E-3</v>
      </c>
      <c r="E540" s="19">
        <f>(D540/(D542+D540))*100</f>
        <v>68.883234596815939</v>
      </c>
    </row>
    <row r="541" spans="1:5">
      <c r="A541" s="18">
        <v>17.262487411499023</v>
      </c>
      <c r="B541" s="7"/>
      <c r="C541" s="7"/>
      <c r="D541" s="7"/>
      <c r="E541" s="19"/>
    </row>
    <row r="542" spans="1:5">
      <c r="A542" s="18">
        <v>18.465532302856445</v>
      </c>
      <c r="B542" s="7">
        <f>SUM(A542:A543)/2</f>
        <v>18.471554756164551</v>
      </c>
      <c r="C542" s="7" t="s">
        <v>482</v>
      </c>
      <c r="D542" s="7">
        <f>10^((B542-$J$2)/$J$1)</f>
        <v>5.1873814640156159E-4</v>
      </c>
      <c r="E542" s="19">
        <f>(D542/(D540+D542))*100</f>
        <v>31.116765403184065</v>
      </c>
    </row>
    <row r="543" spans="1:5">
      <c r="A543" s="18">
        <v>18.477577209472656</v>
      </c>
      <c r="B543" s="7"/>
      <c r="C543" s="7"/>
      <c r="D543" s="7"/>
      <c r="E543" s="19"/>
    </row>
    <row r="544" spans="1:5">
      <c r="A544" s="18">
        <v>18.511945724487305</v>
      </c>
      <c r="B544" s="7">
        <f>SUM(A544:A545)/2</f>
        <v>18.462701797485352</v>
      </c>
      <c r="C544" s="7" t="s">
        <v>483</v>
      </c>
      <c r="D544" s="7">
        <f>10^((B544-$J$2)/$J$1)</f>
        <v>5.2192864183223456E-4</v>
      </c>
      <c r="E544" s="19">
        <f>(D544/(D546+D544))*100</f>
        <v>98.672019430475117</v>
      </c>
    </row>
    <row r="545" spans="1:5">
      <c r="A545" s="18">
        <v>18.413457870483398</v>
      </c>
      <c r="B545" s="7"/>
      <c r="C545" s="7"/>
      <c r="D545" s="7"/>
      <c r="E545" s="19"/>
    </row>
    <row r="546" spans="1:5">
      <c r="A546" s="18">
        <v>24.67259407043457</v>
      </c>
      <c r="B546" s="7">
        <f>SUM(A546:A547)/2</f>
        <v>24.682848930358887</v>
      </c>
      <c r="C546" s="7" t="s">
        <v>484</v>
      </c>
      <c r="D546" s="7">
        <f>10^((B546-$J$2)/$J$1)</f>
        <v>7.0243935315430561E-6</v>
      </c>
      <c r="E546" s="19">
        <f>(D546/(D544+D546))*100</f>
        <v>1.3279805695248841</v>
      </c>
    </row>
    <row r="547" spans="1:5" ht="16" thickBot="1">
      <c r="A547" s="21">
        <v>24.693103790283203</v>
      </c>
      <c r="B547" s="22"/>
      <c r="C547" s="22"/>
      <c r="D547" s="22"/>
      <c r="E547" s="23"/>
    </row>
    <row r="548" spans="1:5" ht="16" thickBot="1"/>
    <row r="549" spans="1:5" ht="16" thickBot="1">
      <c r="A549" s="91" t="s">
        <v>770</v>
      </c>
      <c r="B549" s="8"/>
      <c r="C549" s="8"/>
      <c r="D549" s="8"/>
      <c r="E549" s="8"/>
    </row>
    <row r="550" spans="1:5" ht="16" thickBot="1">
      <c r="A550" s="25" t="s">
        <v>667</v>
      </c>
      <c r="B550" s="25" t="s">
        <v>1</v>
      </c>
      <c r="C550" s="25" t="s">
        <v>533</v>
      </c>
      <c r="D550" s="25" t="s">
        <v>104</v>
      </c>
      <c r="E550" s="27" t="s">
        <v>203</v>
      </c>
    </row>
    <row r="551" spans="1:5">
      <c r="A551" s="18">
        <v>19.465089797973633</v>
      </c>
      <c r="B551" s="7">
        <f>SUM(A551:A552)/2</f>
        <v>19.081612586975098</v>
      </c>
      <c r="C551" s="7" t="s">
        <v>485</v>
      </c>
      <c r="D551" s="7">
        <f>10^((B551-$J$2)/$J$1)</f>
        <v>3.3997309737349417E-4</v>
      </c>
      <c r="E551" s="19">
        <f>(D551/(D553+D551))*100</f>
        <v>89.452109361392203</v>
      </c>
    </row>
    <row r="552" spans="1:5">
      <c r="A552" s="18">
        <v>18.698135375976562</v>
      </c>
      <c r="B552" s="7"/>
      <c r="C552" s="7"/>
      <c r="D552" s="7"/>
      <c r="E552" s="19"/>
    </row>
    <row r="553" spans="1:5">
      <c r="A553" s="18">
        <v>22.166925430297852</v>
      </c>
      <c r="B553" s="7">
        <f>SUM(A553:A554)/2</f>
        <v>22.168161392211914</v>
      </c>
      <c r="C553" s="7" t="s">
        <v>486</v>
      </c>
      <c r="D553" s="7">
        <f>10^((B553-$J$2)/$J$1)</f>
        <v>4.0088479486567624E-5</v>
      </c>
      <c r="E553" s="19">
        <f>(D553/(D551+D553))*100</f>
        <v>10.547890638607795</v>
      </c>
    </row>
    <row r="554" spans="1:5">
      <c r="A554" s="18">
        <v>22.169397354125977</v>
      </c>
      <c r="B554" s="7"/>
      <c r="C554" s="7"/>
      <c r="D554" s="7"/>
      <c r="E554" s="19"/>
    </row>
    <row r="555" spans="1:5">
      <c r="A555" s="18">
        <v>18.352367401123047</v>
      </c>
      <c r="B555" s="7">
        <f>SUM(A555:A556)/2</f>
        <v>18.400053024291992</v>
      </c>
      <c r="C555" s="7" t="s">
        <v>487</v>
      </c>
      <c r="D555" s="7">
        <f>10^((B555-$J$2)/$J$1)</f>
        <v>5.4507429321111445E-4</v>
      </c>
      <c r="E555" s="19">
        <f>(D555/(D557+D555))*100</f>
        <v>63.505555644733057</v>
      </c>
    </row>
    <row r="556" spans="1:5">
      <c r="A556" s="18">
        <v>18.447738647460938</v>
      </c>
      <c r="B556" s="7"/>
      <c r="C556" s="7"/>
      <c r="D556" s="7"/>
      <c r="E556" s="19"/>
    </row>
    <row r="557" spans="1:5">
      <c r="A557" s="18">
        <v>19.242168426513672</v>
      </c>
      <c r="B557" s="7">
        <f>SUM(A557:A558)/2</f>
        <v>19.199877738952637</v>
      </c>
      <c r="C557" s="7" t="s">
        <v>488</v>
      </c>
      <c r="D557" s="7">
        <f>10^((B557-$J$2)/$J$1)</f>
        <v>3.1323532659664657E-4</v>
      </c>
      <c r="E557" s="19">
        <f>(D557/(D555+D557))*100</f>
        <v>36.494444355266943</v>
      </c>
    </row>
    <row r="558" spans="1:5">
      <c r="A558" s="18">
        <v>19.157587051391602</v>
      </c>
      <c r="B558" s="7"/>
      <c r="C558" s="7"/>
      <c r="D558" s="7"/>
      <c r="E558" s="19"/>
    </row>
    <row r="559" spans="1:5">
      <c r="A559" s="18">
        <v>17.875484466552734</v>
      </c>
      <c r="B559" s="7">
        <f>SUM(A559:A560)/2</f>
        <v>17.863048553466797</v>
      </c>
      <c r="C559" s="7" t="s">
        <v>489</v>
      </c>
      <c r="D559" s="7">
        <f>10^((B559-$J$2)/$J$1)</f>
        <v>7.9065149136801904E-4</v>
      </c>
      <c r="E559" s="19">
        <f>(D559/(D561+D559))*100</f>
        <v>99.620173384437663</v>
      </c>
    </row>
    <row r="560" spans="1:5">
      <c r="A560" s="18">
        <v>17.850612640380859</v>
      </c>
      <c r="B560" s="7"/>
      <c r="C560" s="7"/>
      <c r="D560" s="7"/>
      <c r="E560" s="19"/>
    </row>
    <row r="561" spans="1:5">
      <c r="A561" s="18">
        <v>25.288164138793945</v>
      </c>
      <c r="B561" s="7">
        <f>SUM(A561:A562)/2</f>
        <v>25.90422248840332</v>
      </c>
      <c r="C561" s="7" t="s">
        <v>490</v>
      </c>
      <c r="D561" s="7">
        <f>10^((B561-$J$2)/$J$1)</f>
        <v>3.0145548823401349E-6</v>
      </c>
      <c r="E561" s="19">
        <f>(D561/(D559+D561))*100</f>
        <v>0.37982661556233488</v>
      </c>
    </row>
    <row r="562" spans="1:5">
      <c r="A562" s="18">
        <v>26.520280838012695</v>
      </c>
      <c r="B562" s="7"/>
      <c r="C562" s="7"/>
      <c r="D562" s="7"/>
      <c r="E562" s="19"/>
    </row>
    <row r="563" spans="1:5">
      <c r="A563" s="18">
        <v>18.018163681030273</v>
      </c>
      <c r="B563" s="7">
        <f>SUM(A563:A564)/2</f>
        <v>17.869086265563965</v>
      </c>
      <c r="C563" s="7" t="s">
        <v>491</v>
      </c>
      <c r="D563" s="7">
        <f>10^((B563-$J$2)/$J$1)</f>
        <v>7.8735205999688231E-4</v>
      </c>
      <c r="E563" s="19">
        <f>(D563/(D565+D563))*100</f>
        <v>99.336406730788568</v>
      </c>
    </row>
    <row r="564" spans="1:5">
      <c r="A564" s="18">
        <v>17.720008850097656</v>
      </c>
      <c r="B564" s="7"/>
      <c r="C564" s="7"/>
      <c r="D564" s="7"/>
      <c r="E564" s="19"/>
    </row>
    <row r="565" spans="1:5">
      <c r="A565" s="18">
        <v>25.142538070678711</v>
      </c>
      <c r="B565" s="7">
        <f>SUM(A565:A566)/2</f>
        <v>25.100560188293457</v>
      </c>
      <c r="C565" s="7" t="s">
        <v>492</v>
      </c>
      <c r="D565" s="7">
        <f>10^((B565-$J$2)/$J$1)</f>
        <v>5.2597184125016748E-6</v>
      </c>
      <c r="E565" s="19">
        <f>(D565/(D563+D565))*100</f>
        <v>0.66359326921142858</v>
      </c>
    </row>
    <row r="566" spans="1:5">
      <c r="A566" s="18">
        <v>25.058582305908203</v>
      </c>
      <c r="B566" s="7"/>
      <c r="C566" s="7"/>
      <c r="D566" s="7"/>
      <c r="E566" s="19"/>
    </row>
    <row r="567" spans="1:5">
      <c r="A567" s="18">
        <v>17.248010635375977</v>
      </c>
      <c r="B567" s="7">
        <f>SUM(A567:A568)/2</f>
        <v>17.40656852722168</v>
      </c>
      <c r="C567" s="7" t="s">
        <v>493</v>
      </c>
      <c r="D567" s="7">
        <f>10^((B567-$J$2)/$J$1)</f>
        <v>1.0846583606837499E-3</v>
      </c>
      <c r="E567" s="19">
        <f>(D567/(D569+D567))*100</f>
        <v>99.070656790830071</v>
      </c>
    </row>
    <row r="568" spans="1:5">
      <c r="A568" s="18">
        <v>17.565126419067383</v>
      </c>
      <c r="B568" s="7"/>
      <c r="C568" s="7"/>
      <c r="D568" s="7"/>
      <c r="E568" s="19"/>
    </row>
    <row r="569" spans="1:5">
      <c r="A569" s="18">
        <v>24.05183219909668</v>
      </c>
      <c r="B569" s="7">
        <f>SUM(A569:A570)/2</f>
        <v>24.147886276245117</v>
      </c>
      <c r="C569" s="7" t="s">
        <v>494</v>
      </c>
      <c r="D569" s="7">
        <f>10^((B569-$J$2)/$J$1)</f>
        <v>1.0174757233103713E-5</v>
      </c>
      <c r="E569" s="19">
        <f>(D569/(D567+D569))*100</f>
        <v>0.92934320916993207</v>
      </c>
    </row>
    <row r="570" spans="1:5">
      <c r="A570" s="18">
        <v>24.243940353393555</v>
      </c>
      <c r="B570" s="7"/>
      <c r="C570" s="7"/>
      <c r="D570" s="7"/>
      <c r="E570" s="19"/>
    </row>
    <row r="571" spans="1:5">
      <c r="A571" s="18">
        <v>18.265327453613281</v>
      </c>
      <c r="B571" s="7">
        <f>SUM(A571:A572)/2</f>
        <v>18.316742897033691</v>
      </c>
      <c r="C571" s="7" t="s">
        <v>495</v>
      </c>
      <c r="D571" s="7">
        <f>10^((B571-$J$2)/$J$1)</f>
        <v>5.7745101097588089E-4</v>
      </c>
      <c r="E571" s="19">
        <f>(D571/(D573+D571))*100</f>
        <v>90.302670155127032</v>
      </c>
    </row>
    <row r="572" spans="1:5">
      <c r="A572" s="18">
        <v>18.368158340454102</v>
      </c>
      <c r="B572" s="7"/>
      <c r="C572" s="7"/>
      <c r="D572" s="7"/>
      <c r="E572" s="19"/>
    </row>
    <row r="573" spans="1:5">
      <c r="A573" s="18">
        <v>21.232908248901367</v>
      </c>
      <c r="B573" s="7">
        <f>SUM(A573:A574)/2</f>
        <v>21.538344383239746</v>
      </c>
      <c r="C573" s="7" t="s">
        <v>496</v>
      </c>
      <c r="D573" s="7">
        <f>10^((B573-$J$2)/$J$1)</f>
        <v>6.2010712563304529E-5</v>
      </c>
      <c r="E573" s="19">
        <f>(D573/(D571+D573))*100</f>
        <v>9.6973298448729732</v>
      </c>
    </row>
    <row r="574" spans="1:5">
      <c r="A574" s="18">
        <v>21.843780517578125</v>
      </c>
      <c r="B574" s="7"/>
      <c r="C574" s="7"/>
      <c r="D574" s="7"/>
      <c r="E574" s="19"/>
    </row>
    <row r="575" spans="1:5">
      <c r="A575" s="18">
        <v>18.173986434936523</v>
      </c>
      <c r="B575" s="7">
        <f>SUM(A575:A576)/2</f>
        <v>18.004192352294922</v>
      </c>
      <c r="C575" s="7" t="s">
        <v>497</v>
      </c>
      <c r="D575" s="7">
        <f>10^((B575-$J$2)/$J$1)</f>
        <v>7.1701699128522882E-4</v>
      </c>
      <c r="E575" s="19">
        <f>(D575/(D577+D575))*100</f>
        <v>95.480880650237538</v>
      </c>
    </row>
    <row r="576" spans="1:5">
      <c r="A576" s="18">
        <v>17.83439826965332</v>
      </c>
      <c r="B576" s="7"/>
      <c r="C576" s="7"/>
      <c r="D576" s="7"/>
      <c r="E576" s="19"/>
    </row>
    <row r="577" spans="1:5">
      <c r="A577" s="18">
        <v>22.471031188964844</v>
      </c>
      <c r="B577" s="7">
        <f>SUM(A577:A578)/2</f>
        <v>22.408698081970215</v>
      </c>
      <c r="C577" s="7" t="s">
        <v>498</v>
      </c>
      <c r="D577" s="7">
        <f>10^((B577-$J$2)/$J$1)</f>
        <v>3.3936483800303884E-5</v>
      </c>
      <c r="E577" s="19">
        <f>(D577/(D575+D577))*100</f>
        <v>4.5191193497624553</v>
      </c>
    </row>
    <row r="578" spans="1:5">
      <c r="A578" s="18">
        <v>22.346364974975586</v>
      </c>
      <c r="B578" s="7"/>
      <c r="C578" s="7"/>
      <c r="D578" s="7"/>
      <c r="E578" s="19"/>
    </row>
    <row r="579" spans="1:5">
      <c r="A579" s="18">
        <v>16.882444381713867</v>
      </c>
      <c r="B579" s="7">
        <f>SUM(A579:A580)/2</f>
        <v>16.896247863769531</v>
      </c>
      <c r="C579" s="7" t="s">
        <v>499</v>
      </c>
      <c r="D579" s="7">
        <f>10^((B579-$J$2)/$J$1)</f>
        <v>1.5445285843671064E-3</v>
      </c>
      <c r="E579" s="19">
        <f>(D579/(D581+D579))*100</f>
        <v>87.241994387941318</v>
      </c>
    </row>
    <row r="580" spans="1:5">
      <c r="A580" s="18">
        <v>16.910051345825195</v>
      </c>
      <c r="B580" s="7"/>
      <c r="C580" s="7"/>
      <c r="D580" s="7"/>
      <c r="E580" s="19"/>
    </row>
    <row r="581" spans="1:5">
      <c r="A581" s="18">
        <v>19.713554382324219</v>
      </c>
      <c r="B581" s="7">
        <f>SUM(A581:A582)/2</f>
        <v>19.672015190124512</v>
      </c>
      <c r="C581" s="7" t="s">
        <v>500</v>
      </c>
      <c r="D581" s="7">
        <f>10^((B581-$J$2)/$J$1)</f>
        <v>2.2586719257835142E-4</v>
      </c>
      <c r="E581" s="19">
        <f>(D581/(D579+D581))*100</f>
        <v>12.758005612058682</v>
      </c>
    </row>
    <row r="582" spans="1:5">
      <c r="A582" s="18">
        <v>19.630475997924805</v>
      </c>
      <c r="B582" s="7"/>
      <c r="C582" s="7"/>
      <c r="D582" s="7"/>
      <c r="E582" s="19"/>
    </row>
    <row r="583" spans="1:5">
      <c r="A583" s="18">
        <v>18.767091751098633</v>
      </c>
      <c r="B583" s="7">
        <f>SUM(A583:A584)/2</f>
        <v>18.839420318603516</v>
      </c>
      <c r="C583" s="7" t="s">
        <v>501</v>
      </c>
      <c r="D583" s="7">
        <f>10^((B583-$J$2)/$J$1)</f>
        <v>4.0206409066968914E-4</v>
      </c>
      <c r="E583" s="19">
        <f>(D583/(D585+D583))*100</f>
        <v>82.238827994957219</v>
      </c>
    </row>
    <row r="584" spans="1:5">
      <c r="A584" s="18">
        <v>18.911748886108398</v>
      </c>
      <c r="B584" s="7"/>
      <c r="C584" s="7"/>
      <c r="D584" s="7"/>
      <c r="E584" s="19"/>
    </row>
    <row r="585" spans="1:5">
      <c r="A585" s="18">
        <v>20.963451385498047</v>
      </c>
      <c r="B585" s="7">
        <f>SUM(A585:A586)/2</f>
        <v>21.052225112915039</v>
      </c>
      <c r="C585" s="7" t="s">
        <v>502</v>
      </c>
      <c r="D585" s="7">
        <f>10^((B585-$J$2)/$J$1)</f>
        <v>8.6834037467962763E-5</v>
      </c>
      <c r="E585" s="19">
        <f>(D585/(D583+D585))*100</f>
        <v>17.76117200504277</v>
      </c>
    </row>
    <row r="586" spans="1:5">
      <c r="A586" s="18">
        <v>21.140998840332031</v>
      </c>
      <c r="B586" s="7"/>
      <c r="C586" s="7"/>
      <c r="D586" s="7"/>
      <c r="E586" s="19"/>
    </row>
    <row r="587" spans="1:5">
      <c r="A587" s="18">
        <v>17.655302047729492</v>
      </c>
      <c r="B587" s="7">
        <f>SUM(A587:A588)/2</f>
        <v>17.36927318572998</v>
      </c>
      <c r="C587" s="7" t="s">
        <v>503</v>
      </c>
      <c r="D587" s="7">
        <f>10^((B587-$J$2)/$J$1)</f>
        <v>1.113041350894536E-3</v>
      </c>
      <c r="E587" s="19">
        <f>(D587/(D589+D587))*100</f>
        <v>88.788357823671475</v>
      </c>
    </row>
    <row r="588" spans="1:5">
      <c r="A588" s="18">
        <v>17.083244323730469</v>
      </c>
      <c r="B588" s="7"/>
      <c r="C588" s="7"/>
      <c r="D588" s="7"/>
      <c r="E588" s="19"/>
    </row>
    <row r="589" spans="1:5">
      <c r="A589" s="18">
        <v>20.403804779052734</v>
      </c>
      <c r="B589" s="7">
        <f>SUM(A589:A590)/2</f>
        <v>20.35695743560791</v>
      </c>
      <c r="C589" s="7" t="s">
        <v>504</v>
      </c>
      <c r="D589" s="7">
        <f>10^((B589-$J$2)/$J$1)</f>
        <v>1.4054794637005763E-4</v>
      </c>
      <c r="E589" s="19">
        <f>(D589/(D587+D589))*100</f>
        <v>11.211642176328532</v>
      </c>
    </row>
    <row r="590" spans="1:5">
      <c r="A590" s="18">
        <v>20.310110092163086</v>
      </c>
      <c r="B590" s="7"/>
      <c r="C590" s="7"/>
      <c r="D590" s="7"/>
      <c r="E590" s="19"/>
    </row>
    <row r="591" spans="1:5">
      <c r="A591" s="18">
        <v>17.612163543701172</v>
      </c>
      <c r="B591" s="7">
        <f>SUM(A591:A592)/2</f>
        <v>17.465282440185547</v>
      </c>
      <c r="C591" s="7" t="s">
        <v>505</v>
      </c>
      <c r="D591" s="7">
        <f>10^((B591-$J$2)/$J$1)</f>
        <v>1.0414345769929215E-3</v>
      </c>
      <c r="E591" s="19">
        <f>(D591/(D593+D591))*100</f>
        <v>88.884337870767851</v>
      </c>
    </row>
    <row r="592" spans="1:5">
      <c r="A592" s="18">
        <v>17.318401336669922</v>
      </c>
      <c r="B592" s="7"/>
      <c r="C592" s="7"/>
      <c r="D592" s="7"/>
      <c r="E592" s="19"/>
    </row>
    <row r="593" spans="1:5">
      <c r="A593" s="18">
        <v>20.464069366455078</v>
      </c>
      <c r="B593" s="7">
        <f>SUM(A593:A594)/2</f>
        <v>20.466939926147461</v>
      </c>
      <c r="C593" s="7" t="s">
        <v>506</v>
      </c>
      <c r="D593" s="7">
        <f>10^((B593-$J$2)/$J$1)</f>
        <v>1.3023931060142702E-4</v>
      </c>
      <c r="E593" s="19">
        <f>(D593/(D591+D593))*100</f>
        <v>11.115662129232145</v>
      </c>
    </row>
    <row r="594" spans="1:5">
      <c r="A594" s="18">
        <v>20.469810485839844</v>
      </c>
      <c r="B594" s="7"/>
      <c r="C594" s="7"/>
      <c r="D594" s="7"/>
      <c r="E594" s="19"/>
    </row>
    <row r="595" spans="1:5">
      <c r="A595" s="18">
        <v>18.249546051025391</v>
      </c>
      <c r="B595" s="7">
        <f>SUM(A595:A596)/2</f>
        <v>18.157366752624512</v>
      </c>
      <c r="C595" s="7" t="s">
        <v>507</v>
      </c>
      <c r="D595" s="7">
        <f>10^((B595-$J$2)/$J$1)</f>
        <v>6.4484454459339316E-4</v>
      </c>
      <c r="E595" s="19">
        <f>(D595/(D597+D595))*100</f>
        <v>97.63749573139566</v>
      </c>
    </row>
    <row r="596" spans="1:5">
      <c r="A596" s="18">
        <v>18.065187454223633</v>
      </c>
      <c r="B596" s="7"/>
      <c r="C596" s="7"/>
      <c r="D596" s="7"/>
      <c r="E596" s="19"/>
    </row>
    <row r="597" spans="1:5">
      <c r="A597" s="18">
        <v>23.400228500366211</v>
      </c>
      <c r="B597" s="7">
        <f>SUM(A597:A598)/2</f>
        <v>23.530570030212402</v>
      </c>
      <c r="C597" s="7" t="s">
        <v>508</v>
      </c>
      <c r="D597" s="7">
        <f>10^((B597-$J$2)/$J$1)</f>
        <v>1.5603103887252224E-5</v>
      </c>
      <c r="E597" s="19">
        <f>(D597/(D595+D597))*100</f>
        <v>2.3625042686043387</v>
      </c>
    </row>
    <row r="598" spans="1:5">
      <c r="A598" s="18">
        <v>23.660911560058594</v>
      </c>
      <c r="B598" s="7"/>
      <c r="C598" s="7"/>
      <c r="D598" s="7"/>
      <c r="E598" s="19"/>
    </row>
    <row r="599" spans="1:5">
      <c r="A599" s="18">
        <v>17.44659423828125</v>
      </c>
      <c r="B599" s="7">
        <f>SUM(A599:A600)/2</f>
        <v>17.322549819946289</v>
      </c>
      <c r="C599" s="7" t="s">
        <v>509</v>
      </c>
      <c r="D599" s="7">
        <f>10^((B599-$J$2)/$J$1)</f>
        <v>1.1496497593105955E-3</v>
      </c>
      <c r="E599" s="19">
        <f>(D599/(D601+D599))*100</f>
        <v>96.827518348084922</v>
      </c>
    </row>
    <row r="600" spans="1:5">
      <c r="A600" s="18">
        <v>17.198505401611328</v>
      </c>
      <c r="B600" s="7"/>
      <c r="C600" s="7"/>
      <c r="D600" s="7"/>
      <c r="E600" s="19"/>
    </row>
    <row r="601" spans="1:5">
      <c r="A601" s="18">
        <v>22.370437622070312</v>
      </c>
      <c r="B601" s="7">
        <f>SUM(A601:A602)/2</f>
        <v>22.258101463317871</v>
      </c>
      <c r="C601" s="7" t="s">
        <v>510</v>
      </c>
      <c r="D601" s="7">
        <f>10^((B601-$J$2)/$J$1)</f>
        <v>3.7667419652644324E-5</v>
      </c>
      <c r="E601" s="19">
        <f>(D601/(D599+D601))*100</f>
        <v>3.1724816519150636</v>
      </c>
    </row>
    <row r="602" spans="1:5">
      <c r="A602" s="18">
        <v>22.14576530456543</v>
      </c>
      <c r="B602" s="7"/>
      <c r="C602" s="7"/>
      <c r="D602" s="7"/>
      <c r="E602" s="19"/>
    </row>
    <row r="603" spans="1:5">
      <c r="A603" s="18">
        <v>17.680002212524414</v>
      </c>
      <c r="B603" s="7">
        <f>SUM(A603:A604)/2</f>
        <v>17.830723762512207</v>
      </c>
      <c r="C603" s="7" t="s">
        <v>511</v>
      </c>
      <c r="D603" s="7">
        <f>10^((B603-$J$2)/$J$1)</f>
        <v>8.0855263771341965E-4</v>
      </c>
      <c r="E603" s="19">
        <f>(D603/(D605+D603))*100</f>
        <v>93.381042805088654</v>
      </c>
    </row>
    <row r="604" spans="1:5">
      <c r="A604" s="18">
        <v>17.9814453125</v>
      </c>
      <c r="B604" s="7"/>
      <c r="C604" s="7"/>
      <c r="D604" s="7"/>
      <c r="E604" s="19"/>
    </row>
    <row r="605" spans="1:5">
      <c r="A605" s="18">
        <v>21.663013458251953</v>
      </c>
      <c r="B605" s="7">
        <f>SUM(A605:A606)/2</f>
        <v>21.652133941650391</v>
      </c>
      <c r="C605" s="7" t="s">
        <v>512</v>
      </c>
      <c r="D605" s="7">
        <f>10^((B605-$J$2)/$J$1)</f>
        <v>5.7311153721300589E-5</v>
      </c>
      <c r="E605" s="19">
        <f>(D605/(D603+D605))*100</f>
        <v>6.6189571949113475</v>
      </c>
    </row>
    <row r="606" spans="1:5">
      <c r="A606" s="18">
        <v>21.641254425048828</v>
      </c>
      <c r="B606" s="7"/>
      <c r="C606" s="7"/>
      <c r="D606" s="7"/>
      <c r="E606" s="19"/>
    </row>
    <row r="607" spans="1:5">
      <c r="A607" s="18">
        <v>18.904888153076172</v>
      </c>
      <c r="B607" s="7">
        <f>SUM(A607:A608)/2</f>
        <v>18.919458389282227</v>
      </c>
      <c r="C607" s="7" t="s">
        <v>513</v>
      </c>
      <c r="D607" s="7">
        <f>10^((B607-$J$2)/$J$1)</f>
        <v>3.8038209531497495E-4</v>
      </c>
      <c r="E607" s="19">
        <f>(D607/(D609+D607))*100</f>
        <v>58.443649510471097</v>
      </c>
    </row>
    <row r="608" spans="1:5">
      <c r="A608" s="18">
        <v>18.934028625488281</v>
      </c>
      <c r="B608" s="7"/>
      <c r="C608" s="7"/>
      <c r="D608" s="7"/>
      <c r="E608" s="19"/>
    </row>
    <row r="609" spans="1:5">
      <c r="A609" s="18">
        <v>19.256048202514648</v>
      </c>
      <c r="B609" s="7">
        <f>SUM(A609:A610)/2</f>
        <v>19.411816596984863</v>
      </c>
      <c r="C609" s="7" t="s">
        <v>514</v>
      </c>
      <c r="D609" s="7">
        <f>10^((B609-$J$2)/$J$1)</f>
        <v>2.7047064660153298E-4</v>
      </c>
      <c r="E609" s="19">
        <f>(D609/(D607+D609))*100</f>
        <v>41.556350489528896</v>
      </c>
    </row>
    <row r="610" spans="1:5">
      <c r="A610" s="18">
        <v>19.567584991455078</v>
      </c>
      <c r="B610" s="7"/>
      <c r="C610" s="7"/>
      <c r="D610" s="7"/>
      <c r="E610" s="19"/>
    </row>
    <row r="611" spans="1:5">
      <c r="A611" s="18">
        <v>17.103227615356445</v>
      </c>
      <c r="B611" s="7">
        <f>SUM(A611:A612)/2</f>
        <v>16.964303970336914</v>
      </c>
      <c r="C611" s="7" t="s">
        <v>515</v>
      </c>
      <c r="D611" s="7">
        <f>10^((B611-$J$2)/$J$1)</f>
        <v>1.4734142636478717E-3</v>
      </c>
      <c r="E611" s="19">
        <f>(D611/(D613+D611))*100</f>
        <v>99.20040668709234</v>
      </c>
    </row>
    <row r="612" spans="1:5">
      <c r="A612" s="18">
        <v>16.825380325317383</v>
      </c>
      <c r="B612" s="7"/>
      <c r="C612" s="7"/>
      <c r="D612" s="7"/>
      <c r="E612" s="19"/>
    </row>
    <row r="613" spans="1:5">
      <c r="A613" s="18">
        <v>24.051080703735352</v>
      </c>
      <c r="B613" s="7">
        <f>SUM(A613:A614)/2</f>
        <v>23.924624443054199</v>
      </c>
      <c r="C613" s="7" t="s">
        <v>516</v>
      </c>
      <c r="D613" s="7">
        <f>10^((B613-$J$2)/$J$1)</f>
        <v>1.1876283895405583E-5</v>
      </c>
      <c r="E613" s="19">
        <f>(D613/(D611+D613))*100</f>
        <v>0.799593312907658</v>
      </c>
    </row>
    <row r="614" spans="1:5">
      <c r="A614" s="18">
        <v>23.798168182373047</v>
      </c>
      <c r="B614" s="7"/>
      <c r="C614" s="7"/>
      <c r="D614" s="7"/>
      <c r="E614" s="19"/>
    </row>
    <row r="615" spans="1:5">
      <c r="A615" s="18">
        <v>17.230806350708008</v>
      </c>
      <c r="B615" s="7">
        <f>SUM(A615:A616)/2</f>
        <v>17.299154281616211</v>
      </c>
      <c r="C615" s="7" t="s">
        <v>517</v>
      </c>
      <c r="D615" s="7">
        <f>10^((B615-$J$2)/$J$1)</f>
        <v>1.1684304410626324E-3</v>
      </c>
      <c r="E615" s="19">
        <f>(D615/(D617+D615))*100</f>
        <v>99.006406876518795</v>
      </c>
    </row>
    <row r="616" spans="1:5">
      <c r="A616" s="18">
        <v>17.367502212524414</v>
      </c>
      <c r="B616" s="7"/>
      <c r="C616" s="7"/>
      <c r="D616" s="7"/>
      <c r="E616" s="19"/>
    </row>
    <row r="617" spans="1:5">
      <c r="A617" s="18">
        <v>23.971233367919922</v>
      </c>
      <c r="B617" s="7">
        <f>SUM(A617:A618)/2</f>
        <v>23.94301700592041</v>
      </c>
      <c r="C617" s="7" t="s">
        <v>518</v>
      </c>
      <c r="D617" s="7">
        <f>10^((B617-$J$2)/$J$1)</f>
        <v>1.1725952775499449E-5</v>
      </c>
      <c r="E617" s="19">
        <f>(D617/(D615+D617))*100</f>
        <v>0.99359312348120521</v>
      </c>
    </row>
    <row r="618" spans="1:5">
      <c r="A618" s="18">
        <v>23.914800643920898</v>
      </c>
      <c r="B618" s="7"/>
      <c r="C618" s="7"/>
      <c r="D618" s="7"/>
      <c r="E618" s="19"/>
    </row>
    <row r="619" spans="1:5">
      <c r="A619" s="18">
        <v>17.050148010253906</v>
      </c>
      <c r="B619" s="7">
        <f>SUM(A619:A620)/2</f>
        <v>16.938092231750488</v>
      </c>
      <c r="C619" s="7" t="s">
        <v>519</v>
      </c>
      <c r="D619" s="7">
        <f>10^((B619-$J$2)/$J$1)</f>
        <v>1.5004077028445294E-3</v>
      </c>
      <c r="E619" s="19">
        <f>(D619/(D621+D619))*100</f>
        <v>97.198777850309554</v>
      </c>
    </row>
    <row r="620" spans="1:5">
      <c r="A620" s="18">
        <v>16.82603645324707</v>
      </c>
      <c r="B620" s="7"/>
      <c r="C620" s="7"/>
      <c r="D620" s="7"/>
      <c r="E620" s="19"/>
    </row>
    <row r="621" spans="1:5">
      <c r="A621" s="18">
        <v>21.994312286376953</v>
      </c>
      <c r="B621" s="7">
        <f>SUM(A621:A622)/2</f>
        <v>22.058863639831543</v>
      </c>
      <c r="C621" s="7" t="s">
        <v>520</v>
      </c>
      <c r="D621" s="7">
        <f>10^((B621-$J$2)/$J$1)</f>
        <v>4.3241030224135581E-5</v>
      </c>
      <c r="E621" s="19">
        <f>(D621/(D619+D621))*100</f>
        <v>2.8012221496904584</v>
      </c>
    </row>
    <row r="622" spans="1:5">
      <c r="A622" s="18">
        <v>22.123414993286133</v>
      </c>
      <c r="B622" s="7"/>
      <c r="C622" s="7"/>
      <c r="D622" s="7"/>
      <c r="E622" s="19"/>
    </row>
    <row r="623" spans="1:5">
      <c r="A623" s="18">
        <v>20.01136589050293</v>
      </c>
      <c r="B623" s="7">
        <f>SUM(A623:A624)/2</f>
        <v>19.819606781005859</v>
      </c>
      <c r="C623" s="7" t="s">
        <v>521</v>
      </c>
      <c r="D623" s="7">
        <f>10^((B623-$J$2)/$J$1)</f>
        <v>2.0391915811797634E-4</v>
      </c>
      <c r="E623" s="19">
        <f>(D623/(D625+D623))*100</f>
        <v>71.900507480268232</v>
      </c>
    </row>
    <row r="624" spans="1:5">
      <c r="A624" s="18">
        <v>19.627847671508789</v>
      </c>
      <c r="B624" s="7"/>
      <c r="C624" s="7"/>
      <c r="D624" s="7"/>
      <c r="E624" s="19"/>
    </row>
    <row r="625" spans="1:5">
      <c r="A625" s="18">
        <v>21.208822250366211</v>
      </c>
      <c r="B625" s="7">
        <f>SUM(A625:A626)/2</f>
        <v>21.176114082336426</v>
      </c>
      <c r="C625" s="7" t="s">
        <v>522</v>
      </c>
      <c r="D625" s="7">
        <f>10^((B625-$J$2)/$J$1)</f>
        <v>7.9693802713959658E-5</v>
      </c>
      <c r="E625" s="19">
        <f>(D625/(D623+D625))*100</f>
        <v>28.099492519731779</v>
      </c>
    </row>
    <row r="626" spans="1:5">
      <c r="A626" s="18">
        <v>21.143405914306641</v>
      </c>
      <c r="B626" s="7"/>
      <c r="C626" s="7"/>
      <c r="D626" s="7"/>
      <c r="E626" s="19"/>
    </row>
    <row r="627" spans="1:5">
      <c r="A627" s="18">
        <v>18.069963455200195</v>
      </c>
      <c r="B627" s="7">
        <f>SUM(A627:A628)/2</f>
        <v>18.09014892578125</v>
      </c>
      <c r="C627" s="7" t="s">
        <v>523</v>
      </c>
      <c r="D627" s="7">
        <f>10^((B627-$J$2)/$J$1)</f>
        <v>6.7557560410410244E-4</v>
      </c>
      <c r="E627" s="19">
        <f>(D627/(D629+D627))*100</f>
        <v>72.257267249926741</v>
      </c>
    </row>
    <row r="628" spans="1:5">
      <c r="A628" s="18">
        <v>18.110334396362305</v>
      </c>
      <c r="B628" s="7"/>
      <c r="C628" s="7"/>
      <c r="D628" s="7"/>
      <c r="E628" s="19"/>
    </row>
    <row r="629" spans="1:5">
      <c r="A629" s="18">
        <v>19.464574813842773</v>
      </c>
      <c r="B629" s="7">
        <f>SUM(A629:A630)/2</f>
        <v>19.472250938415527</v>
      </c>
      <c r="C629" s="7" t="s">
        <v>524</v>
      </c>
      <c r="D629" s="7">
        <f>10^((B629-$J$2)/$J$1)</f>
        <v>2.5938309253106193E-4</v>
      </c>
      <c r="E629" s="19">
        <f>(D629/(D627+D629))*100</f>
        <v>27.742732750073273</v>
      </c>
    </row>
    <row r="630" spans="1:5">
      <c r="A630" s="18">
        <v>19.479927062988281</v>
      </c>
      <c r="B630" s="7"/>
      <c r="C630" s="7"/>
      <c r="D630" s="7"/>
      <c r="E630" s="19"/>
    </row>
    <row r="631" spans="1:5">
      <c r="A631" s="18">
        <v>19.299665451049805</v>
      </c>
      <c r="B631" s="7">
        <f>SUM(A631:A632)/2</f>
        <v>19.134472846984863</v>
      </c>
      <c r="C631" s="7" t="s">
        <v>525</v>
      </c>
      <c r="D631" s="7">
        <f>10^((B631-$J$2)/$J$1)</f>
        <v>3.2775123618506997E-4</v>
      </c>
      <c r="E631" s="19">
        <f>(D631/(D633+D631))*100</f>
        <v>91.330498710598107</v>
      </c>
    </row>
    <row r="632" spans="1:5">
      <c r="A632" s="18">
        <v>18.969280242919922</v>
      </c>
      <c r="B632" s="7"/>
      <c r="C632" s="7"/>
      <c r="D632" s="7"/>
      <c r="E632" s="19"/>
    </row>
    <row r="633" spans="1:5">
      <c r="A633" s="18">
        <v>22.565431594848633</v>
      </c>
      <c r="B633" s="7">
        <f>SUM(A633:A634)/2</f>
        <v>22.534178733825684</v>
      </c>
      <c r="C633" s="7" t="s">
        <v>526</v>
      </c>
      <c r="D633" s="7">
        <f>10^((B633-$J$2)/$J$1)</f>
        <v>3.1111619938847504E-5</v>
      </c>
      <c r="E633" s="19">
        <f>(D633/(D631+D633))*100</f>
        <v>8.6695012894018983</v>
      </c>
    </row>
    <row r="634" spans="1:5">
      <c r="A634" s="18">
        <v>22.502925872802734</v>
      </c>
      <c r="B634" s="7"/>
      <c r="C634" s="7"/>
      <c r="D634" s="7"/>
      <c r="E634" s="19"/>
    </row>
    <row r="635" spans="1:5">
      <c r="A635" s="18">
        <v>18.289821624755859</v>
      </c>
      <c r="B635" s="7">
        <f>SUM(A635:A636)/2</f>
        <v>18.38252067565918</v>
      </c>
      <c r="C635" s="7" t="s">
        <v>527</v>
      </c>
      <c r="D635" s="7">
        <f>10^((B635-$J$2)/$J$1)</f>
        <v>5.5173353306979392E-4</v>
      </c>
      <c r="E635" s="19">
        <f>(D635/(D637+D635))*100</f>
        <v>70.555093929085714</v>
      </c>
    </row>
    <row r="636" spans="1:5">
      <c r="A636" s="18">
        <v>18.4752197265625</v>
      </c>
      <c r="B636" s="7"/>
      <c r="C636" s="7"/>
      <c r="D636" s="7"/>
      <c r="E636" s="19"/>
    </row>
    <row r="637" spans="1:5">
      <c r="A637" s="18">
        <v>19.607746124267578</v>
      </c>
      <c r="B637" s="7">
        <f>SUM(A637:A638)/2</f>
        <v>19.644228935241699</v>
      </c>
      <c r="C637" s="7" t="s">
        <v>528</v>
      </c>
      <c r="D637" s="7">
        <f>10^((B637-$J$2)/$J$1)</f>
        <v>2.3025611834267E-4</v>
      </c>
      <c r="E637" s="19">
        <f>(D637/(D635+D637))*100</f>
        <v>29.444906070914278</v>
      </c>
    </row>
    <row r="638" spans="1:5">
      <c r="A638" s="18">
        <v>19.68071174621582</v>
      </c>
      <c r="B638" s="7"/>
      <c r="C638" s="7"/>
      <c r="D638" s="7"/>
      <c r="E638" s="19"/>
    </row>
    <row r="639" spans="1:5">
      <c r="A639" s="18">
        <v>19.652458190917969</v>
      </c>
      <c r="B639" s="7">
        <f>SUM(A639:A640)/2</f>
        <v>19.641824722290039</v>
      </c>
      <c r="C639" s="7" t="s">
        <v>529</v>
      </c>
      <c r="D639" s="7">
        <f>10^((B639-$J$2)/$J$1)</f>
        <v>2.3063985660373978E-4</v>
      </c>
      <c r="E639" s="19">
        <f>(D639/(D641+D639))*100</f>
        <v>98.493756875795725</v>
      </c>
    </row>
    <row r="640" spans="1:5">
      <c r="A640" s="18">
        <v>19.631191253662109</v>
      </c>
      <c r="B640" s="7"/>
      <c r="C640" s="7"/>
      <c r="D640" s="7"/>
      <c r="E640" s="19"/>
    </row>
    <row r="641" spans="1:5">
      <c r="A641" s="18">
        <v>25.608402252197266</v>
      </c>
      <c r="B641" s="7">
        <f>SUM(A641:A642)/2</f>
        <v>25.677499771118164</v>
      </c>
      <c r="C641" s="7" t="s">
        <v>530</v>
      </c>
      <c r="D641" s="7">
        <f>10^((B641-$J$2)/$J$1)</f>
        <v>3.5271240451811202E-6</v>
      </c>
      <c r="E641" s="19">
        <f>(D641/(D639+D641))*100</f>
        <v>1.5062431242042724</v>
      </c>
    </row>
    <row r="642" spans="1:5" ht="16" thickBot="1">
      <c r="A642" s="21">
        <v>25.746597290039062</v>
      </c>
      <c r="B642" s="22"/>
      <c r="C642" s="22"/>
      <c r="D642" s="22"/>
      <c r="E642" s="23"/>
    </row>
    <row r="643" spans="1:5" ht="16" thickBot="1">
      <c r="A643" s="8"/>
      <c r="B643" s="8"/>
      <c r="C643" s="8"/>
      <c r="D643" s="8"/>
      <c r="E643" s="8"/>
    </row>
    <row r="644" spans="1:5" ht="16" thickBot="1">
      <c r="A644" s="91" t="s">
        <v>770</v>
      </c>
      <c r="B644" s="11" t="s">
        <v>95</v>
      </c>
      <c r="C644" s="8"/>
      <c r="D644" s="8"/>
      <c r="E644" s="8"/>
    </row>
    <row r="645" spans="1:5" ht="16" thickBot="1">
      <c r="A645" s="25" t="s">
        <v>667</v>
      </c>
      <c r="B645" s="25" t="s">
        <v>1</v>
      </c>
      <c r="C645" s="25" t="s">
        <v>436</v>
      </c>
      <c r="D645" s="25" t="s">
        <v>104</v>
      </c>
      <c r="E645" s="27" t="s">
        <v>203</v>
      </c>
    </row>
    <row r="646" spans="1:5">
      <c r="A646" s="18">
        <v>18.653497695922852</v>
      </c>
      <c r="B646" s="7">
        <v>18.321533203125</v>
      </c>
      <c r="C646" s="7" t="s">
        <v>738</v>
      </c>
      <c r="D646" s="7">
        <v>5.7553830811966781E-4</v>
      </c>
      <c r="E646" s="19">
        <v>99.105737049587063</v>
      </c>
    </row>
    <row r="647" spans="1:5">
      <c r="A647" s="18">
        <v>17.989568710327148</v>
      </c>
      <c r="B647" s="7"/>
      <c r="C647" s="7"/>
      <c r="D647" s="7"/>
      <c r="E647" s="19"/>
    </row>
    <row r="648" spans="1:5">
      <c r="A648" s="18">
        <v>25.17603874206543</v>
      </c>
      <c r="B648" s="7">
        <v>25.118917465209961</v>
      </c>
      <c r="C648" s="7" t="s">
        <v>739</v>
      </c>
      <c r="D648" s="7">
        <v>5.1932673205109251E-6</v>
      </c>
      <c r="E648" s="19">
        <v>0.8942629504129459</v>
      </c>
    </row>
    <row r="649" spans="1:5">
      <c r="A649" s="18">
        <v>25.061796188354492</v>
      </c>
      <c r="B649" s="7"/>
      <c r="C649" s="7"/>
      <c r="D649" s="7"/>
      <c r="E649" s="19"/>
    </row>
    <row r="650" spans="1:5">
      <c r="A650" s="18">
        <v>18.025022506713867</v>
      </c>
      <c r="B650" s="7">
        <v>18.063597679138184</v>
      </c>
      <c r="C650" s="7" t="s">
        <v>740</v>
      </c>
      <c r="D650" s="7">
        <v>6.8811416274519414E-4</v>
      </c>
      <c r="E650" s="19">
        <v>91.112613069386768</v>
      </c>
    </row>
    <row r="651" spans="1:5">
      <c r="A651" s="18">
        <v>18.1021728515625</v>
      </c>
      <c r="B651" s="7"/>
      <c r="C651" s="7"/>
      <c r="D651" s="7"/>
      <c r="E651" s="19"/>
    </row>
    <row r="652" spans="1:5">
      <c r="A652" s="18">
        <v>21.384658813476562</v>
      </c>
      <c r="B652" s="7">
        <v>21.424016952514648</v>
      </c>
      <c r="C652" s="7" t="s">
        <v>741</v>
      </c>
      <c r="D652" s="7">
        <v>6.7120639072158048E-5</v>
      </c>
      <c r="E652" s="19">
        <v>8.8873869306132232</v>
      </c>
    </row>
    <row r="653" spans="1:5">
      <c r="A653" s="18">
        <v>21.463375091552734</v>
      </c>
      <c r="B653" s="7"/>
      <c r="C653" s="7"/>
      <c r="D653" s="7"/>
      <c r="E653" s="19"/>
    </row>
    <row r="654" spans="1:5">
      <c r="A654" s="18">
        <v>18.506378173828125</v>
      </c>
      <c r="B654" s="7">
        <v>18.474394798278809</v>
      </c>
      <c r="C654" s="7" t="s">
        <v>742</v>
      </c>
      <c r="D654" s="7">
        <v>5.1771876841876039E-4</v>
      </c>
      <c r="E654" s="19">
        <v>89.144007876638796</v>
      </c>
    </row>
    <row r="655" spans="1:5">
      <c r="A655" s="18">
        <v>18.442411422729492</v>
      </c>
      <c r="B655" s="7"/>
      <c r="C655" s="7"/>
      <c r="D655" s="7"/>
      <c r="E655" s="19"/>
    </row>
    <row r="656" spans="1:5">
      <c r="A656" s="18">
        <v>21.220796585083008</v>
      </c>
      <c r="B656" s="7">
        <v>21.514392852783203</v>
      </c>
      <c r="C656" s="7" t="s">
        <v>743</v>
      </c>
      <c r="D656" s="7">
        <v>6.3047993981244448E-5</v>
      </c>
      <c r="E656" s="19">
        <v>10.855992123361212</v>
      </c>
    </row>
    <row r="657" spans="1:5">
      <c r="A657" s="18">
        <v>21.807989120483398</v>
      </c>
      <c r="B657" s="7"/>
      <c r="C657" s="7"/>
      <c r="D657" s="7"/>
      <c r="E657" s="19"/>
    </row>
    <row r="658" spans="1:5">
      <c r="A658" s="18">
        <v>21.233865737915039</v>
      </c>
      <c r="B658" s="7">
        <v>21.021739959716797</v>
      </c>
      <c r="C658" s="7" t="s">
        <v>744</v>
      </c>
      <c r="D658" s="7">
        <v>8.8686974743758715E-5</v>
      </c>
      <c r="E658" s="19">
        <v>99.809560203482704</v>
      </c>
    </row>
    <row r="659" spans="1:5">
      <c r="A659" s="18">
        <v>20.809614181518555</v>
      </c>
      <c r="B659" s="7"/>
      <c r="C659" s="7"/>
      <c r="D659" s="7"/>
      <c r="E659" s="19"/>
    </row>
    <row r="660" spans="1:5">
      <c r="A660" s="18">
        <v>30.003026962280273</v>
      </c>
      <c r="B660" s="7">
        <v>30.062433242797852</v>
      </c>
      <c r="C660" s="7" t="s">
        <v>745</v>
      </c>
      <c r="D660" s="7">
        <v>1.692175518006736E-7</v>
      </c>
      <c r="E660" s="19">
        <v>0.19043979651728818</v>
      </c>
    </row>
    <row r="661" spans="1:5">
      <c r="A661" s="18">
        <v>30.12183952331543</v>
      </c>
      <c r="B661" s="7"/>
      <c r="C661" s="7"/>
      <c r="D661" s="7"/>
      <c r="E661" s="19"/>
    </row>
    <row r="662" spans="1:5">
      <c r="A662" s="18">
        <v>20.350921630859375</v>
      </c>
      <c r="B662" s="7">
        <v>20.378719329833984</v>
      </c>
      <c r="C662" s="7" t="s">
        <v>746</v>
      </c>
      <c r="D662" s="7">
        <v>1.3844541877622876E-4</v>
      </c>
      <c r="E662" s="19">
        <v>99.749157555001617</v>
      </c>
    </row>
    <row r="663" spans="1:5">
      <c r="A663" s="18">
        <v>20.406517028808594</v>
      </c>
      <c r="B663" s="7"/>
      <c r="C663" s="7"/>
      <c r="D663" s="7"/>
      <c r="E663" s="19"/>
    </row>
    <row r="664" spans="1:5">
      <c r="A664" s="18">
        <v>28.986703872680664</v>
      </c>
      <c r="B664" s="7">
        <v>29.020784378051758</v>
      </c>
      <c r="C664" s="7" t="s">
        <v>747</v>
      </c>
      <c r="D664" s="7">
        <v>3.4815318941920675E-7</v>
      </c>
      <c r="E664" s="19">
        <v>0.25084244499837227</v>
      </c>
    </row>
    <row r="665" spans="1:5">
      <c r="A665" s="18">
        <v>29.054864883422852</v>
      </c>
      <c r="B665" s="7"/>
      <c r="C665" s="7"/>
      <c r="D665" s="7"/>
      <c r="E665" s="19"/>
    </row>
    <row r="666" spans="1:5">
      <c r="A666" s="18">
        <v>18.298717498779297</v>
      </c>
      <c r="B666" s="7">
        <v>18.336349487304688</v>
      </c>
      <c r="C666" s="7" t="s">
        <v>748</v>
      </c>
      <c r="D666" s="7">
        <v>5.6966238040712818E-4</v>
      </c>
      <c r="E666" s="19">
        <v>99.721042499900491</v>
      </c>
    </row>
    <row r="667" spans="1:5">
      <c r="A667" s="18">
        <v>18.373981475830078</v>
      </c>
      <c r="B667" s="7"/>
      <c r="C667" s="7"/>
      <c r="D667" s="7"/>
      <c r="E667" s="19"/>
    </row>
    <row r="668" spans="1:5">
      <c r="A668" s="18">
        <v>26.63385009765625</v>
      </c>
      <c r="B668" s="7">
        <v>26.824625015258789</v>
      </c>
      <c r="C668" s="7" t="s">
        <v>749</v>
      </c>
      <c r="D668" s="7">
        <v>1.5935612941397323E-6</v>
      </c>
      <c r="E668" s="19">
        <v>0.27895750009950315</v>
      </c>
    </row>
    <row r="669" spans="1:5" ht="16" thickBot="1">
      <c r="A669" s="21">
        <v>27.015399932861328</v>
      </c>
      <c r="B669" s="7"/>
      <c r="C669" s="7"/>
      <c r="D669" s="7"/>
      <c r="E669" s="19"/>
    </row>
    <row r="670" spans="1:5" ht="16" thickBot="1">
      <c r="A670" s="38" t="s">
        <v>96</v>
      </c>
      <c r="B670" s="7"/>
      <c r="C670" s="7"/>
      <c r="D670" s="7"/>
      <c r="E670" s="19"/>
    </row>
    <row r="671" spans="1:5">
      <c r="A671" s="14">
        <v>16.316551208496094</v>
      </c>
      <c r="B671" s="15">
        <v>16.298155784606934</v>
      </c>
      <c r="C671" s="15" t="s">
        <v>738</v>
      </c>
      <c r="D671" s="15">
        <v>2.3372239096588043E-3</v>
      </c>
      <c r="E671" s="16">
        <v>98.646557043454834</v>
      </c>
    </row>
    <row r="672" spans="1:5">
      <c r="A672" s="18">
        <v>16.279760360717773</v>
      </c>
      <c r="B672" s="7"/>
      <c r="C672" s="7"/>
      <c r="D672" s="7"/>
      <c r="E672" s="19"/>
    </row>
    <row r="673" spans="1:5">
      <c r="A673" s="18">
        <v>22.516801834106445</v>
      </c>
      <c r="B673" s="7">
        <v>22.490509033203125</v>
      </c>
      <c r="C673" s="7" t="s">
        <v>739</v>
      </c>
      <c r="D673" s="7">
        <v>3.20670009496952E-5</v>
      </c>
      <c r="E673" s="19">
        <v>1.3534429565451507</v>
      </c>
    </row>
    <row r="674" spans="1:5">
      <c r="A674" s="18">
        <v>22.464216232299805</v>
      </c>
      <c r="B674" s="7"/>
      <c r="C674" s="7"/>
      <c r="D674" s="7"/>
      <c r="E674" s="19"/>
    </row>
    <row r="675" spans="1:5">
      <c r="A675" s="18">
        <v>16.726299285888672</v>
      </c>
      <c r="B675" s="7">
        <v>16.841816902160645</v>
      </c>
      <c r="C675" s="7" t="s">
        <v>740</v>
      </c>
      <c r="D675" s="7">
        <v>1.6038680135855711E-3</v>
      </c>
      <c r="E675" s="19">
        <v>93.788958689317354</v>
      </c>
    </row>
    <row r="676" spans="1:5">
      <c r="A676" s="18">
        <v>16.957334518432617</v>
      </c>
      <c r="B676" s="7"/>
      <c r="C676" s="7"/>
      <c r="D676" s="7"/>
      <c r="E676" s="19"/>
    </row>
    <row r="677" spans="1:5">
      <c r="A677" s="18">
        <v>20.833770751953125</v>
      </c>
      <c r="B677" s="7">
        <v>20.761360168457031</v>
      </c>
      <c r="C677" s="7" t="s">
        <v>741</v>
      </c>
      <c r="D677" s="7">
        <v>1.0621389370854714E-4</v>
      </c>
      <c r="E677" s="19">
        <v>6.2110413106826305</v>
      </c>
    </row>
    <row r="678" spans="1:5">
      <c r="A678" s="18">
        <v>20.688949584960938</v>
      </c>
      <c r="B678" s="7"/>
      <c r="C678" s="7"/>
      <c r="D678" s="7"/>
      <c r="E678" s="19"/>
    </row>
    <row r="679" spans="1:5">
      <c r="A679" s="18">
        <v>16.451904296875</v>
      </c>
      <c r="B679" s="7">
        <v>16.429354667663574</v>
      </c>
      <c r="C679" s="7" t="s">
        <v>742</v>
      </c>
      <c r="D679" s="7">
        <v>2.1342047162935616E-3</v>
      </c>
      <c r="E679" s="19">
        <v>90.14626843981479</v>
      </c>
    </row>
    <row r="680" spans="1:5">
      <c r="A680" s="18">
        <v>16.406805038452148</v>
      </c>
      <c r="B680" s="7"/>
      <c r="C680" s="7"/>
      <c r="D680" s="7"/>
      <c r="E680" s="19"/>
    </row>
    <row r="681" spans="1:5">
      <c r="A681" s="18">
        <v>19.56126594543457</v>
      </c>
      <c r="B681" s="7">
        <v>19.62535285949707</v>
      </c>
      <c r="C681" s="7" t="s">
        <v>743</v>
      </c>
      <c r="D681" s="7">
        <v>2.3328619955997808E-4</v>
      </c>
      <c r="E681" s="19">
        <v>9.85373156018521</v>
      </c>
    </row>
    <row r="682" spans="1:5">
      <c r="A682" s="18">
        <v>19.68943977355957</v>
      </c>
      <c r="B682" s="7"/>
      <c r="C682" s="7"/>
      <c r="D682" s="7"/>
      <c r="E682" s="19"/>
    </row>
    <row r="683" spans="1:5">
      <c r="A683" s="18">
        <v>18.012365341186523</v>
      </c>
      <c r="B683" s="7">
        <v>17.798827171325684</v>
      </c>
      <c r="C683" s="7" t="s">
        <v>744</v>
      </c>
      <c r="D683" s="7">
        <v>8.2661389397493859E-4</v>
      </c>
      <c r="E683" s="19">
        <v>99.745549812784617</v>
      </c>
    </row>
    <row r="684" spans="1:5">
      <c r="A684" s="18">
        <v>17.585289001464844</v>
      </c>
      <c r="B684" s="7"/>
      <c r="C684" s="7"/>
      <c r="D684" s="7"/>
      <c r="E684" s="19"/>
    </row>
    <row r="685" spans="1:5">
      <c r="A685" s="18">
        <v>26.44926643371582</v>
      </c>
      <c r="B685" s="7">
        <v>26.420222282409668</v>
      </c>
      <c r="C685" s="7" t="s">
        <v>745</v>
      </c>
      <c r="D685" s="7">
        <v>2.1086861566409884E-6</v>
      </c>
      <c r="E685" s="19">
        <v>0.25445018721538687</v>
      </c>
    </row>
    <row r="686" spans="1:5">
      <c r="A686" s="18">
        <v>26.391178131103516</v>
      </c>
      <c r="B686" s="7"/>
      <c r="C686" s="7"/>
      <c r="D686" s="7"/>
      <c r="E686" s="19"/>
    </row>
    <row r="687" spans="1:5">
      <c r="A687" s="18">
        <v>17.052652359008789</v>
      </c>
      <c r="B687" s="7">
        <v>17.056078910827637</v>
      </c>
      <c r="C687" s="7" t="s">
        <v>746</v>
      </c>
      <c r="D687" s="7">
        <v>1.3826722054410547E-3</v>
      </c>
      <c r="E687" s="19">
        <v>99.846803008952563</v>
      </c>
    </row>
    <row r="688" spans="1:5">
      <c r="A688" s="18">
        <v>17.059505462646484</v>
      </c>
      <c r="B688" s="7"/>
      <c r="C688" s="7"/>
      <c r="D688" s="7"/>
      <c r="E688" s="19"/>
    </row>
    <row r="689" spans="1:5">
      <c r="A689" s="18">
        <v>26.478925704956055</v>
      </c>
      <c r="B689" s="7">
        <v>26.411500930786133</v>
      </c>
      <c r="C689" s="7" t="s">
        <v>747</v>
      </c>
      <c r="D689" s="7">
        <v>2.121462231089181E-6</v>
      </c>
      <c r="E689" s="19">
        <v>0.15319699104743789</v>
      </c>
    </row>
    <row r="690" spans="1:5">
      <c r="A690" s="18">
        <v>26.344076156616211</v>
      </c>
      <c r="B690" s="7"/>
      <c r="C690" s="7"/>
      <c r="D690" s="7"/>
      <c r="E690" s="19"/>
    </row>
    <row r="691" spans="1:5">
      <c r="A691" s="18">
        <v>17.353805541992188</v>
      </c>
      <c r="B691" s="7">
        <v>17.464565277099609</v>
      </c>
      <c r="C691" s="7" t="s">
        <v>748</v>
      </c>
      <c r="D691" s="7">
        <v>1.0419520016686987E-3</v>
      </c>
      <c r="E691" s="19">
        <v>99.785936375987234</v>
      </c>
    </row>
    <row r="692" spans="1:5">
      <c r="A692" s="18">
        <v>17.575325012207031</v>
      </c>
      <c r="B692" s="7"/>
      <c r="C692" s="7"/>
      <c r="D692" s="7"/>
      <c r="E692" s="19"/>
    </row>
    <row r="693" spans="1:5">
      <c r="A693" s="18">
        <v>26.177812576293945</v>
      </c>
      <c r="B693" s="7">
        <v>26.336081504821777</v>
      </c>
      <c r="C693" s="7" t="s">
        <v>749</v>
      </c>
      <c r="D693" s="7">
        <v>2.2352250189259405E-6</v>
      </c>
      <c r="E693" s="19">
        <v>0.21406362401276746</v>
      </c>
    </row>
    <row r="694" spans="1:5" ht="16" thickBot="1">
      <c r="A694" s="21">
        <v>26.494350433349609</v>
      </c>
      <c r="B694" s="22"/>
      <c r="C694" s="22"/>
      <c r="D694" s="22"/>
      <c r="E694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7"/>
  <sheetViews>
    <sheetView topLeftCell="A34" workbookViewId="0">
      <selection activeCell="K24" sqref="K24"/>
    </sheetView>
  </sheetViews>
  <sheetFormatPr baseColWidth="10" defaultRowHeight="15"/>
  <cols>
    <col min="1" max="1" width="23" style="6" bestFit="1" customWidth="1"/>
    <col min="2" max="3" width="12.1640625" style="6" bestFit="1" customWidth="1"/>
    <col min="4" max="4" width="12.33203125" style="6" bestFit="1" customWidth="1"/>
    <col min="5" max="5" width="15.33203125" style="6" bestFit="1" customWidth="1"/>
    <col min="6" max="6" width="12.33203125" style="6" bestFit="1" customWidth="1"/>
    <col min="7" max="8" width="15.33203125" style="6" bestFit="1" customWidth="1"/>
    <col min="9" max="9" width="11.1640625" style="6" bestFit="1" customWidth="1"/>
    <col min="10" max="10" width="6.1640625" style="6" bestFit="1" customWidth="1"/>
    <col min="11" max="11" width="12.1640625" style="8" bestFit="1" customWidth="1"/>
    <col min="12" max="16384" width="10.83203125" style="8"/>
  </cols>
  <sheetData>
    <row r="1" spans="1:10" ht="16" thickBot="1">
      <c r="A1" s="91" t="s">
        <v>435</v>
      </c>
      <c r="B1" s="10"/>
      <c r="C1" s="10"/>
      <c r="G1" s="10"/>
      <c r="H1" s="10"/>
      <c r="I1" s="10"/>
      <c r="J1" s="10"/>
    </row>
    <row r="2" spans="1:10" ht="16" thickBot="1">
      <c r="A2" s="24" t="s">
        <v>668</v>
      </c>
      <c r="B2" s="100" t="s">
        <v>750</v>
      </c>
      <c r="C2" s="101" t="s">
        <v>96</v>
      </c>
      <c r="D2" s="25" t="s">
        <v>433</v>
      </c>
      <c r="E2" s="28" t="s">
        <v>959</v>
      </c>
      <c r="F2" s="25" t="s">
        <v>436</v>
      </c>
      <c r="G2" s="11" t="s">
        <v>434</v>
      </c>
    </row>
    <row r="3" spans="1:10">
      <c r="A3" s="37" t="s">
        <v>875</v>
      </c>
      <c r="B3" s="37">
        <v>99.199737614812733</v>
      </c>
      <c r="C3" s="16">
        <v>98.919598503927489</v>
      </c>
      <c r="D3" s="15">
        <f>(B3+C3)/2</f>
        <v>99.059668059370111</v>
      </c>
      <c r="E3" s="16">
        <f>_xlfn.STDEV.S(B3:C3)/SQRT(2)</f>
        <v>0.14006955544262212</v>
      </c>
      <c r="F3" s="15" t="s">
        <v>435</v>
      </c>
      <c r="G3" s="43">
        <v>97.18</v>
      </c>
    </row>
    <row r="4" spans="1:10">
      <c r="A4" s="29" t="s">
        <v>874</v>
      </c>
      <c r="B4" s="29">
        <v>98.972941761789471</v>
      </c>
      <c r="C4" s="19">
        <v>98.05847783315474</v>
      </c>
      <c r="D4" s="7">
        <f>(B4+C4)/2</f>
        <v>98.515709797472113</v>
      </c>
      <c r="E4" s="19">
        <f>_xlfn.STDEV.S(B4:C4)/SQRT(2)</f>
        <v>0.45723196431736562</v>
      </c>
      <c r="F4" s="7" t="s">
        <v>435</v>
      </c>
      <c r="G4" s="30">
        <v>90.1</v>
      </c>
    </row>
    <row r="5" spans="1:10">
      <c r="A5" s="29" t="s">
        <v>873</v>
      </c>
      <c r="B5" s="29">
        <v>99.169137181375348</v>
      </c>
      <c r="C5" s="19">
        <v>98.744633700787901</v>
      </c>
      <c r="D5" s="7">
        <f>(B5+C5)/2</f>
        <v>98.956885441081624</v>
      </c>
      <c r="E5" s="19">
        <f>_xlfn.STDEV.S(B5:C5)/SQRT(2)</f>
        <v>0.2122517402937234</v>
      </c>
      <c r="F5" s="7" t="s">
        <v>435</v>
      </c>
      <c r="G5" s="30">
        <v>100</v>
      </c>
    </row>
    <row r="6" spans="1:10">
      <c r="A6" s="29" t="s">
        <v>871</v>
      </c>
      <c r="B6" s="29">
        <v>92.780817729811929</v>
      </c>
      <c r="C6" s="19">
        <v>88.517758867803565</v>
      </c>
      <c r="D6" s="7">
        <f>(B6+C6)/2</f>
        <v>90.649288298807747</v>
      </c>
      <c r="E6" s="19">
        <f>_xlfn.STDEV.S(B6:C6)/SQRT(2)</f>
        <v>2.1315294310041817</v>
      </c>
      <c r="F6" s="7" t="s">
        <v>435</v>
      </c>
      <c r="G6" s="30">
        <v>92.75</v>
      </c>
    </row>
    <row r="7" spans="1:10" ht="16" thickBot="1">
      <c r="A7" s="36" t="s">
        <v>872</v>
      </c>
      <c r="B7" s="36">
        <v>49.133163956139448</v>
      </c>
      <c r="C7" s="23">
        <v>52.026816927454377</v>
      </c>
      <c r="D7" s="22">
        <f>(B7+C7)/2</f>
        <v>50.579990441796909</v>
      </c>
      <c r="E7" s="23">
        <f>_xlfn.STDEV.S(B7:C7)/SQRT(2)</f>
        <v>1.4468264856574642</v>
      </c>
      <c r="F7" s="22" t="s">
        <v>435</v>
      </c>
      <c r="G7" s="31">
        <v>28.11</v>
      </c>
    </row>
    <row r="8" spans="1:10" ht="16" thickBot="1"/>
    <row r="9" spans="1:10" ht="16" thickBot="1">
      <c r="A9" s="91" t="s">
        <v>899</v>
      </c>
    </row>
    <row r="10" spans="1:10" ht="16" thickBot="1">
      <c r="A10" s="25" t="s">
        <v>668</v>
      </c>
      <c r="B10" s="100" t="s">
        <v>750</v>
      </c>
      <c r="C10" s="102" t="s">
        <v>96</v>
      </c>
      <c r="D10" s="100" t="s">
        <v>803</v>
      </c>
      <c r="E10" s="101" t="s">
        <v>535</v>
      </c>
      <c r="F10" s="25" t="s">
        <v>433</v>
      </c>
      <c r="G10" s="28" t="s">
        <v>959</v>
      </c>
      <c r="H10" s="25" t="s">
        <v>436</v>
      </c>
      <c r="I10" s="11" t="s">
        <v>434</v>
      </c>
    </row>
    <row r="11" spans="1:10">
      <c r="A11" s="37" t="s">
        <v>878</v>
      </c>
      <c r="B11" s="37">
        <v>4.4827922064038583</v>
      </c>
      <c r="C11" s="15">
        <v>5.6361332601773926</v>
      </c>
      <c r="D11" s="7"/>
      <c r="E11" s="19"/>
      <c r="F11" s="7">
        <f t="shared" ref="F11:F18" si="0">(B11+C11)/2</f>
        <v>5.0594627332906255</v>
      </c>
      <c r="G11" s="19">
        <f t="shared" ref="G11:G18" si="1">_xlfn.STDEV.S(B11:C11)/SQRT(2)</f>
        <v>0.57667052688676435</v>
      </c>
      <c r="H11" s="15" t="s">
        <v>534</v>
      </c>
      <c r="I11" s="43">
        <v>5.98</v>
      </c>
    </row>
    <row r="12" spans="1:10">
      <c r="A12" s="29" t="s">
        <v>879</v>
      </c>
      <c r="B12" s="29">
        <v>4.5186719056124298</v>
      </c>
      <c r="C12" s="7">
        <v>5.9833007999971395</v>
      </c>
      <c r="D12" s="7"/>
      <c r="E12" s="19"/>
      <c r="F12" s="7">
        <f t="shared" si="0"/>
        <v>5.2509863528047847</v>
      </c>
      <c r="G12" s="19">
        <f t="shared" si="1"/>
        <v>0.73231444719235683</v>
      </c>
      <c r="H12" s="7" t="s">
        <v>534</v>
      </c>
      <c r="I12" s="30">
        <v>6.76</v>
      </c>
    </row>
    <row r="13" spans="1:10">
      <c r="A13" s="29" t="s">
        <v>880</v>
      </c>
      <c r="B13" s="29">
        <v>4.9117899183527829</v>
      </c>
      <c r="C13" s="7">
        <v>5.2430793905631452</v>
      </c>
      <c r="D13" s="7"/>
      <c r="E13" s="19"/>
      <c r="F13" s="7">
        <f t="shared" si="0"/>
        <v>5.0774346544579636</v>
      </c>
      <c r="G13" s="19">
        <f t="shared" si="1"/>
        <v>0.16564473610518113</v>
      </c>
      <c r="H13" s="7" t="s">
        <v>534</v>
      </c>
      <c r="I13" s="30">
        <v>4.9000000000000004</v>
      </c>
    </row>
    <row r="14" spans="1:10">
      <c r="A14" s="29" t="s">
        <v>881</v>
      </c>
      <c r="B14" s="29">
        <v>92.111059320486376</v>
      </c>
      <c r="C14" s="7">
        <v>92.154512152696029</v>
      </c>
      <c r="D14" s="7"/>
      <c r="E14" s="19"/>
      <c r="F14" s="7">
        <f t="shared" si="0"/>
        <v>92.132785736591202</v>
      </c>
      <c r="G14" s="19">
        <f t="shared" si="1"/>
        <v>2.1726416104826285E-2</v>
      </c>
      <c r="H14" s="7" t="s">
        <v>534</v>
      </c>
      <c r="I14" s="30">
        <v>87.75</v>
      </c>
    </row>
    <row r="15" spans="1:10">
      <c r="A15" s="29" t="s">
        <v>882</v>
      </c>
      <c r="B15" s="29">
        <v>89.62817473904218</v>
      </c>
      <c r="C15" s="7">
        <v>84.525387391160805</v>
      </c>
      <c r="D15" s="7"/>
      <c r="E15" s="19"/>
      <c r="F15" s="7">
        <f t="shared" si="0"/>
        <v>87.0767810651015</v>
      </c>
      <c r="G15" s="19">
        <f t="shared" si="1"/>
        <v>2.5513936739406873</v>
      </c>
      <c r="H15" s="7" t="s">
        <v>534</v>
      </c>
      <c r="I15" s="30">
        <v>88.66</v>
      </c>
    </row>
    <row r="16" spans="1:10" ht="16" thickBot="1">
      <c r="A16" s="29" t="s">
        <v>883</v>
      </c>
      <c r="B16" s="29">
        <v>83.451495872407321</v>
      </c>
      <c r="C16" s="7">
        <v>87.800136389023095</v>
      </c>
      <c r="D16" s="7"/>
      <c r="E16" s="19"/>
      <c r="F16" s="7">
        <f t="shared" si="0"/>
        <v>85.625816130715208</v>
      </c>
      <c r="G16" s="19">
        <f t="shared" si="1"/>
        <v>2.1743202583078869</v>
      </c>
      <c r="H16" s="7" t="s">
        <v>534</v>
      </c>
      <c r="I16" s="30">
        <v>92.49</v>
      </c>
    </row>
    <row r="17" spans="1:10">
      <c r="A17" s="37" t="s">
        <v>884</v>
      </c>
      <c r="B17" s="37">
        <v>3.6616073366939235</v>
      </c>
      <c r="C17" s="15">
        <v>5.5793948782319198</v>
      </c>
      <c r="D17" s="15"/>
      <c r="E17" s="16"/>
      <c r="F17" s="15">
        <f t="shared" si="0"/>
        <v>4.6205011074629212</v>
      </c>
      <c r="G17" s="16">
        <f t="shared" si="1"/>
        <v>0.95889377076900129</v>
      </c>
      <c r="H17" s="15" t="s">
        <v>534</v>
      </c>
      <c r="I17" s="43">
        <v>4.22</v>
      </c>
    </row>
    <row r="18" spans="1:10">
      <c r="A18" s="29" t="s">
        <v>885</v>
      </c>
      <c r="B18" s="29">
        <v>5.377136633542138</v>
      </c>
      <c r="C18" s="7">
        <v>8.6656789425712581</v>
      </c>
      <c r="D18" s="7"/>
      <c r="E18" s="19"/>
      <c r="F18" s="7">
        <f t="shared" si="0"/>
        <v>7.0214077880566981</v>
      </c>
      <c r="G18" s="19">
        <f t="shared" si="1"/>
        <v>1.6442711545145596</v>
      </c>
      <c r="H18" s="7" t="s">
        <v>534</v>
      </c>
      <c r="I18" s="30">
        <v>6.11</v>
      </c>
    </row>
    <row r="19" spans="1:10">
      <c r="A19" s="29" t="s">
        <v>886</v>
      </c>
      <c r="B19" s="29">
        <v>5.8754244685337955</v>
      </c>
      <c r="C19" s="7">
        <v>15.88656944739642</v>
      </c>
      <c r="D19" s="7">
        <v>4.230722960546025</v>
      </c>
      <c r="E19" s="19">
        <v>4.6102717284154053</v>
      </c>
      <c r="F19" s="7">
        <f>(B19+C19+D19+E19)/4</f>
        <v>7.6507471512229115</v>
      </c>
      <c r="G19" s="19">
        <f>_xlfn.STDEV.S(B19:E19)/SQRT(4)</f>
        <v>2.7676945246801039</v>
      </c>
      <c r="H19" s="7" t="s">
        <v>534</v>
      </c>
      <c r="I19" s="30">
        <v>5.14</v>
      </c>
    </row>
    <row r="20" spans="1:10">
      <c r="A20" s="29" t="s">
        <v>887</v>
      </c>
      <c r="B20" s="29">
        <v>90.980474779537587</v>
      </c>
      <c r="C20" s="7">
        <v>88.593603406607244</v>
      </c>
      <c r="D20" s="7"/>
      <c r="E20" s="19"/>
      <c r="F20" s="7">
        <f t="shared" ref="F20:F33" si="2">(B20+C20)/2</f>
        <v>89.787039093072423</v>
      </c>
      <c r="G20" s="19">
        <f>_xlfn.STDEV.S(B20:C20)/SQRT(2)</f>
        <v>1.1934356864651716</v>
      </c>
      <c r="H20" s="7" t="s">
        <v>534</v>
      </c>
      <c r="I20" s="30">
        <v>90.47</v>
      </c>
    </row>
    <row r="21" spans="1:10">
      <c r="A21" s="29" t="s">
        <v>877</v>
      </c>
      <c r="B21" s="29">
        <v>87.908535992008893</v>
      </c>
      <c r="C21" s="7">
        <v>92.235777245822831</v>
      </c>
      <c r="D21" s="7"/>
      <c r="E21" s="19"/>
      <c r="F21" s="7">
        <f t="shared" si="2"/>
        <v>90.072156618915869</v>
      </c>
      <c r="G21" s="19">
        <f>_xlfn.STDEV.S(B21:C21)/SQRT(2)</f>
        <v>2.1636206269069684</v>
      </c>
      <c r="H21" s="7" t="s">
        <v>534</v>
      </c>
      <c r="I21" s="30">
        <v>91.2</v>
      </c>
    </row>
    <row r="22" spans="1:10" ht="16" thickBot="1">
      <c r="A22" s="36" t="s">
        <v>876</v>
      </c>
      <c r="B22" s="36">
        <v>90.442445097172879</v>
      </c>
      <c r="C22" s="22">
        <v>88.532433040891206</v>
      </c>
      <c r="D22" s="22"/>
      <c r="E22" s="23"/>
      <c r="F22" s="22">
        <f t="shared" si="2"/>
        <v>89.487439069032035</v>
      </c>
      <c r="G22" s="23">
        <f>_xlfn.STDEV.S(B22:C22)/SQRT(2)</f>
        <v>0.95500602814083635</v>
      </c>
      <c r="H22" s="22" t="s">
        <v>534</v>
      </c>
      <c r="I22" s="31">
        <v>92.86</v>
      </c>
    </row>
    <row r="23" spans="1:10">
      <c r="A23" s="37" t="s">
        <v>888</v>
      </c>
      <c r="B23" s="37">
        <v>6.7552801561263518</v>
      </c>
      <c r="C23" s="15">
        <v>6.0328131581130151</v>
      </c>
      <c r="D23" s="15">
        <v>8.6541636150292138</v>
      </c>
      <c r="E23" s="16">
        <v>6.4414400050140586</v>
      </c>
      <c r="F23" s="7">
        <f>(B23+C23+D23+E23)/4</f>
        <v>6.9709242335706598</v>
      </c>
      <c r="G23" s="16">
        <f>_xlfn.STDEV.S(B23:E23)/SQRT(4)</f>
        <v>0.58024442562425493</v>
      </c>
      <c r="H23" s="15" t="s">
        <v>534</v>
      </c>
      <c r="I23" s="43">
        <v>16.32</v>
      </c>
    </row>
    <row r="24" spans="1:10">
      <c r="A24" s="29" t="s">
        <v>889</v>
      </c>
      <c r="B24" s="29">
        <v>5.1082793682524148</v>
      </c>
      <c r="C24" s="7">
        <v>8.1335447359657156</v>
      </c>
      <c r="D24" s="7"/>
      <c r="E24" s="19"/>
      <c r="F24" s="7">
        <f t="shared" si="2"/>
        <v>6.6209120521090652</v>
      </c>
      <c r="G24" s="19">
        <f t="shared" ref="G24:G33" si="3">_xlfn.STDEV.S(B24:C24)/SQRT(2)</f>
        <v>1.5126326838566511</v>
      </c>
      <c r="H24" s="7" t="s">
        <v>534</v>
      </c>
      <c r="I24" s="30">
        <v>9.11</v>
      </c>
    </row>
    <row r="25" spans="1:10">
      <c r="A25" s="29" t="s">
        <v>890</v>
      </c>
      <c r="B25" s="29">
        <v>91.659072620178421</v>
      </c>
      <c r="C25" s="7">
        <v>95.715402407550016</v>
      </c>
      <c r="D25" s="7"/>
      <c r="E25" s="19"/>
      <c r="F25" s="7">
        <f t="shared" si="2"/>
        <v>93.687237513864218</v>
      </c>
      <c r="G25" s="19">
        <f t="shared" si="3"/>
        <v>2.0281648936857972</v>
      </c>
      <c r="H25" s="7" t="s">
        <v>534</v>
      </c>
      <c r="I25" s="30">
        <v>96.12</v>
      </c>
    </row>
    <row r="26" spans="1:10">
      <c r="A26" s="29" t="s">
        <v>891</v>
      </c>
      <c r="B26" s="29">
        <v>94.915795449639361</v>
      </c>
      <c r="C26" s="7">
        <v>96.285973036674548</v>
      </c>
      <c r="D26" s="7"/>
      <c r="E26" s="19"/>
      <c r="F26" s="7">
        <f t="shared" si="2"/>
        <v>95.600884243156955</v>
      </c>
      <c r="G26" s="19">
        <f t="shared" si="3"/>
        <v>0.68508879351759333</v>
      </c>
      <c r="H26" s="7" t="s">
        <v>534</v>
      </c>
      <c r="I26" s="30">
        <v>96.92</v>
      </c>
    </row>
    <row r="27" spans="1:10" ht="16" thickBot="1">
      <c r="A27" s="36" t="s">
        <v>892</v>
      </c>
      <c r="B27" s="36">
        <v>94.961853876011986</v>
      </c>
      <c r="C27" s="22">
        <v>97.89534003313905</v>
      </c>
      <c r="D27" s="22"/>
      <c r="E27" s="23"/>
      <c r="F27" s="22">
        <f t="shared" si="2"/>
        <v>96.428596954575511</v>
      </c>
      <c r="G27" s="23">
        <f t="shared" si="3"/>
        <v>1.4667430785635316</v>
      </c>
      <c r="H27" s="22" t="s">
        <v>534</v>
      </c>
      <c r="I27" s="31">
        <v>95.82</v>
      </c>
    </row>
    <row r="28" spans="1:10">
      <c r="A28" s="37" t="s">
        <v>893</v>
      </c>
      <c r="B28" s="92">
        <v>1.1163493855252331</v>
      </c>
      <c r="C28" s="60">
        <v>1.0034961061409386</v>
      </c>
      <c r="D28" s="15"/>
      <c r="E28" s="16"/>
      <c r="F28" s="15">
        <f t="shared" si="2"/>
        <v>1.0599227458330858</v>
      </c>
      <c r="G28" s="16">
        <f t="shared" si="3"/>
        <v>5.6426639692147222E-2</v>
      </c>
      <c r="H28" s="43" t="s">
        <v>534</v>
      </c>
      <c r="I28" s="43">
        <v>1.6</v>
      </c>
      <c r="J28" s="8"/>
    </row>
    <row r="29" spans="1:10">
      <c r="A29" s="29" t="s">
        <v>894</v>
      </c>
      <c r="B29" s="93">
        <v>2.1695638277914857</v>
      </c>
      <c r="C29" s="20">
        <v>1.1990547335561437</v>
      </c>
      <c r="D29" s="7"/>
      <c r="E29" s="19"/>
      <c r="F29" s="7">
        <f t="shared" si="2"/>
        <v>1.6843092806738147</v>
      </c>
      <c r="G29" s="19">
        <f t="shared" si="3"/>
        <v>0.48525454711767085</v>
      </c>
      <c r="H29" s="30" t="s">
        <v>534</v>
      </c>
      <c r="I29" s="30">
        <v>1.65</v>
      </c>
      <c r="J29" s="8"/>
    </row>
    <row r="30" spans="1:10">
      <c r="A30" s="29" t="s">
        <v>895</v>
      </c>
      <c r="B30" s="93">
        <v>1.2252852338329079</v>
      </c>
      <c r="C30" s="20">
        <v>1.1096198232012082</v>
      </c>
      <c r="D30" s="7"/>
      <c r="E30" s="19"/>
      <c r="F30" s="7">
        <f t="shared" si="2"/>
        <v>1.1674525285170581</v>
      </c>
      <c r="G30" s="19">
        <f t="shared" si="3"/>
        <v>5.7832705315849824E-2</v>
      </c>
      <c r="H30" s="30" t="s">
        <v>534</v>
      </c>
      <c r="I30" s="30">
        <v>1.88</v>
      </c>
      <c r="J30" s="8"/>
    </row>
    <row r="31" spans="1:10">
      <c r="A31" s="29" t="s">
        <v>896</v>
      </c>
      <c r="B31" s="93">
        <v>75.50848248471253</v>
      </c>
      <c r="C31" s="20">
        <v>74.179667586025133</v>
      </c>
      <c r="D31" s="7"/>
      <c r="E31" s="19"/>
      <c r="F31" s="7">
        <f t="shared" si="2"/>
        <v>74.844075035368832</v>
      </c>
      <c r="G31" s="19">
        <f t="shared" si="3"/>
        <v>0.66440744934369889</v>
      </c>
      <c r="H31" s="30" t="s">
        <v>534</v>
      </c>
      <c r="I31" s="30">
        <v>84.95</v>
      </c>
      <c r="J31" s="8"/>
    </row>
    <row r="32" spans="1:10">
      <c r="A32" s="29" t="s">
        <v>897</v>
      </c>
      <c r="B32" s="93">
        <v>80.59816663114394</v>
      </c>
      <c r="C32" s="20">
        <v>73.627177534370531</v>
      </c>
      <c r="D32" s="7"/>
      <c r="E32" s="19"/>
      <c r="F32" s="7">
        <f t="shared" si="2"/>
        <v>77.112672082757229</v>
      </c>
      <c r="G32" s="19">
        <f t="shared" si="3"/>
        <v>3.4854945483867037</v>
      </c>
      <c r="H32" s="30" t="s">
        <v>534</v>
      </c>
      <c r="I32" s="30">
        <v>86.23</v>
      </c>
      <c r="J32" s="8"/>
    </row>
    <row r="33" spans="1:10" ht="16" thickBot="1">
      <c r="A33" s="36" t="s">
        <v>898</v>
      </c>
      <c r="B33" s="94">
        <v>71.626822716233846</v>
      </c>
      <c r="C33" s="63">
        <v>80.100224992560726</v>
      </c>
      <c r="D33" s="22"/>
      <c r="E33" s="23"/>
      <c r="F33" s="22">
        <f t="shared" si="2"/>
        <v>75.863523854397286</v>
      </c>
      <c r="G33" s="23">
        <f t="shared" si="3"/>
        <v>4.2367011381634399</v>
      </c>
      <c r="H33" s="31" t="s">
        <v>534</v>
      </c>
      <c r="I33" s="31">
        <v>82.59</v>
      </c>
      <c r="J33" s="8"/>
    </row>
    <row r="34" spans="1:10" ht="16" thickBot="1"/>
    <row r="35" spans="1:10" ht="16" thickBot="1">
      <c r="A35" s="91" t="s">
        <v>438</v>
      </c>
    </row>
    <row r="36" spans="1:10" ht="16" thickBot="1">
      <c r="A36" s="25" t="s">
        <v>668</v>
      </c>
      <c r="B36" s="100" t="s">
        <v>750</v>
      </c>
      <c r="C36" s="102" t="s">
        <v>96</v>
      </c>
      <c r="D36" s="100" t="s">
        <v>803</v>
      </c>
      <c r="E36" s="101" t="s">
        <v>535</v>
      </c>
      <c r="F36" s="101" t="s">
        <v>804</v>
      </c>
      <c r="G36" s="25" t="s">
        <v>433</v>
      </c>
      <c r="H36" s="28" t="s">
        <v>959</v>
      </c>
      <c r="I36" s="25" t="s">
        <v>436</v>
      </c>
      <c r="J36" s="11" t="s">
        <v>434</v>
      </c>
    </row>
    <row r="37" spans="1:10">
      <c r="A37" s="37" t="s">
        <v>789</v>
      </c>
      <c r="B37" s="92">
        <v>2.9377010609779446</v>
      </c>
      <c r="C37" s="60">
        <v>13.103697980013903</v>
      </c>
      <c r="D37" s="60">
        <v>6.89400000503234</v>
      </c>
      <c r="E37" s="60">
        <v>4.6504452732186525</v>
      </c>
      <c r="F37" s="61"/>
      <c r="G37" s="15">
        <f>(B37+C37+E37+D37)/4</f>
        <v>6.8964610798107095</v>
      </c>
      <c r="H37" s="16">
        <f>_xlfn.STDEV.S(B37:E37)/SQRT(4)</f>
        <v>2.2219766703377615</v>
      </c>
      <c r="I37" s="15" t="s">
        <v>437</v>
      </c>
      <c r="J37" s="43">
        <v>0.81</v>
      </c>
    </row>
    <row r="38" spans="1:10">
      <c r="A38" s="29" t="s">
        <v>790</v>
      </c>
      <c r="B38" s="93">
        <v>50.281199156379508</v>
      </c>
      <c r="C38" s="20">
        <v>32.543249109859822</v>
      </c>
      <c r="D38" s="20">
        <v>53.530024712833026</v>
      </c>
      <c r="E38" s="20">
        <v>51.393528981892679</v>
      </c>
      <c r="F38" s="62">
        <v>50.57823106908377</v>
      </c>
      <c r="G38" s="7">
        <f>(B38+C38+D38+E38+F38)/5</f>
        <v>47.665246606009759</v>
      </c>
      <c r="H38" s="19">
        <f>_xlfn.STDEV.S(B38:F38)/SQRT(5)</f>
        <v>3.8229517798296553</v>
      </c>
      <c r="I38" s="7" t="s">
        <v>437</v>
      </c>
      <c r="J38" s="30">
        <v>29.69</v>
      </c>
    </row>
    <row r="39" spans="1:10">
      <c r="A39" s="29" t="s">
        <v>791</v>
      </c>
      <c r="B39" s="93">
        <v>62.471406381223119</v>
      </c>
      <c r="C39" s="20">
        <v>39.031743884257182</v>
      </c>
      <c r="D39" s="20">
        <v>57.727966108291206</v>
      </c>
      <c r="E39" s="20">
        <v>50.589359402563247</v>
      </c>
      <c r="F39" s="62">
        <v>56.347349970443659</v>
      </c>
      <c r="G39" s="7">
        <f t="shared" ref="G39:G46" si="4">(B39+C39+D39+E39+F39)/5</f>
        <v>53.233565149355684</v>
      </c>
      <c r="H39" s="19">
        <f t="shared" ref="H39:H46" si="5">_xlfn.STDEV.S(B39:F39)/SQRT(5)</f>
        <v>4.0244040415574593</v>
      </c>
      <c r="I39" s="7" t="s">
        <v>437</v>
      </c>
      <c r="J39" s="30">
        <v>44.91</v>
      </c>
    </row>
    <row r="40" spans="1:10">
      <c r="A40" s="29" t="s">
        <v>792</v>
      </c>
      <c r="B40" s="93">
        <v>54.365988288140862</v>
      </c>
      <c r="C40" s="20">
        <v>55.962246203765488</v>
      </c>
      <c r="D40" s="20">
        <v>62.499446937444461</v>
      </c>
      <c r="E40" s="20">
        <v>57.570521748001845</v>
      </c>
      <c r="F40" s="62">
        <v>57.574732814824792</v>
      </c>
      <c r="G40" s="7">
        <f t="shared" si="4"/>
        <v>57.594587198435498</v>
      </c>
      <c r="H40" s="19">
        <f t="shared" si="5"/>
        <v>1.3628464779321292</v>
      </c>
      <c r="I40" s="7" t="s">
        <v>437</v>
      </c>
      <c r="J40" s="30">
        <v>41.72</v>
      </c>
    </row>
    <row r="41" spans="1:10">
      <c r="A41" s="29" t="s">
        <v>793</v>
      </c>
      <c r="B41" s="93">
        <v>52.474121833828669</v>
      </c>
      <c r="C41" s="20">
        <v>20.380762569560019</v>
      </c>
      <c r="D41" s="20">
        <v>39.972681601317682</v>
      </c>
      <c r="E41" s="20">
        <v>44.786910594266345</v>
      </c>
      <c r="F41" s="62">
        <v>41.506948989433049</v>
      </c>
      <c r="G41" s="7">
        <f t="shared" si="4"/>
        <v>39.824285117681157</v>
      </c>
      <c r="H41" s="19">
        <f t="shared" si="5"/>
        <v>5.3176591131201558</v>
      </c>
      <c r="I41" s="7" t="s">
        <v>437</v>
      </c>
      <c r="J41" s="30">
        <v>26.45</v>
      </c>
    </row>
    <row r="42" spans="1:10">
      <c r="A42" s="29" t="s">
        <v>794</v>
      </c>
      <c r="B42" s="93">
        <v>48.919664413357957</v>
      </c>
      <c r="C42" s="20">
        <v>35.938747076631991</v>
      </c>
      <c r="D42" s="20">
        <v>49.137010364538916</v>
      </c>
      <c r="E42" s="20">
        <v>60.155594434150487</v>
      </c>
      <c r="F42" s="62">
        <v>51.773377173018368</v>
      </c>
      <c r="G42" s="7">
        <f t="shared" si="4"/>
        <v>49.184878692339545</v>
      </c>
      <c r="H42" s="19">
        <f t="shared" si="5"/>
        <v>3.8896629741104927</v>
      </c>
      <c r="I42" s="7" t="s">
        <v>437</v>
      </c>
      <c r="J42" s="30">
        <v>39.24</v>
      </c>
    </row>
    <row r="43" spans="1:10">
      <c r="A43" s="29" t="s">
        <v>795</v>
      </c>
      <c r="B43" s="93">
        <v>2.3130268032214003</v>
      </c>
      <c r="C43" s="20">
        <v>7.6895926276168787</v>
      </c>
      <c r="D43" s="20">
        <v>5.1713161356067028</v>
      </c>
      <c r="E43" s="20">
        <v>4.2202657580667626</v>
      </c>
      <c r="F43" s="62">
        <v>2.6988014182953957</v>
      </c>
      <c r="G43" s="7">
        <f t="shared" si="4"/>
        <v>4.4186005485614279</v>
      </c>
      <c r="H43" s="19">
        <f t="shared" si="5"/>
        <v>0.96686236018561589</v>
      </c>
      <c r="I43" s="7" t="s">
        <v>437</v>
      </c>
      <c r="J43" s="30">
        <v>0.39</v>
      </c>
    </row>
    <row r="44" spans="1:10">
      <c r="A44" s="29" t="s">
        <v>796</v>
      </c>
      <c r="B44" s="93">
        <v>45.045365277116268</v>
      </c>
      <c r="C44" s="20">
        <v>39.971413688621496</v>
      </c>
      <c r="D44" s="20">
        <v>39.212987155238835</v>
      </c>
      <c r="E44" s="20">
        <v>47.523539048316344</v>
      </c>
      <c r="F44" s="62">
        <v>28.451166593283943</v>
      </c>
      <c r="G44" s="7">
        <f t="shared" si="4"/>
        <v>40.040894352515373</v>
      </c>
      <c r="H44" s="19">
        <f t="shared" si="5"/>
        <v>3.2866909521723509</v>
      </c>
      <c r="I44" s="7" t="s">
        <v>437</v>
      </c>
      <c r="J44" s="30">
        <v>28.99</v>
      </c>
    </row>
    <row r="45" spans="1:10">
      <c r="A45" s="29" t="s">
        <v>797</v>
      </c>
      <c r="B45" s="93">
        <v>63.658853443332518</v>
      </c>
      <c r="C45" s="20">
        <v>63.643265565318742</v>
      </c>
      <c r="D45" s="20">
        <v>64.406509893305198</v>
      </c>
      <c r="E45" s="20">
        <v>65.044251726144381</v>
      </c>
      <c r="F45" s="62">
        <v>56.704610774336075</v>
      </c>
      <c r="G45" s="7">
        <f t="shared" si="4"/>
        <v>62.691498280487373</v>
      </c>
      <c r="H45" s="19">
        <f t="shared" si="5"/>
        <v>1.5192296171912238</v>
      </c>
      <c r="I45" s="7" t="s">
        <v>437</v>
      </c>
      <c r="J45" s="30">
        <v>46.21</v>
      </c>
    </row>
    <row r="46" spans="1:10" ht="16" thickBot="1">
      <c r="A46" s="36" t="s">
        <v>798</v>
      </c>
      <c r="B46" s="94">
        <v>53.163170216381474</v>
      </c>
      <c r="C46" s="63">
        <v>37.546465903961234</v>
      </c>
      <c r="D46" s="63">
        <v>42.63592172687602</v>
      </c>
      <c r="E46" s="63">
        <v>40.602489680532067</v>
      </c>
      <c r="F46" s="64">
        <v>52.693785394242731</v>
      </c>
      <c r="G46" s="22">
        <f t="shared" si="4"/>
        <v>45.328366584398708</v>
      </c>
      <c r="H46" s="23">
        <f t="shared" si="5"/>
        <v>3.207605744302334</v>
      </c>
      <c r="I46" s="22" t="s">
        <v>437</v>
      </c>
      <c r="J46" s="31">
        <v>37.93</v>
      </c>
    </row>
    <row r="47" spans="1:10" ht="16" thickBot="1"/>
    <row r="48" spans="1:10" ht="16" thickBot="1">
      <c r="A48" s="91" t="s">
        <v>531</v>
      </c>
    </row>
    <row r="49" spans="1:10" ht="16" thickBot="1">
      <c r="A49" s="52" t="s">
        <v>668</v>
      </c>
      <c r="B49" s="107" t="s">
        <v>750</v>
      </c>
      <c r="C49" s="108" t="s">
        <v>96</v>
      </c>
      <c r="D49" s="52" t="s">
        <v>433</v>
      </c>
      <c r="E49" s="70" t="s">
        <v>959</v>
      </c>
      <c r="F49" s="52" t="s">
        <v>436</v>
      </c>
      <c r="G49" s="38" t="s">
        <v>434</v>
      </c>
      <c r="H49" s="8"/>
      <c r="I49" s="8"/>
      <c r="J49" s="8"/>
    </row>
    <row r="50" spans="1:10">
      <c r="A50" s="37" t="s">
        <v>851</v>
      </c>
      <c r="B50" s="92">
        <v>10.651090551780408</v>
      </c>
      <c r="C50" s="61">
        <v>10.547890638607795</v>
      </c>
      <c r="D50" s="37">
        <f t="shared" ref="D50:D69" si="6">(B50+C50)/2</f>
        <v>10.599490595194101</v>
      </c>
      <c r="E50" s="16">
        <f>_xlfn.STDEV.S(B50:C50)/SQRT(2)</f>
        <v>5.1599956586306561E-2</v>
      </c>
      <c r="F50" s="15" t="s">
        <v>437</v>
      </c>
      <c r="G50" s="43">
        <v>6.72</v>
      </c>
      <c r="H50" s="8"/>
      <c r="I50" s="8"/>
      <c r="J50" s="8"/>
    </row>
    <row r="51" spans="1:10">
      <c r="A51" s="29" t="s">
        <v>852</v>
      </c>
      <c r="B51" s="93">
        <v>10.492477577989714</v>
      </c>
      <c r="C51" s="62">
        <v>11.211642176328532</v>
      </c>
      <c r="D51" s="29">
        <f t="shared" si="6"/>
        <v>10.852059877159123</v>
      </c>
      <c r="E51" s="19">
        <f t="shared" ref="E51:E68" si="7">_xlfn.STDEV.S(B51:C51)/SQRT(2)</f>
        <v>0.35958229916940887</v>
      </c>
      <c r="F51" s="7" t="s">
        <v>437</v>
      </c>
      <c r="G51" s="30">
        <v>8.52</v>
      </c>
      <c r="H51" s="8"/>
      <c r="I51" s="8"/>
      <c r="J51" s="8"/>
    </row>
    <row r="52" spans="1:10">
      <c r="A52" s="29" t="s">
        <v>853</v>
      </c>
      <c r="B52" s="93">
        <v>0.46034907243216983</v>
      </c>
      <c r="C52" s="62">
        <v>0.66359326921142858</v>
      </c>
      <c r="D52" s="29">
        <f t="shared" si="6"/>
        <v>0.56197117082179915</v>
      </c>
      <c r="E52" s="19">
        <f t="shared" si="7"/>
        <v>0.10162209838962996</v>
      </c>
      <c r="F52" s="7" t="s">
        <v>437</v>
      </c>
      <c r="G52" s="30">
        <v>0.13</v>
      </c>
      <c r="H52" s="8"/>
      <c r="I52" s="8"/>
      <c r="J52" s="8"/>
    </row>
    <row r="53" spans="1:10">
      <c r="A53" s="29" t="s">
        <v>854</v>
      </c>
      <c r="B53" s="93">
        <v>40.575571143854667</v>
      </c>
      <c r="C53" s="62">
        <v>36.494444355266943</v>
      </c>
      <c r="D53" s="29">
        <f t="shared" si="6"/>
        <v>38.535007749560805</v>
      </c>
      <c r="E53" s="19">
        <f t="shared" si="7"/>
        <v>2.0405633942938621</v>
      </c>
      <c r="F53" s="7" t="s">
        <v>437</v>
      </c>
      <c r="G53" s="30">
        <v>32.18</v>
      </c>
      <c r="H53" s="8"/>
      <c r="I53" s="8"/>
      <c r="J53" s="8"/>
    </row>
    <row r="54" spans="1:10">
      <c r="A54" s="29" t="s">
        <v>855</v>
      </c>
      <c r="B54" s="93">
        <v>0.39303495322297666</v>
      </c>
      <c r="C54" s="62">
        <v>0.37982661556233488</v>
      </c>
      <c r="D54" s="29">
        <f t="shared" si="6"/>
        <v>0.38643078439265577</v>
      </c>
      <c r="E54" s="19">
        <f t="shared" si="7"/>
        <v>6.604168830320889E-3</v>
      </c>
      <c r="F54" s="7" t="s">
        <v>437</v>
      </c>
      <c r="G54" s="30">
        <v>0.24</v>
      </c>
      <c r="H54" s="8"/>
      <c r="I54" s="8"/>
      <c r="J54" s="8"/>
    </row>
    <row r="55" spans="1:10">
      <c r="A55" s="29" t="s">
        <v>856</v>
      </c>
      <c r="B55" s="93">
        <v>11.938711851311368</v>
      </c>
      <c r="C55" s="62">
        <v>12.758005612058682</v>
      </c>
      <c r="D55" s="29">
        <f t="shared" si="6"/>
        <v>12.348358731685025</v>
      </c>
      <c r="E55" s="19">
        <f t="shared" si="7"/>
        <v>0.40964688037365704</v>
      </c>
      <c r="F55" s="7" t="s">
        <v>437</v>
      </c>
      <c r="G55" s="30">
        <v>11.28</v>
      </c>
      <c r="H55" s="8"/>
      <c r="I55" s="8"/>
      <c r="J55" s="8"/>
    </row>
    <row r="56" spans="1:10">
      <c r="A56" s="29" t="s">
        <v>857</v>
      </c>
      <c r="B56" s="93">
        <v>16.62982073277276</v>
      </c>
      <c r="C56" s="62">
        <v>17.76117200504277</v>
      </c>
      <c r="D56" s="29">
        <f t="shared" si="6"/>
        <v>17.195496368907765</v>
      </c>
      <c r="E56" s="19">
        <f t="shared" si="7"/>
        <v>0.56567563613500482</v>
      </c>
      <c r="F56" s="7" t="s">
        <v>437</v>
      </c>
      <c r="G56" s="30">
        <v>15.47</v>
      </c>
      <c r="H56" s="8"/>
      <c r="I56" s="8"/>
      <c r="J56" s="8"/>
    </row>
    <row r="57" spans="1:10">
      <c r="A57" s="29" t="s">
        <v>858</v>
      </c>
      <c r="B57" s="93">
        <v>8.1178588916967023</v>
      </c>
      <c r="C57" s="62">
        <v>9.6973298448729732</v>
      </c>
      <c r="D57" s="29">
        <f t="shared" si="6"/>
        <v>8.9075943682848369</v>
      </c>
      <c r="E57" s="19">
        <f t="shared" si="7"/>
        <v>0.78973547658813537</v>
      </c>
      <c r="F57" s="7" t="s">
        <v>437</v>
      </c>
      <c r="G57" s="30">
        <v>5.67</v>
      </c>
      <c r="H57" s="8"/>
      <c r="I57" s="8"/>
      <c r="J57" s="8"/>
    </row>
    <row r="58" spans="1:10">
      <c r="A58" s="29" t="s">
        <v>859</v>
      </c>
      <c r="B58" s="93">
        <v>0.79242295044409228</v>
      </c>
      <c r="C58" s="62">
        <v>0.92934320916993207</v>
      </c>
      <c r="D58" s="29">
        <f t="shared" si="6"/>
        <v>0.86088307980701217</v>
      </c>
      <c r="E58" s="19">
        <f t="shared" si="7"/>
        <v>6.8460129362919897E-2</v>
      </c>
      <c r="F58" s="7" t="s">
        <v>437</v>
      </c>
      <c r="G58" s="30">
        <v>0.86</v>
      </c>
      <c r="H58" s="8"/>
      <c r="I58" s="8"/>
      <c r="J58" s="8"/>
    </row>
    <row r="59" spans="1:10">
      <c r="A59" s="29" t="s">
        <v>860</v>
      </c>
      <c r="B59" s="93">
        <v>11.87763288947755</v>
      </c>
      <c r="C59" s="62">
        <v>11.115662129232145</v>
      </c>
      <c r="D59" s="29">
        <f t="shared" si="6"/>
        <v>11.496647509354847</v>
      </c>
      <c r="E59" s="19">
        <f t="shared" si="7"/>
        <v>0.38098538012270206</v>
      </c>
      <c r="F59" s="7" t="s">
        <v>437</v>
      </c>
      <c r="G59" s="30">
        <v>10.35</v>
      </c>
      <c r="H59" s="8"/>
      <c r="I59" s="8"/>
      <c r="J59" s="8"/>
    </row>
    <row r="60" spans="1:10">
      <c r="A60" s="29" t="s">
        <v>861</v>
      </c>
      <c r="B60" s="93">
        <v>7.7331828702812206</v>
      </c>
      <c r="C60" s="62">
        <v>8.6695012894018983</v>
      </c>
      <c r="D60" s="29">
        <f t="shared" si="6"/>
        <v>8.2013420798415595</v>
      </c>
      <c r="E60" s="19">
        <f t="shared" si="7"/>
        <v>0.46815920956033885</v>
      </c>
      <c r="F60" s="7" t="s">
        <v>437</v>
      </c>
      <c r="G60" s="30">
        <v>8.4499999999999993</v>
      </c>
      <c r="H60" s="8"/>
      <c r="I60" s="8"/>
      <c r="J60" s="8"/>
    </row>
    <row r="61" spans="1:10">
      <c r="A61" s="29" t="s">
        <v>862</v>
      </c>
      <c r="B61" s="93">
        <v>2.5744802151322692</v>
      </c>
      <c r="C61" s="62">
        <v>2.3625042686043387</v>
      </c>
      <c r="D61" s="29">
        <f t="shared" si="6"/>
        <v>2.468492241868304</v>
      </c>
      <c r="E61" s="19">
        <f t="shared" si="7"/>
        <v>0.10598797326396524</v>
      </c>
      <c r="F61" s="7" t="s">
        <v>437</v>
      </c>
      <c r="G61" s="30">
        <v>1.86</v>
      </c>
      <c r="H61" s="8"/>
      <c r="I61" s="8"/>
      <c r="J61" s="8"/>
    </row>
    <row r="62" spans="1:10">
      <c r="A62" s="29" t="s">
        <v>863</v>
      </c>
      <c r="B62" s="93">
        <v>40.374118085756997</v>
      </c>
      <c r="C62" s="62">
        <v>41.556350489528896</v>
      </c>
      <c r="D62" s="29">
        <f t="shared" si="6"/>
        <v>40.965234287642943</v>
      </c>
      <c r="E62" s="19">
        <f t="shared" si="7"/>
        <v>0.59111620188594927</v>
      </c>
      <c r="F62" s="7" t="s">
        <v>437</v>
      </c>
      <c r="G62" s="30">
        <v>39.5</v>
      </c>
      <c r="H62" s="8"/>
      <c r="I62" s="8"/>
      <c r="J62" s="8"/>
    </row>
    <row r="63" spans="1:10">
      <c r="A63" s="29" t="s">
        <v>864</v>
      </c>
      <c r="B63" s="93">
        <v>3.6744908283292297</v>
      </c>
      <c r="C63" s="62">
        <v>3.1724816519150636</v>
      </c>
      <c r="D63" s="29">
        <f t="shared" si="6"/>
        <v>3.4234862401221466</v>
      </c>
      <c r="E63" s="19">
        <f t="shared" si="7"/>
        <v>0.25100458820708299</v>
      </c>
      <c r="F63" s="7" t="s">
        <v>437</v>
      </c>
      <c r="G63" s="30">
        <v>2.93</v>
      </c>
      <c r="H63" s="8"/>
      <c r="I63" s="8"/>
      <c r="J63" s="8"/>
    </row>
    <row r="64" spans="1:10">
      <c r="A64" s="29" t="s">
        <v>865</v>
      </c>
      <c r="B64" s="93">
        <v>5.8625613969248693</v>
      </c>
      <c r="C64" s="62">
        <v>6.6189571949113475</v>
      </c>
      <c r="D64" s="29">
        <f t="shared" si="6"/>
        <v>6.2407592959181084</v>
      </c>
      <c r="E64" s="19">
        <f t="shared" si="7"/>
        <v>0.37819789899323902</v>
      </c>
      <c r="F64" s="7" t="s">
        <v>437</v>
      </c>
      <c r="G64" s="30">
        <v>5.25</v>
      </c>
      <c r="H64" s="8"/>
      <c r="I64" s="8"/>
      <c r="J64" s="8"/>
    </row>
    <row r="65" spans="1:10">
      <c r="A65" s="29" t="s">
        <v>866</v>
      </c>
      <c r="B65" s="93">
        <v>27.330649010377716</v>
      </c>
      <c r="C65" s="62">
        <v>28.099492519731779</v>
      </c>
      <c r="D65" s="29">
        <f t="shared" si="6"/>
        <v>27.715070765054747</v>
      </c>
      <c r="E65" s="19">
        <f t="shared" si="7"/>
        <v>0.3844217546770316</v>
      </c>
      <c r="F65" s="7" t="s">
        <v>437</v>
      </c>
      <c r="G65" s="30">
        <v>21.55</v>
      </c>
      <c r="H65" s="8"/>
      <c r="I65" s="8"/>
      <c r="J65" s="8"/>
    </row>
    <row r="66" spans="1:10">
      <c r="A66" s="29" t="s">
        <v>867</v>
      </c>
      <c r="B66" s="93">
        <v>0.67758693464342856</v>
      </c>
      <c r="C66" s="62">
        <v>0.799593312907658</v>
      </c>
      <c r="D66" s="29">
        <f t="shared" si="6"/>
        <v>0.73859012377554323</v>
      </c>
      <c r="E66" s="19">
        <f t="shared" si="7"/>
        <v>6.1003189132114721E-2</v>
      </c>
      <c r="F66" s="7" t="s">
        <v>437</v>
      </c>
      <c r="G66" s="30">
        <v>0.44</v>
      </c>
      <c r="H66" s="8"/>
      <c r="I66" s="8"/>
      <c r="J66" s="8"/>
    </row>
    <row r="67" spans="1:10">
      <c r="A67" s="29" t="s">
        <v>868</v>
      </c>
      <c r="B67" s="93">
        <v>31.116765403184065</v>
      </c>
      <c r="C67" s="62">
        <v>29.444906070914278</v>
      </c>
      <c r="D67" s="29">
        <f t="shared" si="6"/>
        <v>30.280835737049173</v>
      </c>
      <c r="E67" s="19">
        <f t="shared" si="7"/>
        <v>0.83592966613489306</v>
      </c>
      <c r="F67" s="7" t="s">
        <v>437</v>
      </c>
      <c r="G67" s="30">
        <v>25.75</v>
      </c>
      <c r="H67" s="8"/>
      <c r="I67" s="8"/>
      <c r="J67" s="8"/>
    </row>
    <row r="68" spans="1:10">
      <c r="A68" s="29" t="s">
        <v>869</v>
      </c>
      <c r="B68" s="93">
        <v>1.3279805695248841</v>
      </c>
      <c r="C68" s="62">
        <v>1.5062431242042724</v>
      </c>
      <c r="D68" s="29">
        <f t="shared" si="6"/>
        <v>1.4171118468645783</v>
      </c>
      <c r="E68" s="19">
        <f t="shared" si="7"/>
        <v>8.9131277339694157E-2</v>
      </c>
      <c r="F68" s="7" t="s">
        <v>437</v>
      </c>
      <c r="G68" s="30">
        <v>1.43</v>
      </c>
      <c r="H68" s="8"/>
      <c r="I68" s="8"/>
      <c r="J68" s="8"/>
    </row>
    <row r="69" spans="1:10" ht="16" thickBot="1">
      <c r="A69" s="36" t="s">
        <v>870</v>
      </c>
      <c r="B69" s="94">
        <v>0.69160864809797407</v>
      </c>
      <c r="C69" s="64">
        <v>0.99359312348120521</v>
      </c>
      <c r="D69" s="36">
        <f t="shared" si="6"/>
        <v>0.84260088578958969</v>
      </c>
      <c r="E69" s="23">
        <f>_xlfn.STDEV.S(B69:C69)/SQRT(2)</f>
        <v>0.15099223769161524</v>
      </c>
      <c r="F69" s="22" t="s">
        <v>437</v>
      </c>
      <c r="G69" s="31">
        <v>0.8</v>
      </c>
      <c r="H69" s="8"/>
      <c r="I69" s="8"/>
      <c r="J69" s="8"/>
    </row>
    <row r="70" spans="1:10" ht="16" thickBot="1">
      <c r="D70" s="7"/>
      <c r="E70" s="7"/>
      <c r="H70" s="8"/>
      <c r="I70" s="8"/>
      <c r="J70" s="8"/>
    </row>
    <row r="71" spans="1:10" ht="16" thickBot="1">
      <c r="A71" s="91" t="s">
        <v>531</v>
      </c>
      <c r="E71" s="7"/>
    </row>
    <row r="72" spans="1:10" ht="16" thickBot="1">
      <c r="A72" s="52" t="s">
        <v>668</v>
      </c>
      <c r="B72" s="107" t="s">
        <v>750</v>
      </c>
      <c r="C72" s="108" t="s">
        <v>96</v>
      </c>
      <c r="D72" s="52" t="s">
        <v>433</v>
      </c>
      <c r="E72" s="70" t="s">
        <v>959</v>
      </c>
      <c r="F72" s="52" t="s">
        <v>436</v>
      </c>
      <c r="G72" s="38" t="s">
        <v>434</v>
      </c>
    </row>
    <row r="73" spans="1:10">
      <c r="A73" s="37" t="s">
        <v>754</v>
      </c>
      <c r="B73" s="37">
        <v>8.8873869306132232</v>
      </c>
      <c r="C73" s="16">
        <v>6.2110413106826305</v>
      </c>
      <c r="D73" s="37">
        <f>(B73+C73)/2</f>
        <v>7.5492141206479264</v>
      </c>
      <c r="E73" s="16">
        <f>_xlfn.STDEV.S(B73:C73)/SQRT(2)</f>
        <v>1.3381728099653014</v>
      </c>
      <c r="F73" s="15" t="s">
        <v>437</v>
      </c>
      <c r="G73" s="43">
        <v>7.7</v>
      </c>
    </row>
    <row r="74" spans="1:10">
      <c r="A74" s="29" t="s">
        <v>806</v>
      </c>
      <c r="B74" s="29">
        <v>10.855992123361212</v>
      </c>
      <c r="C74" s="19">
        <v>9.85373156018521</v>
      </c>
      <c r="D74" s="29">
        <f t="shared" ref="D74:D76" si="8">(B74+C74)/2</f>
        <v>10.354861841773211</v>
      </c>
      <c r="E74" s="19">
        <f t="shared" ref="E74:E76" si="9">_xlfn.STDEV.S(B74:C74)/SQRT(2)</f>
        <v>0.50113028158800066</v>
      </c>
      <c r="F74" s="7" t="s">
        <v>437</v>
      </c>
      <c r="G74" s="30">
        <v>14</v>
      </c>
    </row>
    <row r="75" spans="1:10">
      <c r="A75" s="29" t="s">
        <v>757</v>
      </c>
      <c r="B75" s="29">
        <v>0.25084244499837227</v>
      </c>
      <c r="C75" s="19">
        <v>0.15319699104743789</v>
      </c>
      <c r="D75" s="29">
        <f t="shared" si="8"/>
        <v>0.20201971802290508</v>
      </c>
      <c r="E75" s="19">
        <f t="shared" si="9"/>
        <v>4.8822726975467259E-2</v>
      </c>
      <c r="F75" s="7" t="s">
        <v>437</v>
      </c>
      <c r="G75" s="30">
        <v>0</v>
      </c>
    </row>
    <row r="76" spans="1:10" ht="16" thickBot="1">
      <c r="A76" s="36" t="s">
        <v>807</v>
      </c>
      <c r="B76" s="36">
        <v>0.27895750009950315</v>
      </c>
      <c r="C76" s="23">
        <v>0.21406362401276746</v>
      </c>
      <c r="D76" s="36">
        <f t="shared" si="8"/>
        <v>0.24651056205613531</v>
      </c>
      <c r="E76" s="23">
        <f t="shared" si="9"/>
        <v>3.2446938043367714E-2</v>
      </c>
      <c r="F76" s="22" t="s">
        <v>437</v>
      </c>
      <c r="G76" s="31">
        <v>0</v>
      </c>
    </row>
    <row r="77" spans="1:10">
      <c r="D77" s="7"/>
      <c r="E77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workbookViewId="0">
      <selection activeCell="R58" sqref="R58"/>
    </sheetView>
  </sheetViews>
  <sheetFormatPr baseColWidth="10" defaultRowHeight="16"/>
  <cols>
    <col min="1" max="1" width="24.6640625" style="6" bestFit="1" customWidth="1"/>
    <col min="2" max="2" width="12.1640625" style="6" bestFit="1" customWidth="1"/>
    <col min="3" max="3" width="23.5" style="6" bestFit="1" customWidth="1"/>
    <col min="4" max="4" width="13.5" style="6" bestFit="1" customWidth="1"/>
    <col min="5" max="5" width="12.1640625" style="6" bestFit="1" customWidth="1"/>
    <col min="6" max="7" width="10.83203125" style="8"/>
    <col min="8" max="8" width="23.1640625" style="8" bestFit="1" customWidth="1"/>
    <col min="9" max="9" width="5.5" style="8" bestFit="1" customWidth="1"/>
    <col min="10" max="10" width="7.6640625" style="8" bestFit="1" customWidth="1"/>
  </cols>
  <sheetData>
    <row r="1" spans="1:10" ht="17" thickBot="1">
      <c r="A1" s="91" t="s">
        <v>771</v>
      </c>
      <c r="C1" s="7"/>
      <c r="D1" s="7"/>
      <c r="E1" s="48"/>
      <c r="H1" s="11" t="s">
        <v>5</v>
      </c>
      <c r="I1" s="12" t="s">
        <v>6</v>
      </c>
      <c r="J1" s="13">
        <v>-3.3245</v>
      </c>
    </row>
    <row r="2" spans="1:10" ht="17" thickBot="1">
      <c r="A2" s="24" t="s">
        <v>667</v>
      </c>
      <c r="B2" s="25" t="s">
        <v>1</v>
      </c>
      <c r="C2" s="25" t="s">
        <v>668</v>
      </c>
      <c r="D2" s="25" t="s">
        <v>104</v>
      </c>
      <c r="E2" s="27" t="s">
        <v>203</v>
      </c>
      <c r="H2" s="6"/>
      <c r="I2" s="12" t="s">
        <v>8</v>
      </c>
      <c r="J2" s="17">
        <v>7.5503999999999998</v>
      </c>
    </row>
    <row r="3" spans="1:10">
      <c r="A3" s="18">
        <v>15.999885559082031</v>
      </c>
      <c r="B3" s="7">
        <v>15.988996028900146</v>
      </c>
      <c r="C3" s="7" t="s">
        <v>204</v>
      </c>
      <c r="D3" s="7">
        <v>2.8953074126622743E-3</v>
      </c>
      <c r="E3" s="19">
        <v>98.426686915118765</v>
      </c>
    </row>
    <row r="4" spans="1:10">
      <c r="A4" s="18">
        <v>15.978106498718262</v>
      </c>
      <c r="B4" s="7"/>
      <c r="C4" s="7"/>
      <c r="D4" s="7"/>
      <c r="E4" s="19"/>
    </row>
    <row r="5" spans="1:10">
      <c r="A5" s="18">
        <v>21.994571685791016</v>
      </c>
      <c r="B5" s="7">
        <v>21.960787773132324</v>
      </c>
      <c r="C5" s="7" t="s">
        <v>205</v>
      </c>
      <c r="D5" s="7">
        <v>4.6280385735461439E-5</v>
      </c>
      <c r="E5" s="19">
        <v>1.5733130848812356</v>
      </c>
    </row>
    <row r="6" spans="1:10">
      <c r="A6" s="18">
        <v>21.927003860473633</v>
      </c>
      <c r="B6" s="7"/>
      <c r="C6" s="7"/>
      <c r="D6" s="7"/>
      <c r="E6" s="19"/>
    </row>
    <row r="7" spans="1:10">
      <c r="A7" s="18">
        <v>16.311460494995117</v>
      </c>
      <c r="B7" s="7">
        <v>16.322463989257812</v>
      </c>
      <c r="C7" s="7" t="s">
        <v>206</v>
      </c>
      <c r="D7" s="7">
        <v>2.2982035052346458E-3</v>
      </c>
      <c r="E7" s="19">
        <v>98.000767345191349</v>
      </c>
    </row>
    <row r="8" spans="1:10">
      <c r="A8" s="18">
        <v>16.333467483520508</v>
      </c>
      <c r="B8" s="7"/>
      <c r="C8" s="7"/>
      <c r="D8" s="7"/>
      <c r="E8" s="19"/>
    </row>
    <row r="9" spans="1:10">
      <c r="A9" s="18">
        <v>21.972343444824219</v>
      </c>
      <c r="B9" s="7">
        <v>21.942086219787598</v>
      </c>
      <c r="C9" s="7" t="s">
        <v>207</v>
      </c>
      <c r="D9" s="7">
        <v>4.6883750194291458E-5</v>
      </c>
      <c r="E9" s="19">
        <v>1.9992326548086592</v>
      </c>
    </row>
    <row r="10" spans="1:10">
      <c r="A10" s="18">
        <v>21.911828994750977</v>
      </c>
      <c r="B10" s="7"/>
      <c r="C10" s="7"/>
      <c r="D10" s="7"/>
      <c r="E10" s="19"/>
    </row>
    <row r="11" spans="1:10">
      <c r="A11" s="18">
        <v>16.078548431396484</v>
      </c>
      <c r="B11" s="7">
        <v>16.084504127502441</v>
      </c>
      <c r="C11" s="7" t="s">
        <v>208</v>
      </c>
      <c r="D11" s="7">
        <v>2.7099802261064624E-3</v>
      </c>
      <c r="E11" s="19">
        <v>98.635697114389103</v>
      </c>
    </row>
    <row r="12" spans="1:10">
      <c r="A12" s="18">
        <v>16.090459823608398</v>
      </c>
      <c r="B12" s="7"/>
      <c r="C12" s="7"/>
      <c r="D12" s="7"/>
      <c r="E12" s="19"/>
    </row>
    <row r="13" spans="1:10">
      <c r="A13" s="18">
        <v>22.113889694213867</v>
      </c>
      <c r="B13" s="7">
        <v>22.265159606933594</v>
      </c>
      <c r="C13" s="7" t="s">
        <v>209</v>
      </c>
      <c r="D13" s="7">
        <v>3.7483730034753657E-5</v>
      </c>
      <c r="E13" s="19">
        <v>1.3643028856108874</v>
      </c>
    </row>
    <row r="14" spans="1:10">
      <c r="A14" s="18">
        <v>22.41642951965332</v>
      </c>
      <c r="B14" s="7"/>
      <c r="C14" s="7"/>
      <c r="D14" s="7"/>
      <c r="E14" s="19"/>
    </row>
    <row r="15" spans="1:10">
      <c r="A15" s="18">
        <v>16.862979888916016</v>
      </c>
      <c r="B15" s="7">
        <v>16.71334171295166</v>
      </c>
      <c r="C15" s="7" t="s">
        <v>210</v>
      </c>
      <c r="D15" s="7">
        <v>1.7531278628333071E-3</v>
      </c>
      <c r="E15" s="19">
        <v>97.873278720808543</v>
      </c>
    </row>
    <row r="16" spans="1:10">
      <c r="A16" s="18">
        <v>16.563703536987305</v>
      </c>
      <c r="B16" s="7"/>
      <c r="C16" s="7"/>
      <c r="D16" s="7"/>
      <c r="E16" s="19"/>
    </row>
    <row r="17" spans="1:5">
      <c r="A17" s="18">
        <v>22.273920059204102</v>
      </c>
      <c r="B17" s="7">
        <v>22.241830825805664</v>
      </c>
      <c r="C17" s="7" t="s">
        <v>211</v>
      </c>
      <c r="D17" s="7">
        <v>3.8094302957466376E-5</v>
      </c>
      <c r="E17" s="19">
        <v>2.1267212791914525</v>
      </c>
    </row>
    <row r="18" spans="1:5" ht="17" thickBot="1">
      <c r="A18" s="21">
        <v>22.209741592407227</v>
      </c>
      <c r="B18" s="22"/>
      <c r="C18" s="22"/>
      <c r="D18" s="22"/>
      <c r="E18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Fig. 2G (qPCR)</vt:lpstr>
      <vt:lpstr>Fig. 2G (data analysis)</vt:lpstr>
      <vt:lpstr>Fig. 2J-K (qPCR)</vt:lpstr>
      <vt:lpstr>Fig. 2J-K (data analysis)</vt:lpstr>
      <vt:lpstr>Fig. 3B (qPCR)</vt:lpstr>
      <vt:lpstr>Fig. 3B (data analysis)</vt:lpstr>
      <vt:lpstr>Fig. 3C and S5A (qPCR)</vt:lpstr>
      <vt:lpstr>Fig. 3C and S5A (data analysis)</vt:lpstr>
      <vt:lpstr>Fig. 3E (qPCR)</vt:lpstr>
      <vt:lpstr>Fig. 3E (data analysis)</vt:lpstr>
      <vt:lpstr>Fig. 4C (qPCR)</vt:lpstr>
      <vt:lpstr>Fig. 4C (data analysis)</vt:lpstr>
      <vt:lpstr>Fig. 5B and E</vt:lpstr>
      <vt:lpstr>Fig. 6B-C (qPCR)</vt:lpstr>
      <vt:lpstr>Fig. 6B-C (data analysis</vt:lpstr>
      <vt:lpstr>Fig. 6D (qPCR)</vt:lpstr>
      <vt:lpstr>Fig. 6D (data analysis)</vt:lpstr>
      <vt:lpstr>Fig. S1C</vt:lpstr>
      <vt:lpstr>Fig. S3E (qPCR)</vt:lpstr>
      <vt:lpstr>Fig. S3E (data analysis)</vt:lpstr>
      <vt:lpstr>Fig. S3F (qPCR)</vt:lpstr>
      <vt:lpstr>Fig. S3F (data analysis)</vt:lpstr>
      <vt:lpstr>Fig. S4I (qPCR)</vt:lpstr>
      <vt:lpstr>Fig. S4I (data analysis)</vt:lpstr>
      <vt:lpstr>Fig S7A (qPCR)</vt:lpstr>
      <vt:lpstr>Fig S7A (data analysis)</vt:lpstr>
      <vt:lpstr>Fig. S11B (qPCR)</vt:lpstr>
      <vt:lpstr>Fig. S11B (data analysis)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2019-04-18T14:55:23Z</dcterms:created>
  <dcterms:modified xsi:type="dcterms:W3CDTF">2020-01-31T16:07:44Z</dcterms:modified>
</cp:coreProperties>
</file>