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Besitzer\Documents\Paper\2019_Sphere_Summary_under_construction\"/>
    </mc:Choice>
  </mc:AlternateContent>
  <bookViews>
    <workbookView xWindow="0" yWindow="1020" windowWidth="28800" windowHeight="11280" tabRatio="867" firstSheet="9" activeTab="13"/>
  </bookViews>
  <sheets>
    <sheet name="Krenzke_Kiernan (NEW)" sheetId="29" r:id="rId1"/>
    <sheet name="Tsien" sheetId="31" r:id="rId2"/>
    <sheet name="Klöppel" sheetId="20" r:id="rId3"/>
    <sheet name="Kaplan_Fung" sheetId="15" r:id="rId4"/>
    <sheet name="Homewood" sheetId="9" r:id="rId5"/>
    <sheet name="Seaman" sheetId="11" r:id="rId6"/>
    <sheet name="Radtke" sheetId="34" r:id="rId7"/>
    <sheet name="Adam_King" sheetId="23" r:id="rId8"/>
    <sheet name="Parmerter" sheetId="14" r:id="rId9"/>
    <sheet name="Little" sheetId="24" r:id="rId10"/>
    <sheet name="Wang" sheetId="32" r:id="rId11"/>
    <sheet name="Carlson" sheetId="26" r:id="rId12"/>
    <sheet name="Tilman" sheetId="12" r:id="rId13"/>
    <sheet name="Sunakawa" sheetId="16" r:id="rId14"/>
    <sheet name="Yamada" sheetId="13" r:id="rId15"/>
    <sheet name="Blachut" sheetId="19" r:id="rId16"/>
    <sheet name="Pan" sheetId="25" r:id="rId17"/>
    <sheet name="Kolodziej" sheetId="10" r:id="rId18"/>
    <sheet name="Lee" sheetId="33" r:id="rId19"/>
    <sheet name="EVAN" sheetId="36" r:id="rId20"/>
    <sheet name="Zhang" sheetId="22" r:id="rId21"/>
    <sheet name="Summary" sheetId="21" r:id="rId22"/>
    <sheet name="Daco_Goerner_Bellinfante_Exp" sheetId="42" r:id="rId23"/>
    <sheet name="TH-empirical" sheetId="44" r:id="rId24"/>
    <sheet name="Huang _ Budansky" sheetId="30" r:id="rId25"/>
  </sheets>
  <calcPr calcId="152511"/>
  <fileRecoveryPr repairLoad="1"/>
</workbook>
</file>

<file path=xl/calcChain.xml><?xml version="1.0" encoding="utf-8"?>
<calcChain xmlns="http://schemas.openxmlformats.org/spreadsheetml/2006/main">
  <c r="B1092" i="44" l="1"/>
  <c r="B1091" i="44"/>
  <c r="B1090" i="44"/>
  <c r="B1089" i="44"/>
  <c r="B1088" i="44"/>
  <c r="B1087" i="44"/>
  <c r="B1086" i="44"/>
  <c r="B1085" i="44"/>
  <c r="B1084" i="44"/>
  <c r="B1083" i="44"/>
  <c r="B1082" i="44"/>
  <c r="B1081" i="44"/>
  <c r="B1080" i="44"/>
  <c r="B1079" i="44"/>
  <c r="B1078" i="44"/>
  <c r="B1077" i="44"/>
  <c r="B1076" i="44"/>
  <c r="B1075" i="44"/>
  <c r="B1074" i="44"/>
  <c r="B1073" i="44"/>
  <c r="B1072" i="44"/>
  <c r="B1071" i="44"/>
  <c r="B1070" i="44"/>
  <c r="B1069" i="44"/>
  <c r="B1068" i="44"/>
  <c r="B1067" i="44"/>
  <c r="B1066" i="44"/>
  <c r="B1065" i="44"/>
  <c r="B1064" i="44"/>
  <c r="B1063" i="44"/>
  <c r="B1062" i="44"/>
  <c r="B1061" i="44"/>
  <c r="B1060" i="44"/>
  <c r="B1059" i="44"/>
  <c r="B1058" i="44"/>
  <c r="B1057" i="44"/>
  <c r="B1056" i="44"/>
  <c r="B1055" i="44"/>
  <c r="B1054" i="44"/>
  <c r="B1053" i="44"/>
  <c r="B1052" i="44"/>
  <c r="B1051" i="44"/>
  <c r="B1050" i="44"/>
  <c r="B1049" i="44"/>
  <c r="B1048" i="44"/>
  <c r="B1047" i="44"/>
  <c r="B1046" i="44"/>
  <c r="B1045" i="44"/>
  <c r="B1044" i="44"/>
  <c r="B1043" i="44"/>
  <c r="B1042" i="44"/>
  <c r="B1041" i="44"/>
  <c r="B1040" i="44"/>
  <c r="B1039" i="44"/>
  <c r="B1038" i="44"/>
  <c r="B1037" i="44"/>
  <c r="B1036" i="44"/>
  <c r="B1035" i="44"/>
  <c r="B1034" i="44"/>
  <c r="B1033" i="44"/>
  <c r="B1032" i="44"/>
  <c r="B1031" i="44"/>
  <c r="B1030" i="44"/>
  <c r="B1029" i="44"/>
  <c r="B1028" i="44"/>
  <c r="B1027" i="44"/>
  <c r="B1026" i="44"/>
  <c r="B1025" i="44"/>
  <c r="B1024" i="44"/>
  <c r="B1023" i="44"/>
  <c r="B1022" i="44"/>
  <c r="B1021" i="44"/>
  <c r="B1020" i="44"/>
  <c r="B1019" i="44"/>
  <c r="B1018" i="44"/>
  <c r="B1017" i="44"/>
  <c r="B1016" i="44"/>
  <c r="B1015" i="44"/>
  <c r="B1014" i="44"/>
  <c r="B1013" i="44"/>
  <c r="B1012" i="44"/>
  <c r="B1011" i="44"/>
  <c r="B1010" i="44"/>
  <c r="B1009" i="44"/>
  <c r="B1008" i="44"/>
  <c r="B1007" i="44"/>
  <c r="B1006" i="44"/>
  <c r="B1005" i="44"/>
  <c r="B1004" i="44"/>
  <c r="B1003" i="44"/>
  <c r="B1002" i="44"/>
  <c r="B1001" i="44"/>
  <c r="B1000" i="44"/>
  <c r="B999" i="44"/>
  <c r="B998" i="44"/>
  <c r="B997" i="44"/>
  <c r="B996" i="44"/>
  <c r="B995" i="44"/>
  <c r="B994" i="44"/>
  <c r="B993" i="44"/>
  <c r="B992" i="44"/>
  <c r="B991" i="44"/>
  <c r="B990" i="44"/>
  <c r="B989" i="44"/>
  <c r="B988" i="44"/>
  <c r="B987" i="44"/>
  <c r="B986" i="44"/>
  <c r="B985" i="44"/>
  <c r="B984" i="44"/>
  <c r="B983" i="44"/>
  <c r="B982" i="44"/>
  <c r="B981" i="44"/>
  <c r="B980" i="44"/>
  <c r="B979" i="44"/>
  <c r="B978" i="44"/>
  <c r="B977" i="44"/>
  <c r="B976" i="44"/>
  <c r="B975" i="44"/>
  <c r="B974" i="44"/>
  <c r="B973" i="44"/>
  <c r="B972" i="44"/>
  <c r="B971" i="44"/>
  <c r="B970" i="44"/>
  <c r="B969" i="44"/>
  <c r="B968" i="44"/>
  <c r="B967" i="44"/>
  <c r="B966" i="44"/>
  <c r="B965" i="44"/>
  <c r="B964" i="44"/>
  <c r="B963" i="44"/>
  <c r="B962" i="44"/>
  <c r="B961" i="44"/>
  <c r="B960" i="44"/>
  <c r="B959" i="44"/>
  <c r="B958" i="44"/>
  <c r="B957" i="44"/>
  <c r="B956" i="44"/>
  <c r="B955" i="44"/>
  <c r="B954" i="44"/>
  <c r="B953" i="44"/>
  <c r="B952" i="44"/>
  <c r="B951" i="44"/>
  <c r="B950" i="44"/>
  <c r="B949" i="44"/>
  <c r="B948" i="44"/>
  <c r="B947" i="44"/>
  <c r="B946" i="44"/>
  <c r="B945" i="44"/>
  <c r="B944" i="44"/>
  <c r="B943" i="44"/>
  <c r="B942" i="44"/>
  <c r="B941" i="44"/>
  <c r="B940" i="44"/>
  <c r="B939" i="44"/>
  <c r="B938" i="44"/>
  <c r="B937" i="44"/>
  <c r="B936" i="44"/>
  <c r="B935" i="44"/>
  <c r="B934" i="44"/>
  <c r="B933" i="44"/>
  <c r="B932" i="44"/>
  <c r="B931" i="44"/>
  <c r="B930" i="44"/>
  <c r="B929" i="44"/>
  <c r="B928" i="44"/>
  <c r="B927" i="44"/>
  <c r="B926" i="44"/>
  <c r="B925" i="44"/>
  <c r="B924" i="44"/>
  <c r="B923" i="44"/>
  <c r="B922" i="44"/>
  <c r="B921" i="44"/>
  <c r="B920" i="44"/>
  <c r="B919" i="44"/>
  <c r="B918" i="44"/>
  <c r="B917" i="44"/>
  <c r="B916" i="44"/>
  <c r="B915" i="44"/>
  <c r="B914" i="44"/>
  <c r="B913" i="44"/>
  <c r="B912" i="44"/>
  <c r="B911" i="44"/>
  <c r="B910" i="44"/>
  <c r="B909" i="44"/>
  <c r="B908" i="44"/>
  <c r="B907" i="44"/>
  <c r="B906" i="44"/>
  <c r="B905" i="44"/>
  <c r="B904" i="44"/>
  <c r="B903" i="44"/>
  <c r="B902" i="44"/>
  <c r="B901" i="44"/>
  <c r="B900" i="44"/>
  <c r="B899" i="44"/>
  <c r="B898" i="44"/>
  <c r="B897" i="44"/>
  <c r="B896" i="44"/>
  <c r="B895" i="44"/>
  <c r="B894" i="44"/>
  <c r="B893" i="44"/>
  <c r="B892" i="44"/>
  <c r="B891" i="44"/>
  <c r="B890" i="44"/>
  <c r="B889" i="44"/>
  <c r="B888" i="44"/>
  <c r="B887" i="44"/>
  <c r="B886" i="44"/>
  <c r="B885" i="44"/>
  <c r="B884" i="44"/>
  <c r="B883" i="44"/>
  <c r="B882" i="44"/>
  <c r="B881" i="44"/>
  <c r="B880" i="44"/>
  <c r="B879" i="44"/>
  <c r="B878" i="44"/>
  <c r="B877" i="44"/>
  <c r="B876" i="44"/>
  <c r="B875" i="44"/>
  <c r="B874" i="44"/>
  <c r="B873" i="44"/>
  <c r="B872" i="44"/>
  <c r="B871" i="44"/>
  <c r="B870" i="44"/>
  <c r="B869" i="44"/>
  <c r="B868" i="44"/>
  <c r="B867" i="44"/>
  <c r="B866" i="44"/>
  <c r="B865" i="44"/>
  <c r="B864" i="44"/>
  <c r="B863" i="44"/>
  <c r="B862" i="44"/>
  <c r="B861" i="44"/>
  <c r="B860" i="44"/>
  <c r="B859" i="44"/>
  <c r="B858" i="44"/>
  <c r="B857" i="44"/>
  <c r="B856" i="44"/>
  <c r="B855" i="44"/>
  <c r="B854" i="44"/>
  <c r="B853" i="44"/>
  <c r="B852" i="44"/>
  <c r="B851" i="44"/>
  <c r="B850" i="44"/>
  <c r="B849" i="44"/>
  <c r="B848" i="44"/>
  <c r="B847" i="44"/>
  <c r="B846" i="44"/>
  <c r="B845" i="44"/>
  <c r="B844" i="44"/>
  <c r="B843" i="44"/>
  <c r="B842" i="44"/>
  <c r="B841" i="44"/>
  <c r="B840" i="44"/>
  <c r="B839" i="44"/>
  <c r="B838" i="44"/>
  <c r="B837" i="44"/>
  <c r="B836" i="44"/>
  <c r="B835" i="44"/>
  <c r="B834" i="44"/>
  <c r="B833" i="44"/>
  <c r="B832" i="44"/>
  <c r="B831" i="44"/>
  <c r="B830" i="44"/>
  <c r="B829" i="44"/>
  <c r="B828" i="44"/>
  <c r="B827" i="44"/>
  <c r="B826" i="44"/>
  <c r="B825" i="44"/>
  <c r="B824" i="44"/>
  <c r="B823" i="44"/>
  <c r="B822" i="44"/>
  <c r="B821" i="44"/>
  <c r="B820" i="44"/>
  <c r="B819" i="44"/>
  <c r="B818" i="44"/>
  <c r="B817" i="44"/>
  <c r="B816" i="44"/>
  <c r="B815" i="44"/>
  <c r="B814" i="44"/>
  <c r="B813" i="44"/>
  <c r="B812" i="44"/>
  <c r="B811" i="44"/>
  <c r="B810" i="44"/>
  <c r="B809" i="44"/>
  <c r="B808" i="44"/>
  <c r="B807" i="44"/>
  <c r="B806" i="44"/>
  <c r="B805" i="44"/>
  <c r="B804" i="44"/>
  <c r="B803" i="44"/>
  <c r="B802" i="44"/>
  <c r="B801" i="44"/>
  <c r="B800" i="44"/>
  <c r="B799" i="44"/>
  <c r="B798" i="44"/>
  <c r="B797" i="44"/>
  <c r="B796" i="44"/>
  <c r="B795" i="44"/>
  <c r="B794" i="44"/>
  <c r="B793" i="44"/>
  <c r="B792" i="44"/>
  <c r="B791" i="44"/>
  <c r="B790" i="44"/>
  <c r="B789" i="44"/>
  <c r="B788" i="44"/>
  <c r="B787" i="44"/>
  <c r="B786" i="44"/>
  <c r="B785" i="44"/>
  <c r="B784" i="44"/>
  <c r="B783" i="44"/>
  <c r="B782" i="44"/>
  <c r="B781" i="44"/>
  <c r="B780" i="44"/>
  <c r="B779" i="44"/>
  <c r="B778" i="44"/>
  <c r="B777" i="44"/>
  <c r="B776" i="44"/>
  <c r="B775" i="44"/>
  <c r="B774" i="44"/>
  <c r="B773" i="44"/>
  <c r="B772" i="44"/>
  <c r="B771" i="44"/>
  <c r="B770" i="44"/>
  <c r="B769" i="44"/>
  <c r="B768" i="44"/>
  <c r="B767" i="44"/>
  <c r="B766" i="44"/>
  <c r="B765" i="44"/>
  <c r="B764" i="44"/>
  <c r="B763" i="44"/>
  <c r="B762" i="44"/>
  <c r="B761" i="44"/>
  <c r="B760" i="44"/>
  <c r="B759" i="44"/>
  <c r="B758" i="44"/>
  <c r="B757" i="44"/>
  <c r="B756" i="44"/>
  <c r="B755" i="44"/>
  <c r="B754" i="44"/>
  <c r="B753" i="44"/>
  <c r="B752" i="44"/>
  <c r="B751" i="44"/>
  <c r="B750" i="44"/>
  <c r="B749" i="44"/>
  <c r="B748" i="44"/>
  <c r="B747" i="44"/>
  <c r="B746" i="44"/>
  <c r="B745" i="44"/>
  <c r="B744" i="44"/>
  <c r="B743" i="44"/>
  <c r="B742" i="44"/>
  <c r="B741" i="44"/>
  <c r="B740" i="44"/>
  <c r="B739" i="44"/>
  <c r="B738" i="44"/>
  <c r="B737" i="44"/>
  <c r="B736" i="44"/>
  <c r="B735" i="44"/>
  <c r="B734" i="44"/>
  <c r="B733" i="44"/>
  <c r="B732" i="44"/>
  <c r="B731" i="44"/>
  <c r="B730" i="44"/>
  <c r="B729" i="44"/>
  <c r="B728" i="44"/>
  <c r="B727" i="44"/>
  <c r="B726" i="44"/>
  <c r="B725" i="44"/>
  <c r="B724" i="44"/>
  <c r="B723" i="44"/>
  <c r="B722" i="44"/>
  <c r="B721" i="44"/>
  <c r="B720" i="44"/>
  <c r="B719" i="44"/>
  <c r="B718" i="44"/>
  <c r="B717" i="44"/>
  <c r="B716" i="44"/>
  <c r="B715" i="44"/>
  <c r="B714" i="44"/>
  <c r="B713" i="44"/>
  <c r="B712" i="44"/>
  <c r="B711" i="44"/>
  <c r="B710" i="44"/>
  <c r="B709" i="44"/>
  <c r="B708" i="44"/>
  <c r="B707" i="44"/>
  <c r="B706" i="44"/>
  <c r="B705" i="44"/>
  <c r="B704" i="44"/>
  <c r="B703" i="44"/>
  <c r="B702" i="44"/>
  <c r="B701" i="44"/>
  <c r="B700" i="44"/>
  <c r="B699" i="44"/>
  <c r="B698" i="44"/>
  <c r="B697" i="44"/>
  <c r="B696" i="44"/>
  <c r="B695" i="44"/>
  <c r="B694" i="44"/>
  <c r="B693" i="44"/>
  <c r="B692" i="44"/>
  <c r="B691" i="44"/>
  <c r="B690" i="44"/>
  <c r="B689" i="44"/>
  <c r="B688" i="44"/>
  <c r="B687" i="44"/>
  <c r="B686" i="44"/>
  <c r="B685" i="44"/>
  <c r="B684" i="44"/>
  <c r="B683" i="44"/>
  <c r="B682" i="44"/>
  <c r="B681" i="44"/>
  <c r="B680" i="44"/>
  <c r="B679" i="44"/>
  <c r="B678" i="44"/>
  <c r="B677" i="44"/>
  <c r="B676" i="44"/>
  <c r="B675" i="44"/>
  <c r="B674" i="44"/>
  <c r="B673" i="44"/>
  <c r="B672" i="44"/>
  <c r="B671" i="44"/>
  <c r="B670" i="44"/>
  <c r="B669" i="44"/>
  <c r="B668" i="44"/>
  <c r="B667" i="44"/>
  <c r="B666" i="44"/>
  <c r="B665" i="44"/>
  <c r="B664" i="44"/>
  <c r="B663" i="44"/>
  <c r="B662" i="44"/>
  <c r="B661" i="44"/>
  <c r="B660" i="44"/>
  <c r="B659" i="44"/>
  <c r="B658" i="44"/>
  <c r="B657" i="44"/>
  <c r="B656" i="44"/>
  <c r="B655" i="44"/>
  <c r="B654" i="44"/>
  <c r="B653" i="44"/>
  <c r="B652" i="44"/>
  <c r="B651" i="44"/>
  <c r="B650" i="44"/>
  <c r="B649" i="44"/>
  <c r="B648" i="44"/>
  <c r="B647" i="44"/>
  <c r="B646" i="44"/>
  <c r="B645" i="44"/>
  <c r="B644" i="44"/>
  <c r="B643" i="44"/>
  <c r="B642" i="44"/>
  <c r="B641" i="44"/>
  <c r="B640" i="44"/>
  <c r="B639" i="44"/>
  <c r="B638" i="44"/>
  <c r="B637" i="44"/>
  <c r="B636" i="44"/>
  <c r="B635" i="44"/>
  <c r="B634" i="44"/>
  <c r="B633" i="44"/>
  <c r="B632" i="44"/>
  <c r="B631" i="44"/>
  <c r="B630" i="44"/>
  <c r="B629" i="44"/>
  <c r="B628" i="44"/>
  <c r="B627" i="44"/>
  <c r="B626" i="44"/>
  <c r="B625" i="44"/>
  <c r="B624" i="44"/>
  <c r="B623" i="44"/>
  <c r="B622" i="44"/>
  <c r="B621" i="44"/>
  <c r="B620" i="44"/>
  <c r="B619" i="44"/>
  <c r="B618" i="44"/>
  <c r="B617" i="44"/>
  <c r="B616" i="44"/>
  <c r="B615" i="44"/>
  <c r="B614" i="44"/>
  <c r="B613" i="44"/>
  <c r="B612" i="44"/>
  <c r="B611" i="44"/>
  <c r="B610" i="44"/>
  <c r="B609" i="44"/>
  <c r="B608" i="44"/>
  <c r="B607" i="44"/>
  <c r="B606" i="44"/>
  <c r="B605" i="44"/>
  <c r="B604" i="44"/>
  <c r="B603" i="44"/>
  <c r="B602" i="44"/>
  <c r="B601" i="44"/>
  <c r="B600" i="44"/>
  <c r="B599" i="44"/>
  <c r="B598" i="44"/>
  <c r="B597" i="44"/>
  <c r="B596" i="44"/>
  <c r="B595" i="44"/>
  <c r="B594" i="44"/>
  <c r="B593" i="44"/>
  <c r="B592" i="44"/>
  <c r="B591" i="44"/>
  <c r="B590" i="44"/>
  <c r="B589" i="44"/>
  <c r="B588" i="44"/>
  <c r="B587" i="44"/>
  <c r="B586" i="44"/>
  <c r="B585" i="44"/>
  <c r="B584" i="44"/>
  <c r="B583" i="44"/>
  <c r="B582" i="44"/>
  <c r="B581" i="44"/>
  <c r="B580" i="44"/>
  <c r="B579" i="44"/>
  <c r="B578" i="44"/>
  <c r="B577" i="44"/>
  <c r="B576" i="44"/>
  <c r="B575" i="44"/>
  <c r="B574" i="44"/>
  <c r="B573" i="44"/>
  <c r="B572" i="44"/>
  <c r="B571" i="44"/>
  <c r="B570" i="44"/>
  <c r="B569" i="44"/>
  <c r="B568" i="44"/>
  <c r="B567" i="44"/>
  <c r="B566" i="44"/>
  <c r="B565" i="44"/>
  <c r="B564" i="44"/>
  <c r="B563" i="44"/>
  <c r="B562" i="44"/>
  <c r="B561" i="44"/>
  <c r="B560" i="44"/>
  <c r="B559" i="44"/>
  <c r="B558" i="44"/>
  <c r="B557" i="44"/>
  <c r="B556" i="44"/>
  <c r="B555" i="44"/>
  <c r="B554" i="44"/>
  <c r="B553" i="44"/>
  <c r="B552" i="44"/>
  <c r="B551" i="44"/>
  <c r="B550" i="44"/>
  <c r="B549" i="44"/>
  <c r="B548" i="44"/>
  <c r="B547" i="44"/>
  <c r="B546" i="44"/>
  <c r="B545" i="44"/>
  <c r="B544" i="44"/>
  <c r="B543" i="44"/>
  <c r="B542" i="44"/>
  <c r="B541" i="44"/>
  <c r="B540" i="44"/>
  <c r="B539" i="44"/>
  <c r="B538" i="44"/>
  <c r="B537" i="44"/>
  <c r="B536" i="44"/>
  <c r="B535" i="44"/>
  <c r="B534" i="44"/>
  <c r="B533" i="44"/>
  <c r="B532" i="44"/>
  <c r="B531" i="44"/>
  <c r="B530" i="44"/>
  <c r="B529" i="44"/>
  <c r="B528" i="44"/>
  <c r="B527" i="44"/>
  <c r="B526" i="44"/>
  <c r="B525" i="44"/>
  <c r="B524" i="44"/>
  <c r="B523" i="44"/>
  <c r="B522" i="44"/>
  <c r="B521" i="44"/>
  <c r="B520" i="44"/>
  <c r="B519" i="44"/>
  <c r="B518" i="44"/>
  <c r="B517" i="44"/>
  <c r="B516" i="44"/>
  <c r="B515" i="44"/>
  <c r="B514" i="44"/>
  <c r="B513" i="44"/>
  <c r="B512" i="44"/>
  <c r="B511" i="44"/>
  <c r="B510" i="44"/>
  <c r="B509" i="44"/>
  <c r="B508" i="44"/>
  <c r="B507" i="44"/>
  <c r="B506" i="44"/>
  <c r="B505" i="44"/>
  <c r="B504" i="44"/>
  <c r="B503" i="44"/>
  <c r="B502" i="44"/>
  <c r="B501" i="44"/>
  <c r="B500" i="44"/>
  <c r="B499" i="44"/>
  <c r="B498" i="44"/>
  <c r="B497" i="44"/>
  <c r="B496" i="44"/>
  <c r="B495" i="44"/>
  <c r="B494" i="44"/>
  <c r="B493" i="44"/>
  <c r="B492" i="44"/>
  <c r="B491" i="44"/>
  <c r="B490" i="44"/>
  <c r="B489" i="44"/>
  <c r="B488" i="44"/>
  <c r="B487" i="44"/>
  <c r="B486" i="44"/>
  <c r="B485" i="44"/>
  <c r="B484" i="44"/>
  <c r="B483" i="44"/>
  <c r="B482" i="44"/>
  <c r="B481" i="44"/>
  <c r="B480" i="44"/>
  <c r="B479" i="44"/>
  <c r="B478" i="44"/>
  <c r="B477" i="44"/>
  <c r="B476" i="44"/>
  <c r="B475" i="44"/>
  <c r="B474" i="44"/>
  <c r="B473" i="44"/>
  <c r="B472" i="44"/>
  <c r="B471" i="44"/>
  <c r="B470" i="44"/>
  <c r="B469" i="44"/>
  <c r="B468" i="44"/>
  <c r="B467" i="44"/>
  <c r="B466" i="44"/>
  <c r="B465" i="44"/>
  <c r="B464" i="44"/>
  <c r="B463" i="44"/>
  <c r="B462" i="44"/>
  <c r="B461" i="44"/>
  <c r="B460" i="44"/>
  <c r="B459" i="44"/>
  <c r="B458" i="44"/>
  <c r="B457" i="44"/>
  <c r="B456" i="44"/>
  <c r="B455" i="44"/>
  <c r="B454" i="44"/>
  <c r="B453" i="44"/>
  <c r="B452" i="44"/>
  <c r="B451" i="44"/>
  <c r="B450" i="44"/>
  <c r="B449" i="44"/>
  <c r="B448" i="44"/>
  <c r="B447" i="44"/>
  <c r="B446" i="44"/>
  <c r="B445" i="44"/>
  <c r="B444" i="44"/>
  <c r="B443" i="44"/>
  <c r="B442" i="44"/>
  <c r="B441" i="44"/>
  <c r="B440" i="44"/>
  <c r="B439" i="44"/>
  <c r="B438" i="44"/>
  <c r="B437" i="44"/>
  <c r="B436" i="44"/>
  <c r="B435" i="44"/>
  <c r="B434" i="44"/>
  <c r="B433" i="44"/>
  <c r="B432" i="44"/>
  <c r="B431" i="44"/>
  <c r="B430" i="44"/>
  <c r="B429" i="44"/>
  <c r="B428" i="44"/>
  <c r="B427" i="44"/>
  <c r="B426" i="44"/>
  <c r="B425" i="44"/>
  <c r="B424" i="44"/>
  <c r="B423" i="44"/>
  <c r="B422" i="44"/>
  <c r="B421" i="44"/>
  <c r="B420" i="44"/>
  <c r="B419" i="44"/>
  <c r="B418" i="44"/>
  <c r="B417" i="44"/>
  <c r="B416" i="44"/>
  <c r="B415" i="44"/>
  <c r="B414" i="44"/>
  <c r="B413" i="44"/>
  <c r="B412" i="44"/>
  <c r="B411" i="44"/>
  <c r="B410" i="44"/>
  <c r="B409" i="44"/>
  <c r="B408" i="44"/>
  <c r="B407" i="44"/>
  <c r="B406" i="44"/>
  <c r="B405" i="44"/>
  <c r="B404" i="44"/>
  <c r="B403" i="44"/>
  <c r="B402" i="44"/>
  <c r="B401" i="44"/>
  <c r="B400" i="44"/>
  <c r="B399" i="44"/>
  <c r="B398" i="44"/>
  <c r="B397" i="44"/>
  <c r="B396" i="44"/>
  <c r="B395" i="44"/>
  <c r="B394" i="44"/>
  <c r="B393" i="44"/>
  <c r="B392" i="44"/>
  <c r="B391" i="44"/>
  <c r="B390" i="44"/>
  <c r="B389" i="44"/>
  <c r="B388" i="44"/>
  <c r="B387" i="44"/>
  <c r="B386" i="44"/>
  <c r="B385" i="44"/>
  <c r="B384" i="44"/>
  <c r="B383" i="44"/>
  <c r="B382" i="44"/>
  <c r="B381" i="44"/>
  <c r="B380" i="44"/>
  <c r="B379" i="44"/>
  <c r="B378" i="44"/>
  <c r="B377" i="44"/>
  <c r="B376" i="44"/>
  <c r="B375" i="44"/>
  <c r="B374" i="44"/>
  <c r="B373" i="44"/>
  <c r="B372" i="44"/>
  <c r="B371" i="44"/>
  <c r="B370" i="44"/>
  <c r="B369" i="44"/>
  <c r="B368" i="44"/>
  <c r="B367" i="44"/>
  <c r="B366" i="44"/>
  <c r="B365" i="44"/>
  <c r="B364" i="44"/>
  <c r="B363" i="44"/>
  <c r="B362" i="44"/>
  <c r="B361" i="44"/>
  <c r="B360" i="44"/>
  <c r="B359" i="44"/>
  <c r="B358" i="44"/>
  <c r="B357" i="44"/>
  <c r="B356" i="44"/>
  <c r="B355" i="44"/>
  <c r="B354" i="44"/>
  <c r="B353" i="44"/>
  <c r="B352" i="44"/>
  <c r="B351" i="44"/>
  <c r="B350" i="44"/>
  <c r="B349" i="44"/>
  <c r="B348" i="44"/>
  <c r="B347" i="44"/>
  <c r="B346" i="44"/>
  <c r="B345" i="44"/>
  <c r="B344" i="44"/>
  <c r="B343" i="44"/>
  <c r="B342" i="44"/>
  <c r="B341" i="44"/>
  <c r="B340" i="44"/>
  <c r="B339" i="44"/>
  <c r="B338" i="44"/>
  <c r="B337" i="44"/>
  <c r="B336" i="44"/>
  <c r="B335" i="44"/>
  <c r="B334" i="44"/>
  <c r="B333" i="44"/>
  <c r="B332" i="44"/>
  <c r="B331" i="44"/>
  <c r="B330" i="44"/>
  <c r="B329" i="44"/>
  <c r="B328" i="44"/>
  <c r="B327" i="44"/>
  <c r="B326" i="44"/>
  <c r="B325" i="44"/>
  <c r="B324" i="44"/>
  <c r="B323" i="44"/>
  <c r="B322" i="44"/>
  <c r="B321" i="44"/>
  <c r="B320" i="44"/>
  <c r="B319" i="44"/>
  <c r="B318" i="44"/>
  <c r="B317" i="44"/>
  <c r="B316" i="44"/>
  <c r="B315" i="44"/>
  <c r="B314" i="44"/>
  <c r="B313" i="44"/>
  <c r="B312" i="44"/>
  <c r="B311" i="44"/>
  <c r="B310" i="44"/>
  <c r="B309" i="44"/>
  <c r="B308" i="44"/>
  <c r="B307" i="44"/>
  <c r="B306" i="44"/>
  <c r="B305" i="44"/>
  <c r="B304" i="44"/>
  <c r="B303" i="44"/>
  <c r="B302" i="44"/>
  <c r="B301" i="44"/>
  <c r="B300" i="44"/>
  <c r="B299" i="44"/>
  <c r="B298" i="44"/>
  <c r="B297" i="44"/>
  <c r="B296" i="44"/>
  <c r="B295" i="44"/>
  <c r="B294" i="44"/>
  <c r="B293" i="44"/>
  <c r="B292" i="44"/>
  <c r="B291" i="44"/>
  <c r="B290" i="44"/>
  <c r="B289" i="44"/>
  <c r="B288" i="44"/>
  <c r="B287" i="44"/>
  <c r="B286" i="44"/>
  <c r="B285" i="44"/>
  <c r="B284" i="44"/>
  <c r="B283" i="44"/>
  <c r="B282" i="44"/>
  <c r="B281" i="44"/>
  <c r="B280" i="44"/>
  <c r="B279" i="44"/>
  <c r="B278" i="44"/>
  <c r="B277" i="44"/>
  <c r="B276" i="44"/>
  <c r="B275" i="44"/>
  <c r="B274" i="44"/>
  <c r="B273" i="44"/>
  <c r="B272" i="44"/>
  <c r="B271" i="44"/>
  <c r="B270" i="44"/>
  <c r="B269" i="44"/>
  <c r="B268" i="44"/>
  <c r="B267" i="44"/>
  <c r="B266" i="44"/>
  <c r="B265" i="44"/>
  <c r="B264" i="44"/>
  <c r="B263" i="44"/>
  <c r="B262" i="44"/>
  <c r="B261" i="44"/>
  <c r="B260" i="44"/>
  <c r="B259" i="44"/>
  <c r="B258" i="44"/>
  <c r="B257" i="44"/>
  <c r="B256" i="44"/>
  <c r="B255" i="44"/>
  <c r="B254" i="44"/>
  <c r="B253" i="44"/>
  <c r="B252" i="44"/>
  <c r="B251" i="44"/>
  <c r="B250" i="44"/>
  <c r="B249" i="44"/>
  <c r="B248" i="44"/>
  <c r="B247" i="44"/>
  <c r="B246" i="44"/>
  <c r="B245" i="44"/>
  <c r="B244" i="44"/>
  <c r="B243" i="44"/>
  <c r="B242" i="44"/>
  <c r="B241" i="44"/>
  <c r="B240" i="44"/>
  <c r="B239" i="44"/>
  <c r="B238" i="44"/>
  <c r="B237" i="44"/>
  <c r="B236" i="44"/>
  <c r="B235" i="44"/>
  <c r="B234" i="44"/>
  <c r="B233" i="44"/>
  <c r="B232" i="44"/>
  <c r="B231" i="44"/>
  <c r="B230" i="44"/>
  <c r="B229" i="44"/>
  <c r="B228" i="44"/>
  <c r="B227" i="44"/>
  <c r="B226" i="44"/>
  <c r="B225" i="44"/>
  <c r="B224" i="44"/>
  <c r="B223" i="44"/>
  <c r="B222" i="44"/>
  <c r="B221" i="44"/>
  <c r="B220" i="44"/>
  <c r="B219" i="44"/>
  <c r="B218" i="44"/>
  <c r="B217" i="44"/>
  <c r="B216" i="44"/>
  <c r="B215" i="44"/>
  <c r="B214" i="44"/>
  <c r="B213" i="44"/>
  <c r="B212" i="44"/>
  <c r="B211" i="44"/>
  <c r="B210" i="44"/>
  <c r="B209" i="44"/>
  <c r="B208" i="44"/>
  <c r="B207" i="44"/>
  <c r="B206" i="44"/>
  <c r="B205" i="44"/>
  <c r="B204" i="44"/>
  <c r="B203" i="44"/>
  <c r="B202" i="44"/>
  <c r="B201" i="44"/>
  <c r="B200" i="44"/>
  <c r="B199" i="44"/>
  <c r="B198" i="44"/>
  <c r="B197" i="44"/>
  <c r="B196" i="44"/>
  <c r="B195" i="44"/>
  <c r="B194" i="44"/>
  <c r="B193" i="44"/>
  <c r="B192" i="44"/>
  <c r="B191" i="44"/>
  <c r="B190" i="44"/>
  <c r="B189" i="44"/>
  <c r="B188" i="44"/>
  <c r="B187" i="44"/>
  <c r="B186" i="44"/>
  <c r="B185" i="44"/>
  <c r="B184" i="44"/>
  <c r="B183" i="44"/>
  <c r="B182" i="44"/>
  <c r="B181" i="44"/>
  <c r="B180" i="44"/>
  <c r="B179" i="44"/>
  <c r="B178" i="44"/>
  <c r="B177" i="44"/>
  <c r="B176" i="44"/>
  <c r="B175" i="44"/>
  <c r="B174" i="44"/>
  <c r="B173" i="44"/>
  <c r="B172" i="44"/>
  <c r="B171" i="44"/>
  <c r="B170" i="44"/>
  <c r="B169" i="44"/>
  <c r="B168" i="44"/>
  <c r="B167" i="44"/>
  <c r="B166" i="44"/>
  <c r="B165" i="44"/>
  <c r="B164" i="44"/>
  <c r="B163" i="44"/>
  <c r="B162" i="44"/>
  <c r="B161" i="44"/>
  <c r="B160" i="44"/>
  <c r="B159" i="44"/>
  <c r="B158" i="44"/>
  <c r="B157" i="44"/>
  <c r="B156" i="44"/>
  <c r="B155" i="44"/>
  <c r="B154" i="44"/>
  <c r="B153" i="44"/>
  <c r="B152" i="44"/>
  <c r="B151" i="44"/>
  <c r="B150" i="44"/>
  <c r="B149" i="44"/>
  <c r="B148" i="44"/>
  <c r="B147" i="44"/>
  <c r="B146" i="44"/>
  <c r="B145" i="44"/>
  <c r="B144" i="44"/>
  <c r="B143" i="44"/>
  <c r="B142" i="44"/>
  <c r="B141" i="44"/>
  <c r="B140" i="44"/>
  <c r="B139" i="44"/>
  <c r="B138" i="44"/>
  <c r="B137" i="44"/>
  <c r="B136" i="44"/>
  <c r="B135" i="44"/>
  <c r="B134" i="44"/>
  <c r="B133" i="44"/>
  <c r="B132" i="44"/>
  <c r="B131" i="44"/>
  <c r="B130" i="44"/>
  <c r="B129" i="44"/>
  <c r="B128" i="44"/>
  <c r="B127" i="44"/>
  <c r="B126" i="44"/>
  <c r="B125" i="44"/>
  <c r="B124" i="44"/>
  <c r="B123" i="44"/>
  <c r="B122" i="44"/>
  <c r="B121" i="44"/>
  <c r="B120" i="44"/>
  <c r="B119" i="44"/>
  <c r="B118" i="44"/>
  <c r="B117" i="44"/>
  <c r="B116" i="44"/>
  <c r="B115" i="44"/>
  <c r="B114" i="44"/>
  <c r="B113" i="44"/>
  <c r="B112" i="44"/>
  <c r="B111" i="44"/>
  <c r="B110" i="44"/>
  <c r="B109" i="44"/>
  <c r="B108" i="44"/>
  <c r="B107" i="44"/>
  <c r="B106" i="44"/>
  <c r="B105" i="44"/>
  <c r="B104" i="44"/>
  <c r="B103" i="44"/>
  <c r="B102" i="44"/>
  <c r="B101" i="44"/>
  <c r="B100" i="44"/>
  <c r="B99" i="44"/>
  <c r="B98" i="44"/>
  <c r="B97" i="44"/>
  <c r="B96" i="44"/>
  <c r="B95" i="44"/>
  <c r="B94" i="44"/>
  <c r="B93" i="44"/>
  <c r="B92" i="44"/>
  <c r="B91" i="44"/>
  <c r="B90" i="44"/>
  <c r="B89" i="44"/>
  <c r="B88" i="44"/>
  <c r="B87" i="44"/>
  <c r="B86" i="44"/>
  <c r="B85" i="44"/>
  <c r="B84" i="44"/>
  <c r="B83" i="44"/>
  <c r="B82" i="44"/>
  <c r="B81" i="44"/>
  <c r="B80" i="44"/>
  <c r="B79" i="44"/>
  <c r="B78" i="44"/>
  <c r="B77" i="44"/>
  <c r="B76" i="44"/>
  <c r="B75" i="44"/>
  <c r="B74" i="44"/>
  <c r="B73" i="44"/>
  <c r="B72" i="44"/>
  <c r="B71" i="44"/>
  <c r="B70" i="44"/>
  <c r="B69" i="44"/>
  <c r="B68" i="44"/>
  <c r="B67" i="44"/>
  <c r="B66" i="44"/>
  <c r="B65" i="44"/>
  <c r="B64" i="44"/>
  <c r="B63" i="44"/>
  <c r="B62" i="44"/>
  <c r="B61" i="44"/>
  <c r="B60" i="44"/>
  <c r="B59" i="44"/>
  <c r="B58" i="44"/>
  <c r="B57" i="44"/>
  <c r="B56" i="44"/>
  <c r="B55" i="44"/>
  <c r="B54" i="44"/>
  <c r="B53" i="44"/>
  <c r="B52" i="44"/>
  <c r="B51" i="44"/>
  <c r="B50" i="44"/>
  <c r="B49" i="44"/>
  <c r="B48" i="44"/>
  <c r="B47" i="44"/>
  <c r="B46" i="44"/>
  <c r="B45" i="44"/>
  <c r="B44" i="44"/>
  <c r="B43" i="44"/>
  <c r="B42" i="44"/>
  <c r="B41" i="44"/>
  <c r="B40" i="44"/>
  <c r="B39" i="44"/>
  <c r="B38" i="44"/>
  <c r="B37" i="44"/>
  <c r="B36" i="44"/>
  <c r="B35" i="44"/>
  <c r="B34" i="44"/>
  <c r="B33" i="44"/>
  <c r="B32" i="44"/>
  <c r="B31" i="44"/>
  <c r="B30" i="44"/>
  <c r="B29" i="44"/>
  <c r="B28" i="44"/>
  <c r="B27" i="44"/>
  <c r="B26" i="44"/>
  <c r="B25" i="44"/>
  <c r="B24" i="44"/>
  <c r="B23" i="44"/>
  <c r="B22" i="44"/>
  <c r="B21" i="44"/>
  <c r="B20" i="44"/>
  <c r="B19" i="44"/>
  <c r="B18" i="44"/>
  <c r="B17" i="44"/>
  <c r="B16" i="44"/>
  <c r="B15" i="44"/>
  <c r="B14" i="44"/>
  <c r="B13" i="44"/>
  <c r="B12" i="44"/>
  <c r="B11" i="44"/>
  <c r="B10" i="44"/>
  <c r="B9" i="44"/>
  <c r="B8" i="44"/>
  <c r="B7" i="44"/>
  <c r="B6" i="44"/>
  <c r="B5" i="44"/>
  <c r="O240" i="21"/>
  <c r="N240" i="21"/>
  <c r="M240" i="21"/>
  <c r="L240" i="21"/>
  <c r="K240" i="21"/>
  <c r="J240" i="21"/>
  <c r="I240" i="21"/>
  <c r="H240" i="21"/>
  <c r="G240" i="21"/>
  <c r="F240" i="21"/>
  <c r="O239" i="21"/>
  <c r="N239" i="21"/>
  <c r="M239" i="21"/>
  <c r="L239" i="21"/>
  <c r="K239" i="21"/>
  <c r="J239" i="21"/>
  <c r="I239" i="21"/>
  <c r="H239" i="21"/>
  <c r="G239" i="21"/>
  <c r="F239" i="21"/>
  <c r="O238" i="21"/>
  <c r="N238" i="21"/>
  <c r="M238" i="21"/>
  <c r="L238" i="21"/>
  <c r="K238" i="21"/>
  <c r="J238" i="21"/>
  <c r="I238" i="21"/>
  <c r="H238" i="21"/>
  <c r="G238" i="21"/>
  <c r="F238" i="21"/>
  <c r="O237" i="21"/>
  <c r="N237" i="21"/>
  <c r="M237" i="21"/>
  <c r="L237" i="21"/>
  <c r="K237" i="21"/>
  <c r="J237" i="21"/>
  <c r="I237" i="21"/>
  <c r="H237" i="21"/>
  <c r="G237" i="21"/>
  <c r="F237" i="21"/>
  <c r="O236" i="21"/>
  <c r="N236" i="21"/>
  <c r="M236" i="21"/>
  <c r="L236" i="21"/>
  <c r="K236" i="21"/>
  <c r="J236" i="21"/>
  <c r="I236" i="21"/>
  <c r="H236" i="21"/>
  <c r="G236" i="21"/>
  <c r="F236" i="21"/>
  <c r="O235" i="21"/>
  <c r="N235" i="21"/>
  <c r="M235" i="21"/>
  <c r="L235" i="21"/>
  <c r="K235" i="21"/>
  <c r="J235" i="21"/>
  <c r="I235" i="21"/>
  <c r="H235" i="21"/>
  <c r="G235" i="21"/>
  <c r="F235" i="21"/>
  <c r="O234" i="21"/>
  <c r="N234" i="21"/>
  <c r="M234" i="21"/>
  <c r="L234" i="21"/>
  <c r="K234" i="21"/>
  <c r="J234" i="21"/>
  <c r="I234" i="21"/>
  <c r="H234" i="21"/>
  <c r="G234" i="21"/>
  <c r="F234" i="21"/>
  <c r="O233" i="21"/>
  <c r="N233" i="21"/>
  <c r="M233" i="21"/>
  <c r="L233" i="21"/>
  <c r="K233" i="21"/>
  <c r="J233" i="21"/>
  <c r="I233" i="21"/>
  <c r="H233" i="21"/>
  <c r="G233" i="21"/>
  <c r="F233" i="21"/>
  <c r="O232" i="21"/>
  <c r="N232" i="21"/>
  <c r="M232" i="21"/>
  <c r="L232" i="21"/>
  <c r="K232" i="21"/>
  <c r="J232" i="21"/>
  <c r="I232" i="21"/>
  <c r="H232" i="21"/>
  <c r="G232" i="21"/>
  <c r="F232" i="21"/>
  <c r="O231" i="21"/>
  <c r="N231" i="21"/>
  <c r="M231" i="21"/>
  <c r="L231" i="21"/>
  <c r="K231" i="21"/>
  <c r="J231" i="21"/>
  <c r="I231" i="21"/>
  <c r="H231" i="21"/>
  <c r="G231" i="21"/>
  <c r="F231" i="21"/>
  <c r="O230" i="21"/>
  <c r="N230" i="21"/>
  <c r="M230" i="21"/>
  <c r="L230" i="21"/>
  <c r="K230" i="21"/>
  <c r="J230" i="21"/>
  <c r="I230" i="21"/>
  <c r="H230" i="21"/>
  <c r="G230" i="21"/>
  <c r="F230" i="21"/>
  <c r="O229" i="21"/>
  <c r="N229" i="21"/>
  <c r="M229" i="21"/>
  <c r="L229" i="21"/>
  <c r="K229" i="21"/>
  <c r="J229" i="21"/>
  <c r="I229" i="21"/>
  <c r="H229" i="21"/>
  <c r="G229" i="21"/>
  <c r="F229" i="21"/>
  <c r="O228" i="21"/>
  <c r="N228" i="21"/>
  <c r="M228" i="21"/>
  <c r="L228" i="21"/>
  <c r="K228" i="21"/>
  <c r="J228" i="21"/>
  <c r="I228" i="21"/>
  <c r="H228" i="21"/>
  <c r="G228" i="21"/>
  <c r="F228" i="21"/>
  <c r="O227" i="21"/>
  <c r="N227" i="21"/>
  <c r="M227" i="21"/>
  <c r="L227" i="21"/>
  <c r="K227" i="21"/>
  <c r="J227" i="21"/>
  <c r="I227" i="21"/>
  <c r="H227" i="21"/>
  <c r="G227" i="21"/>
  <c r="F227" i="21"/>
  <c r="O226" i="21"/>
  <c r="N226" i="21"/>
  <c r="M226" i="21"/>
  <c r="L226" i="21"/>
  <c r="K226" i="21"/>
  <c r="J226" i="21"/>
  <c r="I226" i="21"/>
  <c r="H226" i="21"/>
  <c r="G226" i="21"/>
  <c r="F226" i="21"/>
  <c r="O225" i="21"/>
  <c r="N225" i="21"/>
  <c r="M225" i="21"/>
  <c r="L225" i="21"/>
  <c r="K225" i="21"/>
  <c r="J225" i="21"/>
  <c r="I225" i="21"/>
  <c r="H225" i="21"/>
  <c r="G225" i="21"/>
  <c r="F225" i="21"/>
  <c r="O224" i="21"/>
  <c r="N224" i="21"/>
  <c r="M224" i="21"/>
  <c r="L224" i="21"/>
  <c r="K224" i="21"/>
  <c r="J224" i="21"/>
  <c r="I224" i="21"/>
  <c r="H224" i="21"/>
  <c r="G224" i="21"/>
  <c r="F224" i="21"/>
  <c r="O223" i="21"/>
  <c r="N223" i="21"/>
  <c r="M223" i="21"/>
  <c r="L223" i="21"/>
  <c r="K223" i="21"/>
  <c r="J223" i="21"/>
  <c r="I223" i="21"/>
  <c r="H223" i="21"/>
  <c r="G223" i="21"/>
  <c r="F223" i="21"/>
  <c r="O222" i="21"/>
  <c r="N222" i="21"/>
  <c r="M222" i="21"/>
  <c r="L222" i="21"/>
  <c r="K222" i="21"/>
  <c r="J222" i="21"/>
  <c r="I222" i="21"/>
  <c r="H222" i="21"/>
  <c r="G222" i="21"/>
  <c r="F222" i="21"/>
  <c r="O221" i="21"/>
  <c r="N221" i="21"/>
  <c r="M221" i="21"/>
  <c r="L221" i="21"/>
  <c r="K221" i="21"/>
  <c r="J221" i="21"/>
  <c r="I221" i="21"/>
  <c r="H221" i="21"/>
  <c r="G221" i="21"/>
  <c r="F221" i="21"/>
  <c r="O220" i="21"/>
  <c r="N220" i="21"/>
  <c r="M220" i="21"/>
  <c r="L220" i="21"/>
  <c r="K220" i="21"/>
  <c r="J220" i="21"/>
  <c r="I220" i="21"/>
  <c r="H220" i="21"/>
  <c r="G220" i="21"/>
  <c r="F220" i="21"/>
  <c r="O219" i="21"/>
  <c r="N219" i="21"/>
  <c r="M219" i="21"/>
  <c r="L219" i="21"/>
  <c r="K219" i="21"/>
  <c r="J219" i="21"/>
  <c r="I219" i="21"/>
  <c r="H219" i="21"/>
  <c r="G219" i="21"/>
  <c r="F219" i="21"/>
  <c r="O218" i="21"/>
  <c r="N218" i="21"/>
  <c r="M218" i="21"/>
  <c r="L218" i="21"/>
  <c r="K218" i="21"/>
  <c r="J218" i="21"/>
  <c r="I218" i="21"/>
  <c r="H218" i="21"/>
  <c r="G218" i="21"/>
  <c r="F218" i="21"/>
  <c r="O217" i="21"/>
  <c r="N217" i="21"/>
  <c r="M217" i="21"/>
  <c r="L217" i="21"/>
  <c r="K217" i="21"/>
  <c r="J217" i="21"/>
  <c r="I217" i="21"/>
  <c r="H217" i="21"/>
  <c r="G217" i="21"/>
  <c r="F217" i="21"/>
  <c r="O216" i="21"/>
  <c r="N216" i="21"/>
  <c r="M216" i="21"/>
  <c r="L216" i="21"/>
  <c r="K216" i="21"/>
  <c r="J216" i="21"/>
  <c r="I216" i="21"/>
  <c r="H216" i="21"/>
  <c r="G216" i="21"/>
  <c r="F216" i="21"/>
  <c r="O215" i="21"/>
  <c r="N215" i="21"/>
  <c r="M215" i="21"/>
  <c r="L215" i="21"/>
  <c r="K215" i="21"/>
  <c r="J215" i="21"/>
  <c r="I215" i="21"/>
  <c r="H215" i="21"/>
  <c r="G215" i="21"/>
  <c r="F215" i="21"/>
  <c r="O214" i="21"/>
  <c r="N214" i="21"/>
  <c r="M214" i="21"/>
  <c r="L214" i="21"/>
  <c r="K214" i="21"/>
  <c r="J214" i="21"/>
  <c r="I214" i="21"/>
  <c r="H214" i="21"/>
  <c r="G214" i="21"/>
  <c r="F214" i="21"/>
  <c r="O213" i="21"/>
  <c r="N213" i="21"/>
  <c r="M213" i="21"/>
  <c r="L213" i="21"/>
  <c r="K213" i="21"/>
  <c r="J213" i="21"/>
  <c r="I213" i="21"/>
  <c r="H213" i="21"/>
  <c r="G213" i="21"/>
  <c r="F213" i="21"/>
  <c r="O212" i="21"/>
  <c r="N212" i="21"/>
  <c r="M212" i="21"/>
  <c r="L212" i="21"/>
  <c r="K212" i="21"/>
  <c r="J212" i="21"/>
  <c r="I212" i="21"/>
  <c r="H212" i="21"/>
  <c r="G212" i="21"/>
  <c r="F212" i="21"/>
  <c r="O211" i="21"/>
  <c r="N211" i="21"/>
  <c r="M211" i="21"/>
  <c r="L211" i="21"/>
  <c r="K211" i="21"/>
  <c r="J211" i="21"/>
  <c r="I211" i="21"/>
  <c r="H211" i="21"/>
  <c r="G211" i="21"/>
  <c r="F211" i="21"/>
  <c r="O210" i="21"/>
  <c r="N210" i="21"/>
  <c r="M210" i="21"/>
  <c r="L210" i="21"/>
  <c r="K210" i="21"/>
  <c r="J210" i="21"/>
  <c r="I210" i="21"/>
  <c r="H210" i="21"/>
  <c r="G210" i="21"/>
  <c r="F210" i="21"/>
  <c r="O209" i="21"/>
  <c r="N209" i="21"/>
  <c r="M209" i="21"/>
  <c r="L209" i="21"/>
  <c r="K209" i="21"/>
  <c r="J209" i="21"/>
  <c r="I209" i="21"/>
  <c r="H209" i="21"/>
  <c r="G209" i="21"/>
  <c r="F209" i="21"/>
  <c r="O208" i="21"/>
  <c r="N208" i="21"/>
  <c r="M208" i="21"/>
  <c r="L208" i="21"/>
  <c r="K208" i="21"/>
  <c r="J208" i="21"/>
  <c r="I208" i="21"/>
  <c r="H208" i="21"/>
  <c r="G208" i="21"/>
  <c r="F208" i="21"/>
  <c r="O207" i="21"/>
  <c r="N207" i="21"/>
  <c r="M207" i="21"/>
  <c r="L207" i="21"/>
  <c r="K207" i="21"/>
  <c r="J207" i="21"/>
  <c r="I207" i="21"/>
  <c r="H207" i="21"/>
  <c r="G207" i="21"/>
  <c r="F207" i="21"/>
  <c r="O206" i="21"/>
  <c r="N206" i="21"/>
  <c r="M206" i="21"/>
  <c r="L206" i="21"/>
  <c r="K206" i="21"/>
  <c r="J206" i="21"/>
  <c r="I206" i="21"/>
  <c r="H206" i="21"/>
  <c r="G206" i="21"/>
  <c r="F206" i="21"/>
  <c r="O205" i="21"/>
  <c r="N205" i="21"/>
  <c r="M205" i="21"/>
  <c r="L205" i="21"/>
  <c r="K205" i="21"/>
  <c r="J205" i="21"/>
  <c r="I205" i="21"/>
  <c r="H205" i="21"/>
  <c r="G205" i="21"/>
  <c r="F205" i="21"/>
  <c r="O204" i="21"/>
  <c r="N204" i="21"/>
  <c r="M204" i="21"/>
  <c r="L204" i="21"/>
  <c r="K204" i="21"/>
  <c r="J204" i="21"/>
  <c r="I204" i="21"/>
  <c r="H204" i="21"/>
  <c r="G204" i="21"/>
  <c r="F204" i="21"/>
  <c r="O203" i="21"/>
  <c r="N203" i="21"/>
  <c r="M203" i="21"/>
  <c r="L203" i="21"/>
  <c r="K203" i="21"/>
  <c r="J203" i="21"/>
  <c r="I203" i="21"/>
  <c r="H203" i="21"/>
  <c r="G203" i="21"/>
  <c r="F203" i="21"/>
  <c r="O202" i="21"/>
  <c r="N202" i="21"/>
  <c r="M202" i="21"/>
  <c r="L202" i="21"/>
  <c r="K202" i="21"/>
  <c r="J202" i="21"/>
  <c r="I202" i="21"/>
  <c r="H202" i="21"/>
  <c r="G202" i="21"/>
  <c r="F202" i="21"/>
  <c r="O201" i="21"/>
  <c r="N201" i="21"/>
  <c r="M201" i="21"/>
  <c r="L201" i="21"/>
  <c r="K201" i="21"/>
  <c r="J201" i="21"/>
  <c r="I201" i="21"/>
  <c r="H201" i="21"/>
  <c r="G201" i="21"/>
  <c r="F201" i="21"/>
  <c r="O200" i="21"/>
  <c r="N200" i="21"/>
  <c r="M200" i="21"/>
  <c r="L200" i="21"/>
  <c r="K200" i="21"/>
  <c r="J200" i="21"/>
  <c r="I200" i="21"/>
  <c r="H200" i="21"/>
  <c r="G200" i="21"/>
  <c r="F200" i="21"/>
  <c r="O199" i="21"/>
  <c r="N199" i="21"/>
  <c r="M199" i="21"/>
  <c r="L199" i="21"/>
  <c r="K199" i="21"/>
  <c r="J199" i="21"/>
  <c r="I199" i="21"/>
  <c r="H199" i="21"/>
  <c r="G199" i="21"/>
  <c r="F199" i="21"/>
  <c r="O198" i="21"/>
  <c r="N198" i="21"/>
  <c r="M198" i="21"/>
  <c r="L198" i="21"/>
  <c r="K198" i="21"/>
  <c r="J198" i="21"/>
  <c r="I198" i="21"/>
  <c r="H198" i="21"/>
  <c r="G198" i="21"/>
  <c r="F198" i="21"/>
  <c r="O197" i="21"/>
  <c r="N197" i="21"/>
  <c r="M197" i="21"/>
  <c r="L197" i="21"/>
  <c r="K197" i="21"/>
  <c r="J197" i="21"/>
  <c r="I197" i="21"/>
  <c r="H197" i="21"/>
  <c r="G197" i="21"/>
  <c r="F197" i="21"/>
  <c r="O196" i="21"/>
  <c r="N196" i="21"/>
  <c r="M196" i="21"/>
  <c r="L196" i="21"/>
  <c r="K196" i="21"/>
  <c r="J196" i="21"/>
  <c r="I196" i="21"/>
  <c r="H196" i="21"/>
  <c r="G196" i="21"/>
  <c r="F196" i="21"/>
  <c r="O195" i="21"/>
  <c r="N195" i="21"/>
  <c r="M195" i="21"/>
  <c r="L195" i="21"/>
  <c r="K195" i="21"/>
  <c r="J195" i="21"/>
  <c r="I195" i="21"/>
  <c r="H195" i="21"/>
  <c r="G195" i="21"/>
  <c r="F195" i="21"/>
  <c r="O194" i="21"/>
  <c r="N194" i="21"/>
  <c r="M194" i="21"/>
  <c r="L194" i="21"/>
  <c r="K194" i="21"/>
  <c r="J194" i="21"/>
  <c r="I194" i="21"/>
  <c r="H194" i="21"/>
  <c r="G194" i="21"/>
  <c r="F194" i="21"/>
  <c r="O193" i="21"/>
  <c r="N193" i="21"/>
  <c r="M193" i="21"/>
  <c r="L193" i="21"/>
  <c r="K193" i="21"/>
  <c r="J193" i="21"/>
  <c r="I193" i="21"/>
  <c r="H193" i="21"/>
  <c r="G193" i="21"/>
  <c r="F193" i="21"/>
  <c r="O192" i="21"/>
  <c r="N192" i="21"/>
  <c r="M192" i="21"/>
  <c r="L192" i="21"/>
  <c r="K192" i="21"/>
  <c r="J192" i="21"/>
  <c r="I192" i="21"/>
  <c r="H192" i="21"/>
  <c r="G192" i="21"/>
  <c r="F192" i="21"/>
  <c r="O191" i="21"/>
  <c r="N191" i="21"/>
  <c r="M191" i="21"/>
  <c r="L191" i="21"/>
  <c r="K191" i="21"/>
  <c r="J191" i="21"/>
  <c r="I191" i="21"/>
  <c r="H191" i="21"/>
  <c r="G191" i="21"/>
  <c r="F191" i="21"/>
  <c r="O190" i="21"/>
  <c r="N190" i="21"/>
  <c r="M190" i="21"/>
  <c r="L190" i="21"/>
  <c r="K190" i="21"/>
  <c r="J190" i="21"/>
  <c r="I190" i="21"/>
  <c r="H190" i="21"/>
  <c r="G190" i="21"/>
  <c r="F190" i="21"/>
  <c r="O189" i="21"/>
  <c r="N189" i="21"/>
  <c r="M189" i="21"/>
  <c r="L189" i="21"/>
  <c r="K189" i="21"/>
  <c r="J189" i="21"/>
  <c r="I189" i="21"/>
  <c r="H189" i="21"/>
  <c r="G189" i="21"/>
  <c r="F189" i="21"/>
  <c r="O188" i="21"/>
  <c r="N188" i="21"/>
  <c r="M188" i="21"/>
  <c r="L188" i="21"/>
  <c r="K188" i="21"/>
  <c r="J188" i="21"/>
  <c r="I188" i="21"/>
  <c r="H188" i="21"/>
  <c r="G188" i="21"/>
  <c r="F188" i="21"/>
  <c r="O187" i="21"/>
  <c r="N187" i="21"/>
  <c r="M187" i="21"/>
  <c r="L187" i="21"/>
  <c r="K187" i="21"/>
  <c r="J187" i="21"/>
  <c r="I187" i="21"/>
  <c r="H187" i="21"/>
  <c r="G187" i="21"/>
  <c r="F187" i="21"/>
  <c r="O186" i="21"/>
  <c r="N186" i="21"/>
  <c r="M186" i="21"/>
  <c r="L186" i="21"/>
  <c r="K186" i="21"/>
  <c r="J186" i="21"/>
  <c r="I186" i="21"/>
  <c r="H186" i="21"/>
  <c r="G186" i="21"/>
  <c r="F186" i="21"/>
  <c r="O185" i="21"/>
  <c r="N185" i="21"/>
  <c r="M185" i="21"/>
  <c r="L185" i="21"/>
  <c r="K185" i="21"/>
  <c r="J185" i="21"/>
  <c r="I185" i="21"/>
  <c r="H185" i="21"/>
  <c r="G185" i="21"/>
  <c r="F185" i="21"/>
  <c r="O184" i="21"/>
  <c r="N184" i="21"/>
  <c r="M184" i="21"/>
  <c r="L184" i="21"/>
  <c r="K184" i="21"/>
  <c r="J184" i="21"/>
  <c r="I184" i="21"/>
  <c r="H184" i="21"/>
  <c r="G184" i="21"/>
  <c r="F184" i="21"/>
  <c r="O183" i="21"/>
  <c r="N183" i="21"/>
  <c r="M183" i="21"/>
  <c r="L183" i="21"/>
  <c r="K183" i="21"/>
  <c r="J183" i="21"/>
  <c r="I183" i="21"/>
  <c r="H183" i="21"/>
  <c r="G183" i="21"/>
  <c r="F183" i="21"/>
  <c r="O182" i="21"/>
  <c r="N182" i="21"/>
  <c r="M182" i="21"/>
  <c r="L182" i="21"/>
  <c r="K182" i="21"/>
  <c r="J182" i="21"/>
  <c r="I182" i="21"/>
  <c r="H182" i="21"/>
  <c r="G182" i="21"/>
  <c r="F182" i="21"/>
  <c r="O181" i="21"/>
  <c r="N181" i="21"/>
  <c r="M181" i="21"/>
  <c r="L181" i="21"/>
  <c r="K181" i="21"/>
  <c r="J181" i="21"/>
  <c r="I181" i="21"/>
  <c r="H181" i="21"/>
  <c r="G181" i="21"/>
  <c r="F181" i="21"/>
  <c r="O180" i="21"/>
  <c r="N180" i="21"/>
  <c r="M180" i="21"/>
  <c r="L180" i="21"/>
  <c r="K180" i="21"/>
  <c r="J180" i="21"/>
  <c r="I180" i="21"/>
  <c r="H180" i="21"/>
  <c r="G180" i="21"/>
  <c r="F180" i="21"/>
  <c r="O179" i="21"/>
  <c r="N179" i="21"/>
  <c r="M179" i="21"/>
  <c r="L179" i="21"/>
  <c r="K179" i="21"/>
  <c r="J179" i="21"/>
  <c r="I179" i="21"/>
  <c r="H179" i="21"/>
  <c r="G179" i="21"/>
  <c r="F179" i="21"/>
  <c r="O178" i="21"/>
  <c r="N178" i="21"/>
  <c r="M178" i="21"/>
  <c r="L178" i="21"/>
  <c r="K178" i="21"/>
  <c r="J178" i="21"/>
  <c r="I178" i="21"/>
  <c r="H178" i="21"/>
  <c r="G178" i="21"/>
  <c r="F178" i="21"/>
  <c r="O177" i="21"/>
  <c r="N177" i="21"/>
  <c r="M177" i="21"/>
  <c r="L177" i="21"/>
  <c r="K177" i="21"/>
  <c r="J177" i="21"/>
  <c r="I177" i="21"/>
  <c r="H177" i="21"/>
  <c r="G177" i="21"/>
  <c r="F177" i="21"/>
  <c r="O176" i="21"/>
  <c r="N176" i="21"/>
  <c r="M176" i="21"/>
  <c r="L176" i="21"/>
  <c r="K176" i="21"/>
  <c r="J176" i="21"/>
  <c r="I176" i="21"/>
  <c r="H176" i="21"/>
  <c r="G176" i="21"/>
  <c r="F176" i="21"/>
  <c r="O175" i="21"/>
  <c r="N175" i="21"/>
  <c r="M175" i="21"/>
  <c r="L175" i="21"/>
  <c r="K175" i="21"/>
  <c r="J175" i="21"/>
  <c r="I175" i="21"/>
  <c r="H175" i="21"/>
  <c r="G175" i="21"/>
  <c r="F175" i="21"/>
  <c r="O174" i="21"/>
  <c r="N174" i="21"/>
  <c r="M174" i="21"/>
  <c r="L174" i="21"/>
  <c r="K174" i="21"/>
  <c r="J174" i="21"/>
  <c r="I174" i="21"/>
  <c r="H174" i="21"/>
  <c r="G174" i="21"/>
  <c r="F174" i="21"/>
  <c r="O173" i="21"/>
  <c r="N173" i="21"/>
  <c r="M173" i="21"/>
  <c r="L173" i="21"/>
  <c r="K173" i="21"/>
  <c r="J173" i="21"/>
  <c r="I173" i="21"/>
  <c r="H173" i="21"/>
  <c r="G173" i="21"/>
  <c r="F173" i="21"/>
  <c r="O172" i="21"/>
  <c r="N172" i="21"/>
  <c r="M172" i="21"/>
  <c r="L172" i="21"/>
  <c r="K172" i="21"/>
  <c r="J172" i="21"/>
  <c r="I172" i="21"/>
  <c r="H172" i="21"/>
  <c r="G172" i="21"/>
  <c r="F172" i="21"/>
  <c r="O171" i="21"/>
  <c r="N171" i="21"/>
  <c r="M171" i="21"/>
  <c r="L171" i="21"/>
  <c r="K171" i="21"/>
  <c r="J171" i="21"/>
  <c r="I171" i="21"/>
  <c r="H171" i="21"/>
  <c r="G171" i="21"/>
  <c r="F171" i="21"/>
  <c r="O170" i="21"/>
  <c r="N170" i="21"/>
  <c r="M170" i="21"/>
  <c r="L170" i="21"/>
  <c r="K170" i="21"/>
  <c r="J170" i="21"/>
  <c r="I170" i="21"/>
  <c r="H170" i="21"/>
  <c r="G170" i="21"/>
  <c r="F170" i="21"/>
  <c r="O169" i="21"/>
  <c r="N169" i="21"/>
  <c r="M169" i="21"/>
  <c r="L169" i="21"/>
  <c r="K169" i="21"/>
  <c r="J169" i="21"/>
  <c r="I169" i="21"/>
  <c r="H169" i="21"/>
  <c r="G169" i="21"/>
  <c r="F169" i="21"/>
  <c r="O168" i="21"/>
  <c r="N168" i="21"/>
  <c r="M168" i="21"/>
  <c r="L168" i="21"/>
  <c r="K168" i="21"/>
  <c r="J168" i="21"/>
  <c r="I168" i="21"/>
  <c r="H168" i="21"/>
  <c r="G168" i="21"/>
  <c r="F168" i="21"/>
  <c r="O167" i="21"/>
  <c r="N167" i="21"/>
  <c r="M167" i="21"/>
  <c r="L167" i="21"/>
  <c r="K167" i="21"/>
  <c r="J167" i="21"/>
  <c r="I167" i="21"/>
  <c r="H167" i="21"/>
  <c r="G167" i="21"/>
  <c r="F167" i="21"/>
  <c r="O166" i="21"/>
  <c r="N166" i="21"/>
  <c r="M166" i="21"/>
  <c r="L166" i="21"/>
  <c r="K166" i="21"/>
  <c r="J166" i="21"/>
  <c r="I166" i="21"/>
  <c r="H166" i="21"/>
  <c r="G166" i="21"/>
  <c r="F166" i="21"/>
  <c r="O165" i="21"/>
  <c r="N165" i="21"/>
  <c r="M165" i="21"/>
  <c r="L165" i="21"/>
  <c r="K165" i="21"/>
  <c r="J165" i="21"/>
  <c r="I165" i="21"/>
  <c r="H165" i="21"/>
  <c r="G165" i="21"/>
  <c r="F165" i="21"/>
  <c r="O164" i="21"/>
  <c r="N164" i="21"/>
  <c r="M164" i="21"/>
  <c r="L164" i="21"/>
  <c r="K164" i="21"/>
  <c r="J164" i="21"/>
  <c r="I164" i="21"/>
  <c r="H164" i="21"/>
  <c r="G164" i="21"/>
  <c r="F164" i="21"/>
  <c r="O163" i="21"/>
  <c r="N163" i="21"/>
  <c r="M163" i="21"/>
  <c r="L163" i="21"/>
  <c r="K163" i="21"/>
  <c r="J163" i="21"/>
  <c r="I163" i="21"/>
  <c r="H163" i="21"/>
  <c r="G163" i="21"/>
  <c r="F163" i="21"/>
  <c r="O162" i="21"/>
  <c r="N162" i="21"/>
  <c r="M162" i="21"/>
  <c r="L162" i="21"/>
  <c r="K162" i="21"/>
  <c r="J162" i="21"/>
  <c r="I162" i="21"/>
  <c r="H162" i="21"/>
  <c r="G162" i="21"/>
  <c r="F162" i="21"/>
  <c r="O161" i="21"/>
  <c r="N161" i="21"/>
  <c r="M161" i="21"/>
  <c r="L161" i="21"/>
  <c r="K161" i="21"/>
  <c r="J161" i="21"/>
  <c r="I161" i="21"/>
  <c r="H161" i="21"/>
  <c r="G161" i="21"/>
  <c r="F161" i="21"/>
  <c r="O160" i="21"/>
  <c r="N160" i="21"/>
  <c r="M160" i="21"/>
  <c r="L160" i="21"/>
  <c r="K160" i="21"/>
  <c r="J160" i="21"/>
  <c r="I160" i="21"/>
  <c r="H160" i="21"/>
  <c r="G160" i="21"/>
  <c r="F160" i="21"/>
  <c r="O159" i="21"/>
  <c r="N159" i="21"/>
  <c r="M159" i="21"/>
  <c r="L159" i="21"/>
  <c r="K159" i="21"/>
  <c r="J159" i="21"/>
  <c r="I159" i="21"/>
  <c r="H159" i="21"/>
  <c r="G159" i="21"/>
  <c r="F159" i="21"/>
  <c r="O158" i="21"/>
  <c r="N158" i="21"/>
  <c r="M158" i="21"/>
  <c r="L158" i="21"/>
  <c r="K158" i="21"/>
  <c r="J158" i="21"/>
  <c r="I158" i="21"/>
  <c r="H158" i="21"/>
  <c r="G158" i="21"/>
  <c r="F158" i="21"/>
  <c r="O157" i="21"/>
  <c r="N157" i="21"/>
  <c r="M157" i="21"/>
  <c r="L157" i="21"/>
  <c r="K157" i="21"/>
  <c r="J157" i="21"/>
  <c r="I157" i="21"/>
  <c r="H157" i="21"/>
  <c r="G157" i="21"/>
  <c r="F157" i="21"/>
  <c r="O156" i="21"/>
  <c r="N156" i="21"/>
  <c r="M156" i="21"/>
  <c r="L156" i="21"/>
  <c r="K156" i="21"/>
  <c r="J156" i="21"/>
  <c r="I156" i="21"/>
  <c r="H156" i="21"/>
  <c r="G156" i="21"/>
  <c r="F156" i="21"/>
  <c r="O155" i="21"/>
  <c r="N155" i="21"/>
  <c r="M155" i="21"/>
  <c r="L155" i="21"/>
  <c r="K155" i="21"/>
  <c r="J155" i="21"/>
  <c r="I155" i="21"/>
  <c r="H155" i="21"/>
  <c r="G155" i="21"/>
  <c r="F155" i="21"/>
  <c r="O154" i="21"/>
  <c r="N154" i="21"/>
  <c r="M154" i="21"/>
  <c r="L154" i="21"/>
  <c r="K154" i="21"/>
  <c r="J154" i="21"/>
  <c r="I154" i="21"/>
  <c r="H154" i="21"/>
  <c r="G154" i="21"/>
  <c r="F154" i="21"/>
  <c r="O153" i="21"/>
  <c r="N153" i="21"/>
  <c r="M153" i="21"/>
  <c r="L153" i="21"/>
  <c r="K153" i="21"/>
  <c r="J153" i="21"/>
  <c r="I153" i="21"/>
  <c r="H153" i="21"/>
  <c r="G153" i="21"/>
  <c r="F153" i="21"/>
  <c r="O152" i="21"/>
  <c r="N152" i="21"/>
  <c r="M152" i="21"/>
  <c r="L152" i="21"/>
  <c r="K152" i="21"/>
  <c r="J152" i="21"/>
  <c r="I152" i="21"/>
  <c r="H152" i="21"/>
  <c r="G152" i="21"/>
  <c r="F152" i="21"/>
  <c r="O151" i="21"/>
  <c r="N151" i="21"/>
  <c r="M151" i="21"/>
  <c r="L151" i="21"/>
  <c r="K151" i="21"/>
  <c r="J151" i="21"/>
  <c r="I151" i="21"/>
  <c r="H151" i="21"/>
  <c r="G151" i="21"/>
  <c r="F151" i="21"/>
  <c r="O150" i="21"/>
  <c r="N150" i="21"/>
  <c r="M150" i="21"/>
  <c r="L150" i="21"/>
  <c r="K150" i="21"/>
  <c r="J150" i="21"/>
  <c r="I150" i="21"/>
  <c r="H150" i="21"/>
  <c r="G150" i="21"/>
  <c r="F150" i="21"/>
  <c r="O149" i="21"/>
  <c r="N149" i="21"/>
  <c r="M149" i="21"/>
  <c r="L149" i="21"/>
  <c r="K149" i="21"/>
  <c r="J149" i="21"/>
  <c r="I149" i="21"/>
  <c r="H149" i="21"/>
  <c r="G149" i="21"/>
  <c r="F149" i="21"/>
  <c r="O148" i="21"/>
  <c r="N148" i="21"/>
  <c r="M148" i="21"/>
  <c r="L148" i="21"/>
  <c r="K148" i="21"/>
  <c r="J148" i="21"/>
  <c r="I148" i="21"/>
  <c r="H148" i="21"/>
  <c r="G148" i="21"/>
  <c r="F148" i="21"/>
  <c r="O147" i="21"/>
  <c r="N147" i="21"/>
  <c r="M147" i="21"/>
  <c r="L147" i="21"/>
  <c r="K147" i="21"/>
  <c r="J147" i="21"/>
  <c r="I147" i="21"/>
  <c r="H147" i="21"/>
  <c r="G147" i="21"/>
  <c r="F147" i="21"/>
  <c r="O146" i="21"/>
  <c r="N146" i="21"/>
  <c r="M146" i="21"/>
  <c r="L146" i="21"/>
  <c r="K146" i="21"/>
  <c r="J146" i="21"/>
  <c r="I146" i="21"/>
  <c r="H146" i="21"/>
  <c r="G146" i="21"/>
  <c r="F146" i="21"/>
  <c r="O145" i="21"/>
  <c r="N145" i="21"/>
  <c r="M145" i="21"/>
  <c r="L145" i="21"/>
  <c r="K145" i="21"/>
  <c r="J145" i="21"/>
  <c r="I145" i="21"/>
  <c r="H145" i="21"/>
  <c r="G145" i="21"/>
  <c r="F145" i="21"/>
  <c r="O144" i="21"/>
  <c r="N144" i="21"/>
  <c r="M144" i="21"/>
  <c r="L144" i="21"/>
  <c r="K144" i="21"/>
  <c r="J144" i="21"/>
  <c r="I144" i="21"/>
  <c r="H144" i="21"/>
  <c r="G144" i="21"/>
  <c r="F144" i="21"/>
  <c r="O143" i="21"/>
  <c r="N143" i="21"/>
  <c r="M143" i="21"/>
  <c r="L143" i="21"/>
  <c r="K143" i="21"/>
  <c r="J143" i="21"/>
  <c r="I143" i="21"/>
  <c r="H143" i="21"/>
  <c r="G143" i="21"/>
  <c r="F143" i="21"/>
  <c r="O142" i="21"/>
  <c r="N142" i="21"/>
  <c r="M142" i="21"/>
  <c r="L142" i="21"/>
  <c r="K142" i="21"/>
  <c r="J142" i="21"/>
  <c r="I142" i="21"/>
  <c r="H142" i="21"/>
  <c r="G142" i="21"/>
  <c r="F142" i="21"/>
  <c r="O141" i="21"/>
  <c r="N141" i="21"/>
  <c r="M141" i="21"/>
  <c r="L141" i="21"/>
  <c r="K141" i="21"/>
  <c r="J141" i="21"/>
  <c r="I141" i="21"/>
  <c r="H141" i="21"/>
  <c r="G141" i="21"/>
  <c r="F141" i="21"/>
  <c r="O140" i="21"/>
  <c r="N140" i="21"/>
  <c r="M140" i="21"/>
  <c r="L140" i="21"/>
  <c r="K140" i="21"/>
  <c r="J140" i="21"/>
  <c r="I140" i="21"/>
  <c r="H140" i="21"/>
  <c r="G140" i="21"/>
  <c r="F140" i="21"/>
  <c r="O139" i="21"/>
  <c r="N139" i="21"/>
  <c r="M139" i="21"/>
  <c r="L139" i="21"/>
  <c r="K139" i="21"/>
  <c r="J139" i="21"/>
  <c r="I139" i="21"/>
  <c r="H139" i="21"/>
  <c r="G139" i="21"/>
  <c r="F139" i="21"/>
  <c r="O138" i="21"/>
  <c r="N138" i="21"/>
  <c r="M138" i="21"/>
  <c r="L138" i="21"/>
  <c r="K138" i="21"/>
  <c r="J138" i="21"/>
  <c r="I138" i="21"/>
  <c r="H138" i="21"/>
  <c r="G138" i="21"/>
  <c r="F138" i="21"/>
  <c r="O137" i="21"/>
  <c r="N137" i="21"/>
  <c r="M137" i="21"/>
  <c r="L137" i="21"/>
  <c r="K137" i="21"/>
  <c r="J137" i="21"/>
  <c r="I137" i="21"/>
  <c r="H137" i="21"/>
  <c r="G137" i="21"/>
  <c r="F137" i="21"/>
  <c r="O136" i="21"/>
  <c r="N136" i="21"/>
  <c r="M136" i="21"/>
  <c r="L136" i="21"/>
  <c r="K136" i="21"/>
  <c r="J136" i="21"/>
  <c r="I136" i="21"/>
  <c r="H136" i="21"/>
  <c r="G136" i="21"/>
  <c r="F136" i="21"/>
  <c r="O135" i="21"/>
  <c r="N135" i="21"/>
  <c r="M135" i="21"/>
  <c r="L135" i="21"/>
  <c r="K135" i="21"/>
  <c r="J135" i="21"/>
  <c r="I135" i="21"/>
  <c r="H135" i="21"/>
  <c r="G135" i="21"/>
  <c r="F135" i="21"/>
  <c r="O134" i="21"/>
  <c r="N134" i="21"/>
  <c r="M134" i="21"/>
  <c r="L134" i="21"/>
  <c r="K134" i="21"/>
  <c r="J134" i="21"/>
  <c r="I134" i="21"/>
  <c r="H134" i="21"/>
  <c r="G134" i="21"/>
  <c r="F134" i="21"/>
  <c r="O133" i="21"/>
  <c r="N133" i="21"/>
  <c r="M133" i="21"/>
  <c r="L133" i="21"/>
  <c r="K133" i="21"/>
  <c r="J133" i="21"/>
  <c r="I133" i="21"/>
  <c r="H133" i="21"/>
  <c r="G133" i="21"/>
  <c r="F133" i="21"/>
  <c r="O132" i="21"/>
  <c r="N132" i="21"/>
  <c r="M132" i="21"/>
  <c r="L132" i="21"/>
  <c r="K132" i="21"/>
  <c r="J132" i="21"/>
  <c r="I132" i="21"/>
  <c r="H132" i="21"/>
  <c r="G132" i="21"/>
  <c r="F132" i="21"/>
  <c r="O131" i="21"/>
  <c r="N131" i="21"/>
  <c r="M131" i="21"/>
  <c r="L131" i="21"/>
  <c r="K131" i="21"/>
  <c r="J131" i="21"/>
  <c r="I131" i="21"/>
  <c r="H131" i="21"/>
  <c r="G131" i="21"/>
  <c r="F131" i="21"/>
  <c r="O130" i="21"/>
  <c r="N130" i="21"/>
  <c r="M130" i="21"/>
  <c r="L130" i="21"/>
  <c r="K130" i="21"/>
  <c r="J130" i="21"/>
  <c r="I130" i="21"/>
  <c r="H130" i="21"/>
  <c r="G130" i="21"/>
  <c r="F130" i="21"/>
  <c r="O129" i="21"/>
  <c r="N129" i="21"/>
  <c r="M129" i="21"/>
  <c r="L129" i="21"/>
  <c r="K129" i="21"/>
  <c r="J129" i="21"/>
  <c r="I129" i="21"/>
  <c r="H129" i="21"/>
  <c r="G129" i="21"/>
  <c r="F129" i="21"/>
  <c r="O128" i="21"/>
  <c r="N128" i="21"/>
  <c r="M128" i="21"/>
  <c r="L128" i="21"/>
  <c r="K128" i="21"/>
  <c r="J128" i="21"/>
  <c r="I128" i="21"/>
  <c r="H128" i="21"/>
  <c r="G128" i="21"/>
  <c r="F128" i="21"/>
  <c r="O127" i="21"/>
  <c r="N127" i="21"/>
  <c r="M127" i="21"/>
  <c r="L127" i="21"/>
  <c r="K127" i="21"/>
  <c r="J127" i="21"/>
  <c r="I127" i="21"/>
  <c r="H127" i="21"/>
  <c r="G127" i="21"/>
  <c r="F127" i="21"/>
  <c r="O126" i="21"/>
  <c r="N126" i="21"/>
  <c r="M126" i="21"/>
  <c r="L126" i="21"/>
  <c r="K126" i="21"/>
  <c r="J126" i="21"/>
  <c r="I126" i="21"/>
  <c r="H126" i="21"/>
  <c r="G126" i="21"/>
  <c r="F126" i="21"/>
  <c r="O125" i="21"/>
  <c r="N125" i="21"/>
  <c r="M125" i="21"/>
  <c r="L125" i="21"/>
  <c r="K125" i="21"/>
  <c r="J125" i="21"/>
  <c r="I125" i="21"/>
  <c r="H125" i="21"/>
  <c r="G125" i="21"/>
  <c r="F125" i="21"/>
  <c r="O124" i="21"/>
  <c r="N124" i="21"/>
  <c r="M124" i="21"/>
  <c r="L124" i="21"/>
  <c r="K124" i="21"/>
  <c r="J124" i="21"/>
  <c r="I124" i="21"/>
  <c r="H124" i="21"/>
  <c r="G124" i="21"/>
  <c r="F124" i="21"/>
  <c r="O123" i="21"/>
  <c r="N123" i="21"/>
  <c r="M123" i="21"/>
  <c r="L123" i="21"/>
  <c r="K123" i="21"/>
  <c r="J123" i="21"/>
  <c r="I123" i="21"/>
  <c r="H123" i="21"/>
  <c r="G123" i="21"/>
  <c r="F123" i="21"/>
  <c r="O122" i="21"/>
  <c r="N122" i="21"/>
  <c r="M122" i="21"/>
  <c r="L122" i="21"/>
  <c r="K122" i="21"/>
  <c r="J122" i="21"/>
  <c r="I122" i="21"/>
  <c r="H122" i="21"/>
  <c r="G122" i="21"/>
  <c r="F122" i="21"/>
  <c r="O121" i="21"/>
  <c r="N121" i="21"/>
  <c r="M121" i="21"/>
  <c r="L121" i="21"/>
  <c r="K121" i="21"/>
  <c r="J121" i="21"/>
  <c r="I121" i="21"/>
  <c r="H121" i="21"/>
  <c r="G121" i="21"/>
  <c r="F121" i="21"/>
  <c r="O120" i="21"/>
  <c r="N120" i="21"/>
  <c r="M120" i="21"/>
  <c r="L120" i="21"/>
  <c r="K120" i="21"/>
  <c r="J120" i="21"/>
  <c r="I120" i="21"/>
  <c r="H120" i="21"/>
  <c r="G120" i="21"/>
  <c r="F120" i="21"/>
  <c r="O119" i="21"/>
  <c r="N119" i="21"/>
  <c r="M119" i="21"/>
  <c r="L119" i="21"/>
  <c r="K119" i="21"/>
  <c r="J119" i="21"/>
  <c r="I119" i="21"/>
  <c r="H119" i="21"/>
  <c r="G119" i="21"/>
  <c r="F119" i="21"/>
  <c r="O118" i="21"/>
  <c r="N118" i="21"/>
  <c r="M118" i="21"/>
  <c r="L118" i="21"/>
  <c r="K118" i="21"/>
  <c r="J118" i="21"/>
  <c r="I118" i="21"/>
  <c r="H118" i="21"/>
  <c r="G118" i="21"/>
  <c r="F118" i="21"/>
  <c r="O117" i="21"/>
  <c r="N117" i="21"/>
  <c r="M117" i="21"/>
  <c r="L117" i="21"/>
  <c r="K117" i="21"/>
  <c r="J117" i="21"/>
  <c r="I117" i="21"/>
  <c r="H117" i="21"/>
  <c r="G117" i="21"/>
  <c r="F117" i="21"/>
  <c r="O116" i="21"/>
  <c r="N116" i="21"/>
  <c r="M116" i="21"/>
  <c r="L116" i="21"/>
  <c r="K116" i="21"/>
  <c r="J116" i="21"/>
  <c r="I116" i="21"/>
  <c r="H116" i="21"/>
  <c r="G116" i="21"/>
  <c r="F116" i="21"/>
  <c r="O115" i="21"/>
  <c r="N115" i="21"/>
  <c r="M115" i="21"/>
  <c r="L115" i="21"/>
  <c r="K115" i="21"/>
  <c r="J115" i="21"/>
  <c r="I115" i="21"/>
  <c r="H115" i="21"/>
  <c r="G115" i="21"/>
  <c r="F115" i="21"/>
  <c r="O114" i="21"/>
  <c r="N114" i="21"/>
  <c r="M114" i="21"/>
  <c r="L114" i="21"/>
  <c r="K114" i="21"/>
  <c r="J114" i="21"/>
  <c r="I114" i="21"/>
  <c r="H114" i="21"/>
  <c r="G114" i="21"/>
  <c r="F114" i="21"/>
  <c r="O113" i="21"/>
  <c r="N113" i="21"/>
  <c r="M113" i="21"/>
  <c r="L113" i="21"/>
  <c r="K113" i="21"/>
  <c r="J113" i="21"/>
  <c r="I113" i="21"/>
  <c r="H113" i="21"/>
  <c r="G113" i="21"/>
  <c r="F113" i="21"/>
  <c r="O112" i="21"/>
  <c r="N112" i="21"/>
  <c r="M112" i="21"/>
  <c r="L112" i="21"/>
  <c r="K112" i="21"/>
  <c r="J112" i="21"/>
  <c r="I112" i="21"/>
  <c r="H112" i="21"/>
  <c r="G112" i="21"/>
  <c r="F112" i="21"/>
  <c r="O111" i="21"/>
  <c r="N111" i="21"/>
  <c r="M111" i="21"/>
  <c r="L111" i="21"/>
  <c r="K111" i="21"/>
  <c r="J111" i="21"/>
  <c r="I111" i="21"/>
  <c r="H111" i="21"/>
  <c r="G111" i="21"/>
  <c r="F111" i="21"/>
  <c r="O110" i="21"/>
  <c r="N110" i="21"/>
  <c r="M110" i="21"/>
  <c r="L110" i="21"/>
  <c r="K110" i="21"/>
  <c r="J110" i="21"/>
  <c r="I110" i="21"/>
  <c r="H110" i="21"/>
  <c r="G110" i="21"/>
  <c r="F110" i="21"/>
  <c r="O109" i="21"/>
  <c r="N109" i="21"/>
  <c r="M109" i="21"/>
  <c r="L109" i="21"/>
  <c r="K109" i="21"/>
  <c r="J109" i="21"/>
  <c r="I109" i="21"/>
  <c r="H109" i="21"/>
  <c r="G109" i="21"/>
  <c r="F109" i="21"/>
  <c r="O108" i="21"/>
  <c r="N108" i="21"/>
  <c r="M108" i="21"/>
  <c r="L108" i="21"/>
  <c r="K108" i="21"/>
  <c r="J108" i="21"/>
  <c r="I108" i="21"/>
  <c r="H108" i="21"/>
  <c r="G108" i="21"/>
  <c r="F108" i="21"/>
  <c r="O107" i="21"/>
  <c r="N107" i="21"/>
  <c r="M107" i="21"/>
  <c r="L107" i="21"/>
  <c r="K107" i="21"/>
  <c r="J107" i="21"/>
  <c r="I107" i="21"/>
  <c r="H107" i="21"/>
  <c r="G107" i="21"/>
  <c r="F107" i="21"/>
  <c r="O106" i="21"/>
  <c r="N106" i="21"/>
  <c r="M106" i="21"/>
  <c r="L106" i="21"/>
  <c r="K106" i="21"/>
  <c r="J106" i="21"/>
  <c r="I106" i="21"/>
  <c r="H106" i="21"/>
  <c r="G106" i="21"/>
  <c r="F106" i="21"/>
  <c r="O105" i="21"/>
  <c r="N105" i="21"/>
  <c r="M105" i="21"/>
  <c r="L105" i="21"/>
  <c r="K105" i="21"/>
  <c r="J105" i="21"/>
  <c r="I105" i="21"/>
  <c r="H105" i="21"/>
  <c r="G105" i="21"/>
  <c r="F105" i="21"/>
  <c r="O104" i="21"/>
  <c r="N104" i="21"/>
  <c r="M104" i="21"/>
  <c r="L104" i="21"/>
  <c r="K104" i="21"/>
  <c r="J104" i="21"/>
  <c r="I104" i="21"/>
  <c r="H104" i="21"/>
  <c r="G104" i="21"/>
  <c r="F104" i="21"/>
  <c r="O103" i="21"/>
  <c r="N103" i="21"/>
  <c r="M103" i="21"/>
  <c r="L103" i="21"/>
  <c r="K103" i="21"/>
  <c r="J103" i="21"/>
  <c r="I103" i="21"/>
  <c r="H103" i="21"/>
  <c r="G103" i="21"/>
  <c r="F103" i="21"/>
  <c r="O102" i="21"/>
  <c r="N102" i="21"/>
  <c r="M102" i="21"/>
  <c r="L102" i="21"/>
  <c r="K102" i="21"/>
  <c r="J102" i="21"/>
  <c r="I102" i="21"/>
  <c r="H102" i="21"/>
  <c r="G102" i="21"/>
  <c r="F102" i="21"/>
  <c r="O101" i="21"/>
  <c r="N101" i="21"/>
  <c r="M101" i="21"/>
  <c r="L101" i="21"/>
  <c r="K101" i="21"/>
  <c r="J101" i="21"/>
  <c r="I101" i="21"/>
  <c r="H101" i="21"/>
  <c r="G101" i="21"/>
  <c r="F101" i="21"/>
  <c r="O100" i="21"/>
  <c r="N100" i="21"/>
  <c r="M100" i="21"/>
  <c r="L100" i="21"/>
  <c r="K100" i="21"/>
  <c r="J100" i="21"/>
  <c r="I100" i="21"/>
  <c r="H100" i="21"/>
  <c r="G100" i="21"/>
  <c r="F100" i="21"/>
  <c r="O99" i="21"/>
  <c r="N99" i="21"/>
  <c r="M99" i="21"/>
  <c r="L99" i="21"/>
  <c r="K99" i="21"/>
  <c r="J99" i="21"/>
  <c r="I99" i="21"/>
  <c r="H99" i="21"/>
  <c r="G99" i="21"/>
  <c r="F99" i="21"/>
  <c r="O98" i="21"/>
  <c r="N98" i="21"/>
  <c r="M98" i="21"/>
  <c r="L98" i="21"/>
  <c r="K98" i="21"/>
  <c r="J98" i="21"/>
  <c r="I98" i="21"/>
  <c r="H98" i="21"/>
  <c r="G98" i="21"/>
  <c r="F98" i="21"/>
  <c r="O97" i="21"/>
  <c r="N97" i="21"/>
  <c r="M97" i="21"/>
  <c r="L97" i="21"/>
  <c r="K97" i="21"/>
  <c r="J97" i="21"/>
  <c r="I97" i="21"/>
  <c r="H97" i="21"/>
  <c r="G97" i="21"/>
  <c r="F97" i="21"/>
  <c r="O96" i="21"/>
  <c r="N96" i="21"/>
  <c r="M96" i="21"/>
  <c r="L96" i="21"/>
  <c r="K96" i="21"/>
  <c r="J96" i="21"/>
  <c r="I96" i="21"/>
  <c r="H96" i="21"/>
  <c r="G96" i="21"/>
  <c r="F96" i="21"/>
  <c r="O95" i="21"/>
  <c r="N95" i="21"/>
  <c r="M95" i="21"/>
  <c r="L95" i="21"/>
  <c r="K95" i="21"/>
  <c r="J95" i="21"/>
  <c r="I95" i="21"/>
  <c r="H95" i="21"/>
  <c r="G95" i="21"/>
  <c r="F95" i="21"/>
  <c r="O94" i="21"/>
  <c r="N94" i="21"/>
  <c r="M94" i="21"/>
  <c r="L94" i="21"/>
  <c r="K94" i="21"/>
  <c r="J94" i="21"/>
  <c r="I94" i="21"/>
  <c r="H94" i="21"/>
  <c r="G94" i="21"/>
  <c r="F94" i="21"/>
  <c r="O93" i="21"/>
  <c r="N93" i="21"/>
  <c r="M93" i="21"/>
  <c r="L93" i="21"/>
  <c r="K93" i="21"/>
  <c r="J93" i="21"/>
  <c r="I93" i="21"/>
  <c r="H93" i="21"/>
  <c r="G93" i="21"/>
  <c r="F93" i="21"/>
  <c r="O92" i="21"/>
  <c r="N92" i="21"/>
  <c r="M92" i="21"/>
  <c r="L92" i="21"/>
  <c r="K92" i="21"/>
  <c r="J92" i="21"/>
  <c r="I92" i="21"/>
  <c r="H92" i="21"/>
  <c r="G92" i="21"/>
  <c r="F92" i="21"/>
  <c r="O91" i="21"/>
  <c r="N91" i="21"/>
  <c r="M91" i="21"/>
  <c r="L91" i="21"/>
  <c r="K91" i="21"/>
  <c r="J91" i="21"/>
  <c r="I91" i="21"/>
  <c r="H91" i="21"/>
  <c r="G91" i="21"/>
  <c r="F91" i="21"/>
  <c r="O90" i="21"/>
  <c r="N90" i="21"/>
  <c r="M90" i="21"/>
  <c r="L90" i="21"/>
  <c r="K90" i="21"/>
  <c r="J90" i="21"/>
  <c r="I90" i="21"/>
  <c r="H90" i="21"/>
  <c r="G90" i="21"/>
  <c r="F90" i="21"/>
  <c r="O89" i="21"/>
  <c r="N89" i="21"/>
  <c r="M89" i="21"/>
  <c r="L89" i="21"/>
  <c r="K89" i="21"/>
  <c r="J89" i="21"/>
  <c r="I89" i="21"/>
  <c r="H89" i="21"/>
  <c r="G89" i="21"/>
  <c r="F89" i="21"/>
  <c r="O88" i="21"/>
  <c r="N88" i="21"/>
  <c r="M88" i="21"/>
  <c r="L88" i="21"/>
  <c r="K88" i="21"/>
  <c r="J88" i="21"/>
  <c r="I88" i="21"/>
  <c r="H88" i="21"/>
  <c r="G88" i="21"/>
  <c r="F88" i="21"/>
  <c r="O87" i="21"/>
  <c r="N87" i="21"/>
  <c r="M87" i="21"/>
  <c r="L87" i="21"/>
  <c r="K87" i="21"/>
  <c r="J87" i="21"/>
  <c r="I87" i="21"/>
  <c r="H87" i="21"/>
  <c r="G87" i="21"/>
  <c r="F87" i="21"/>
  <c r="O86" i="21"/>
  <c r="N86" i="21"/>
  <c r="M86" i="21"/>
  <c r="L86" i="21"/>
  <c r="K86" i="21"/>
  <c r="J86" i="21"/>
  <c r="I86" i="21"/>
  <c r="H86" i="21"/>
  <c r="G86" i="21"/>
  <c r="F86" i="21"/>
  <c r="O85" i="21"/>
  <c r="N85" i="21"/>
  <c r="M85" i="21"/>
  <c r="L85" i="21"/>
  <c r="K85" i="21"/>
  <c r="J85" i="21"/>
  <c r="I85" i="21"/>
  <c r="H85" i="21"/>
  <c r="G85" i="21"/>
  <c r="F85" i="21"/>
  <c r="O84" i="21"/>
  <c r="N84" i="21"/>
  <c r="M84" i="21"/>
  <c r="L84" i="21"/>
  <c r="K84" i="21"/>
  <c r="J84" i="21"/>
  <c r="I84" i="21"/>
  <c r="H84" i="21"/>
  <c r="G84" i="21"/>
  <c r="F84" i="21"/>
  <c r="O83" i="21"/>
  <c r="N83" i="21"/>
  <c r="M83" i="21"/>
  <c r="L83" i="21"/>
  <c r="K83" i="21"/>
  <c r="J83" i="21"/>
  <c r="I83" i="21"/>
  <c r="H83" i="21"/>
  <c r="G83" i="21"/>
  <c r="F83" i="21"/>
  <c r="O82" i="21"/>
  <c r="N82" i="21"/>
  <c r="M82" i="21"/>
  <c r="L82" i="21"/>
  <c r="K82" i="21"/>
  <c r="J82" i="21"/>
  <c r="I82" i="21"/>
  <c r="H82" i="21"/>
  <c r="G82" i="21"/>
  <c r="F82" i="21"/>
  <c r="O81" i="21"/>
  <c r="N81" i="21"/>
  <c r="M81" i="21"/>
  <c r="L81" i="21"/>
  <c r="K81" i="21"/>
  <c r="J81" i="21"/>
  <c r="I81" i="21"/>
  <c r="H81" i="21"/>
  <c r="G81" i="21"/>
  <c r="F81" i="21"/>
  <c r="O80" i="21"/>
  <c r="N80" i="21"/>
  <c r="M80" i="21"/>
  <c r="L80" i="21"/>
  <c r="K80" i="21"/>
  <c r="J80" i="21"/>
  <c r="I80" i="21"/>
  <c r="H80" i="21"/>
  <c r="G80" i="21"/>
  <c r="F80" i="21"/>
  <c r="O79" i="21"/>
  <c r="N79" i="21"/>
  <c r="M79" i="21"/>
  <c r="L79" i="21"/>
  <c r="K79" i="21"/>
  <c r="J79" i="21"/>
  <c r="I79" i="21"/>
  <c r="H79" i="21"/>
  <c r="G79" i="21"/>
  <c r="F79" i="21"/>
  <c r="O78" i="21"/>
  <c r="N78" i="21"/>
  <c r="M78" i="21"/>
  <c r="L78" i="21"/>
  <c r="K78" i="21"/>
  <c r="J78" i="21"/>
  <c r="I78" i="21"/>
  <c r="H78" i="21"/>
  <c r="G78" i="21"/>
  <c r="F78" i="21"/>
  <c r="O77" i="21"/>
  <c r="N77" i="21"/>
  <c r="M77" i="21"/>
  <c r="L77" i="21"/>
  <c r="K77" i="21"/>
  <c r="J77" i="21"/>
  <c r="I77" i="21"/>
  <c r="H77" i="21"/>
  <c r="G77" i="21"/>
  <c r="F77" i="21"/>
  <c r="O76" i="21"/>
  <c r="N76" i="21"/>
  <c r="M76" i="21"/>
  <c r="L76" i="21"/>
  <c r="K76" i="21"/>
  <c r="J76" i="21"/>
  <c r="I76" i="21"/>
  <c r="H76" i="21"/>
  <c r="G76" i="21"/>
  <c r="F76" i="21"/>
  <c r="O75" i="21"/>
  <c r="N75" i="21"/>
  <c r="M75" i="21"/>
  <c r="L75" i="21"/>
  <c r="K75" i="21"/>
  <c r="J75" i="21"/>
  <c r="I75" i="21"/>
  <c r="H75" i="21"/>
  <c r="G75" i="21"/>
  <c r="F75" i="21"/>
  <c r="O74" i="21"/>
  <c r="N74" i="21"/>
  <c r="M74" i="21"/>
  <c r="L74" i="21"/>
  <c r="K74" i="21"/>
  <c r="J74" i="21"/>
  <c r="I74" i="21"/>
  <c r="H74" i="21"/>
  <c r="G74" i="21"/>
  <c r="F74" i="21"/>
  <c r="O73" i="21"/>
  <c r="N73" i="21"/>
  <c r="M73" i="21"/>
  <c r="L73" i="21"/>
  <c r="K73" i="21"/>
  <c r="J73" i="21"/>
  <c r="I73" i="21"/>
  <c r="H73" i="21"/>
  <c r="G73" i="21"/>
  <c r="F73" i="21"/>
  <c r="O72" i="21"/>
  <c r="N72" i="21"/>
  <c r="M72" i="21"/>
  <c r="L72" i="21"/>
  <c r="K72" i="21"/>
  <c r="J72" i="21"/>
  <c r="I72" i="21"/>
  <c r="H72" i="21"/>
  <c r="G72" i="21"/>
  <c r="F72" i="21"/>
  <c r="O71" i="21"/>
  <c r="N71" i="21"/>
  <c r="M71" i="21"/>
  <c r="L71" i="21"/>
  <c r="K71" i="21"/>
  <c r="J71" i="21"/>
  <c r="I71" i="21"/>
  <c r="H71" i="21"/>
  <c r="G71" i="21"/>
  <c r="F71" i="21"/>
  <c r="O70" i="21"/>
  <c r="N70" i="21"/>
  <c r="M70" i="21"/>
  <c r="L70" i="21"/>
  <c r="K70" i="21"/>
  <c r="J70" i="21"/>
  <c r="I70" i="21"/>
  <c r="H70" i="21"/>
  <c r="G70" i="21"/>
  <c r="F70" i="21"/>
  <c r="O69" i="21"/>
  <c r="N69" i="21"/>
  <c r="M69" i="21"/>
  <c r="L69" i="21"/>
  <c r="K69" i="21"/>
  <c r="J69" i="21"/>
  <c r="I69" i="21"/>
  <c r="H69" i="21"/>
  <c r="G69" i="21"/>
  <c r="F69" i="21"/>
  <c r="O68" i="21"/>
  <c r="N68" i="21"/>
  <c r="M68" i="21"/>
  <c r="L68" i="21"/>
  <c r="K68" i="21"/>
  <c r="J68" i="21"/>
  <c r="I68" i="21"/>
  <c r="H68" i="21"/>
  <c r="G68" i="21"/>
  <c r="F68" i="21"/>
  <c r="O67" i="21"/>
  <c r="N67" i="21"/>
  <c r="M67" i="21"/>
  <c r="L67" i="21"/>
  <c r="K67" i="21"/>
  <c r="J67" i="21"/>
  <c r="I67" i="21"/>
  <c r="H67" i="21"/>
  <c r="G67" i="21"/>
  <c r="F67" i="21"/>
  <c r="O66" i="21"/>
  <c r="N66" i="21"/>
  <c r="M66" i="21"/>
  <c r="L66" i="21"/>
  <c r="K66" i="21"/>
  <c r="J66" i="21"/>
  <c r="I66" i="21"/>
  <c r="H66" i="21"/>
  <c r="G66" i="21"/>
  <c r="F66" i="21"/>
  <c r="O65" i="21"/>
  <c r="N65" i="21"/>
  <c r="M65" i="21"/>
  <c r="L65" i="21"/>
  <c r="K65" i="21"/>
  <c r="J65" i="21"/>
  <c r="I65" i="21"/>
  <c r="H65" i="21"/>
  <c r="G65" i="21"/>
  <c r="F65" i="21"/>
  <c r="O64" i="21"/>
  <c r="N64" i="21"/>
  <c r="M64" i="21"/>
  <c r="L64" i="21"/>
  <c r="K64" i="21"/>
  <c r="J64" i="21"/>
  <c r="I64" i="21"/>
  <c r="H64" i="21"/>
  <c r="G64" i="21"/>
  <c r="F64" i="21"/>
  <c r="O63" i="21"/>
  <c r="N63" i="21"/>
  <c r="M63" i="21"/>
  <c r="L63" i="21"/>
  <c r="K63" i="21"/>
  <c r="J63" i="21"/>
  <c r="I63" i="21"/>
  <c r="H63" i="21"/>
  <c r="G63" i="21"/>
  <c r="F63" i="21"/>
  <c r="O62" i="21"/>
  <c r="N62" i="21"/>
  <c r="M62" i="21"/>
  <c r="L62" i="21"/>
  <c r="K62" i="21"/>
  <c r="J62" i="21"/>
  <c r="I62" i="21"/>
  <c r="H62" i="21"/>
  <c r="G62" i="21"/>
  <c r="F62" i="21"/>
  <c r="O61" i="21"/>
  <c r="N61" i="21"/>
  <c r="M61" i="21"/>
  <c r="L61" i="21"/>
  <c r="K61" i="21"/>
  <c r="J61" i="21"/>
  <c r="I61" i="21"/>
  <c r="H61" i="21"/>
  <c r="G61" i="21"/>
  <c r="F61" i="21"/>
  <c r="O60" i="21"/>
  <c r="N60" i="21"/>
  <c r="M60" i="21"/>
  <c r="L60" i="21"/>
  <c r="K60" i="21"/>
  <c r="J60" i="21"/>
  <c r="I60" i="21"/>
  <c r="H60" i="21"/>
  <c r="G60" i="21"/>
  <c r="F60" i="21"/>
  <c r="O59" i="21"/>
  <c r="N59" i="21"/>
  <c r="M59" i="21"/>
  <c r="L59" i="21"/>
  <c r="K59" i="21"/>
  <c r="J59" i="21"/>
  <c r="I59" i="21"/>
  <c r="H59" i="21"/>
  <c r="G59" i="21"/>
  <c r="F59" i="21"/>
  <c r="O58" i="21"/>
  <c r="N58" i="21"/>
  <c r="M58" i="21"/>
  <c r="L58" i="21"/>
  <c r="K58" i="21"/>
  <c r="J58" i="21"/>
  <c r="I58" i="21"/>
  <c r="H58" i="21"/>
  <c r="G58" i="21"/>
  <c r="F58" i="21"/>
  <c r="O57" i="21"/>
  <c r="N57" i="21"/>
  <c r="M57" i="21"/>
  <c r="L57" i="21"/>
  <c r="K57" i="21"/>
  <c r="J57" i="21"/>
  <c r="I57" i="21"/>
  <c r="H57" i="21"/>
  <c r="G57" i="21"/>
  <c r="F57" i="21"/>
  <c r="O56" i="21"/>
  <c r="N56" i="21"/>
  <c r="M56" i="21"/>
  <c r="L56" i="21"/>
  <c r="K56" i="21"/>
  <c r="J56" i="21"/>
  <c r="I56" i="21"/>
  <c r="H56" i="21"/>
  <c r="G56" i="21"/>
  <c r="F56" i="21"/>
  <c r="O55" i="21"/>
  <c r="N55" i="21"/>
  <c r="M55" i="21"/>
  <c r="L55" i="21"/>
  <c r="K55" i="21"/>
  <c r="J55" i="21"/>
  <c r="I55" i="21"/>
  <c r="H55" i="21"/>
  <c r="G55" i="21"/>
  <c r="F55" i="21"/>
  <c r="O54" i="21"/>
  <c r="N54" i="21"/>
  <c r="M54" i="21"/>
  <c r="L54" i="21"/>
  <c r="K54" i="21"/>
  <c r="J54" i="21"/>
  <c r="I54" i="21"/>
  <c r="H54" i="21"/>
  <c r="G54" i="21"/>
  <c r="F54" i="21"/>
  <c r="O53" i="21"/>
  <c r="N53" i="21"/>
  <c r="M53" i="21"/>
  <c r="L53" i="21"/>
  <c r="K53" i="21"/>
  <c r="J53" i="21"/>
  <c r="I53" i="21"/>
  <c r="H53" i="21"/>
  <c r="G53" i="21"/>
  <c r="F53" i="21"/>
  <c r="O52" i="21"/>
  <c r="N52" i="21"/>
  <c r="M52" i="21"/>
  <c r="L52" i="21"/>
  <c r="K52" i="21"/>
  <c r="J52" i="21"/>
  <c r="I52" i="21"/>
  <c r="H52" i="21"/>
  <c r="G52" i="21"/>
  <c r="F52" i="21"/>
  <c r="O51" i="21"/>
  <c r="N51" i="21"/>
  <c r="M51" i="21"/>
  <c r="L51" i="21"/>
  <c r="K51" i="21"/>
  <c r="J51" i="21"/>
  <c r="I51" i="21"/>
  <c r="H51" i="21"/>
  <c r="G51" i="21"/>
  <c r="F51" i="21"/>
  <c r="O50" i="21"/>
  <c r="N50" i="21"/>
  <c r="M50" i="21"/>
  <c r="L50" i="21"/>
  <c r="K50" i="21"/>
  <c r="J50" i="21"/>
  <c r="I50" i="21"/>
  <c r="H50" i="21"/>
  <c r="G50" i="21"/>
  <c r="F50" i="21"/>
  <c r="O49" i="21"/>
  <c r="N49" i="21"/>
  <c r="M49" i="21"/>
  <c r="L49" i="21"/>
  <c r="K49" i="21"/>
  <c r="J49" i="21"/>
  <c r="I49" i="21"/>
  <c r="H49" i="21"/>
  <c r="G49" i="21"/>
  <c r="F49" i="21"/>
  <c r="O48" i="21"/>
  <c r="N48" i="21"/>
  <c r="M48" i="21"/>
  <c r="L48" i="21"/>
  <c r="K48" i="21"/>
  <c r="J48" i="21"/>
  <c r="I48" i="21"/>
  <c r="H48" i="21"/>
  <c r="G48" i="21"/>
  <c r="F48" i="21"/>
  <c r="O47" i="21"/>
  <c r="N47" i="21"/>
  <c r="M47" i="21"/>
  <c r="L47" i="21"/>
  <c r="K47" i="21"/>
  <c r="J47" i="21"/>
  <c r="I47" i="21"/>
  <c r="H47" i="21"/>
  <c r="G47" i="21"/>
  <c r="F47" i="21"/>
  <c r="O46" i="21"/>
  <c r="N46" i="21"/>
  <c r="M46" i="21"/>
  <c r="L46" i="21"/>
  <c r="K46" i="21"/>
  <c r="J46" i="21"/>
  <c r="I46" i="21"/>
  <c r="H46" i="21"/>
  <c r="G46" i="21"/>
  <c r="F46" i="21"/>
  <c r="O45" i="21"/>
  <c r="N45" i="21"/>
  <c r="M45" i="21"/>
  <c r="L45" i="21"/>
  <c r="K45" i="21"/>
  <c r="J45" i="21"/>
  <c r="I45" i="21"/>
  <c r="H45" i="21"/>
  <c r="G45" i="21"/>
  <c r="F45" i="21"/>
  <c r="O44" i="21"/>
  <c r="N44" i="21"/>
  <c r="M44" i="21"/>
  <c r="L44" i="21"/>
  <c r="K44" i="21"/>
  <c r="J44" i="21"/>
  <c r="I44" i="21"/>
  <c r="H44" i="21"/>
  <c r="G44" i="21"/>
  <c r="F44" i="21"/>
  <c r="O43" i="21"/>
  <c r="N43" i="21"/>
  <c r="M43" i="21"/>
  <c r="L43" i="21"/>
  <c r="K43" i="21"/>
  <c r="J43" i="21"/>
  <c r="I43" i="21"/>
  <c r="H43" i="21"/>
  <c r="G43" i="21"/>
  <c r="F43" i="21"/>
  <c r="O42" i="21"/>
  <c r="N42" i="21"/>
  <c r="M42" i="21"/>
  <c r="L42" i="21"/>
  <c r="K42" i="21"/>
  <c r="J42" i="21"/>
  <c r="I42" i="21"/>
  <c r="H42" i="21"/>
  <c r="G42" i="21"/>
  <c r="F42" i="21"/>
  <c r="O41" i="21"/>
  <c r="N41" i="21"/>
  <c r="M41" i="21"/>
  <c r="L41" i="21"/>
  <c r="K41" i="21"/>
  <c r="J41" i="21"/>
  <c r="I41" i="21"/>
  <c r="H41" i="21"/>
  <c r="G41" i="21"/>
  <c r="F41" i="21"/>
  <c r="O40" i="21"/>
  <c r="N40" i="21"/>
  <c r="M40" i="21"/>
  <c r="L40" i="21"/>
  <c r="K40" i="21"/>
  <c r="J40" i="21"/>
  <c r="I40" i="21"/>
  <c r="H40" i="21"/>
  <c r="G40" i="21"/>
  <c r="F40" i="21"/>
  <c r="O39" i="21"/>
  <c r="N39" i="21"/>
  <c r="M39" i="21"/>
  <c r="L39" i="21"/>
  <c r="K39" i="21"/>
  <c r="J39" i="21"/>
  <c r="I39" i="21"/>
  <c r="H39" i="21"/>
  <c r="G39" i="21"/>
  <c r="F39" i="21"/>
  <c r="O38" i="21"/>
  <c r="N38" i="21"/>
  <c r="M38" i="21"/>
  <c r="L38" i="21"/>
  <c r="K38" i="21"/>
  <c r="J38" i="21"/>
  <c r="I38" i="21"/>
  <c r="H38" i="21"/>
  <c r="G38" i="21"/>
  <c r="F38" i="21"/>
  <c r="O37" i="21"/>
  <c r="N37" i="21"/>
  <c r="M37" i="21"/>
  <c r="L37" i="21"/>
  <c r="K37" i="21"/>
  <c r="J37" i="21"/>
  <c r="I37" i="21"/>
  <c r="H37" i="21"/>
  <c r="G37" i="21"/>
  <c r="F37" i="21"/>
  <c r="O36" i="21"/>
  <c r="N36" i="21"/>
  <c r="M36" i="21"/>
  <c r="L36" i="21"/>
  <c r="K36" i="21"/>
  <c r="J36" i="21"/>
  <c r="I36" i="21"/>
  <c r="H36" i="21"/>
  <c r="G36" i="21"/>
  <c r="F36" i="21"/>
  <c r="O35" i="21"/>
  <c r="N35" i="21"/>
  <c r="M35" i="21"/>
  <c r="L35" i="21"/>
  <c r="K35" i="21"/>
  <c r="J35" i="21"/>
  <c r="I35" i="21"/>
  <c r="H35" i="21"/>
  <c r="G35" i="21"/>
  <c r="F35" i="21"/>
  <c r="O34" i="21"/>
  <c r="N34" i="21"/>
  <c r="M34" i="21"/>
  <c r="L34" i="21"/>
  <c r="K34" i="21"/>
  <c r="J34" i="21"/>
  <c r="I34" i="21"/>
  <c r="H34" i="21"/>
  <c r="G34" i="21"/>
  <c r="F34" i="21"/>
  <c r="O33" i="21"/>
  <c r="N33" i="21"/>
  <c r="M33" i="21"/>
  <c r="L33" i="21"/>
  <c r="K33" i="21"/>
  <c r="J33" i="21"/>
  <c r="I33" i="21"/>
  <c r="H33" i="21"/>
  <c r="G33" i="21"/>
  <c r="F33" i="21"/>
  <c r="O32" i="21"/>
  <c r="N32" i="21"/>
  <c r="M32" i="21"/>
  <c r="L32" i="21"/>
  <c r="K32" i="21"/>
  <c r="J32" i="21"/>
  <c r="I32" i="21"/>
  <c r="H32" i="21"/>
  <c r="G32" i="21"/>
  <c r="F32" i="21"/>
  <c r="O31" i="21"/>
  <c r="N31" i="21"/>
  <c r="M31" i="21"/>
  <c r="L31" i="21"/>
  <c r="K31" i="21"/>
  <c r="J31" i="21"/>
  <c r="I31" i="21"/>
  <c r="H31" i="21"/>
  <c r="G31" i="21"/>
  <c r="F31" i="21"/>
  <c r="O30" i="21"/>
  <c r="N30" i="21"/>
  <c r="M30" i="21"/>
  <c r="L30" i="21"/>
  <c r="K30" i="21"/>
  <c r="J30" i="21"/>
  <c r="I30" i="21"/>
  <c r="H30" i="21"/>
  <c r="G30" i="21"/>
  <c r="F30" i="21"/>
  <c r="O29" i="21"/>
  <c r="N29" i="21"/>
  <c r="M29" i="21"/>
  <c r="L29" i="21"/>
  <c r="K29" i="21"/>
  <c r="J29" i="21"/>
  <c r="I29" i="21"/>
  <c r="H29" i="21"/>
  <c r="G29" i="21"/>
  <c r="F29" i="21"/>
  <c r="O28" i="21"/>
  <c r="N28" i="21"/>
  <c r="M28" i="21"/>
  <c r="L28" i="21"/>
  <c r="K28" i="21"/>
  <c r="J28" i="21"/>
  <c r="I28" i="21"/>
  <c r="H28" i="21"/>
  <c r="G28" i="21"/>
  <c r="F28" i="21"/>
  <c r="O27" i="21"/>
  <c r="N27" i="21"/>
  <c r="M27" i="21"/>
  <c r="L27" i="21"/>
  <c r="K27" i="21"/>
  <c r="J27" i="21"/>
  <c r="I27" i="21"/>
  <c r="H27" i="21"/>
  <c r="G27" i="21"/>
  <c r="F27" i="21"/>
  <c r="O26" i="21"/>
  <c r="N26" i="21"/>
  <c r="M26" i="21"/>
  <c r="L26" i="21"/>
  <c r="K26" i="21"/>
  <c r="J26" i="21"/>
  <c r="I26" i="21"/>
  <c r="H26" i="21"/>
  <c r="G26" i="21"/>
  <c r="F26" i="21"/>
  <c r="O25" i="21"/>
  <c r="N25" i="21"/>
  <c r="M25" i="21"/>
  <c r="L25" i="21"/>
  <c r="K25" i="21"/>
  <c r="J25" i="21"/>
  <c r="I25" i="21"/>
  <c r="H25" i="21"/>
  <c r="G25" i="21"/>
  <c r="F25" i="21"/>
  <c r="O24" i="21"/>
  <c r="N24" i="21"/>
  <c r="M24" i="21"/>
  <c r="L24" i="21"/>
  <c r="K24" i="21"/>
  <c r="J24" i="21"/>
  <c r="I24" i="21"/>
  <c r="H24" i="21"/>
  <c r="G24" i="21"/>
  <c r="F24" i="21"/>
  <c r="O23" i="21"/>
  <c r="N23" i="21"/>
  <c r="M23" i="21"/>
  <c r="L23" i="21"/>
  <c r="K23" i="21"/>
  <c r="J23" i="21"/>
  <c r="I23" i="21"/>
  <c r="H23" i="21"/>
  <c r="G23" i="21"/>
  <c r="F23" i="21"/>
  <c r="O22" i="21"/>
  <c r="N22" i="21"/>
  <c r="M22" i="21"/>
  <c r="L22" i="21"/>
  <c r="K22" i="21"/>
  <c r="J22" i="21"/>
  <c r="I22" i="21"/>
  <c r="H22" i="21"/>
  <c r="G22" i="21"/>
  <c r="F22" i="21"/>
  <c r="N21" i="21"/>
  <c r="M21" i="21"/>
  <c r="L21" i="21"/>
  <c r="K21" i="21"/>
  <c r="J21" i="21"/>
  <c r="I21" i="21"/>
  <c r="H21" i="21"/>
  <c r="G21" i="21"/>
  <c r="F21" i="21"/>
  <c r="N20" i="21"/>
  <c r="M20" i="21"/>
  <c r="L20" i="21"/>
  <c r="K20" i="21"/>
  <c r="J20" i="21"/>
  <c r="I20" i="21"/>
  <c r="H20" i="21"/>
  <c r="G20" i="21"/>
  <c r="F20" i="21"/>
  <c r="N19" i="21"/>
  <c r="M19" i="21"/>
  <c r="L19" i="21"/>
  <c r="K19" i="21"/>
  <c r="I19" i="21"/>
  <c r="H19" i="21"/>
  <c r="G19" i="21"/>
  <c r="F19" i="21"/>
  <c r="N18" i="21"/>
  <c r="M18" i="21"/>
  <c r="L18" i="21"/>
  <c r="K18" i="21"/>
  <c r="I18" i="21"/>
  <c r="H18" i="21"/>
  <c r="G18" i="21"/>
  <c r="F18" i="21"/>
  <c r="N17" i="21"/>
  <c r="M17" i="21"/>
  <c r="L17" i="21"/>
  <c r="K17" i="21"/>
  <c r="I17" i="21"/>
  <c r="H17" i="21"/>
  <c r="G17" i="21"/>
  <c r="F17" i="21"/>
  <c r="N16" i="21"/>
  <c r="M16" i="21"/>
  <c r="L16" i="21"/>
  <c r="K16" i="21"/>
  <c r="I16" i="21"/>
  <c r="H16" i="21"/>
  <c r="G16" i="21"/>
  <c r="F16" i="21"/>
  <c r="N15" i="21"/>
  <c r="M15" i="21"/>
  <c r="L15" i="21"/>
  <c r="K15" i="21"/>
  <c r="I15" i="21"/>
  <c r="H15" i="21"/>
  <c r="G15" i="21"/>
  <c r="F15" i="21"/>
  <c r="N14" i="21"/>
  <c r="M14" i="21"/>
  <c r="L14" i="21"/>
  <c r="K14" i="21"/>
  <c r="I14" i="21"/>
  <c r="H14" i="21"/>
  <c r="G14" i="21"/>
  <c r="F14" i="21"/>
  <c r="N13" i="21"/>
  <c r="M13" i="21"/>
  <c r="L13" i="21"/>
  <c r="K13" i="21"/>
  <c r="I13" i="21"/>
  <c r="H13" i="21"/>
  <c r="G13" i="21"/>
  <c r="F13" i="21"/>
  <c r="N12" i="21"/>
  <c r="M12" i="21"/>
  <c r="K12" i="21"/>
  <c r="I12" i="21"/>
  <c r="H12" i="21"/>
  <c r="G12" i="21"/>
  <c r="F12" i="21"/>
  <c r="F11" i="21"/>
  <c r="F10" i="21"/>
  <c r="F9" i="21"/>
  <c r="F8" i="21"/>
  <c r="AD506" i="36"/>
  <c r="AC506" i="36"/>
  <c r="AB506" i="36"/>
  <c r="AA506" i="36"/>
  <c r="Z506" i="36"/>
  <c r="Y506" i="36"/>
  <c r="Q506" i="36"/>
  <c r="P506" i="36"/>
  <c r="O506" i="36"/>
  <c r="N506" i="36"/>
  <c r="M506" i="36"/>
  <c r="L506" i="36"/>
  <c r="K506" i="36"/>
  <c r="J506" i="36"/>
  <c r="H506" i="36"/>
  <c r="AD505" i="36"/>
  <c r="AC505" i="36"/>
  <c r="AB505" i="36"/>
  <c r="AA505" i="36"/>
  <c r="Z505" i="36"/>
  <c r="Y505" i="36"/>
  <c r="Q505" i="36"/>
  <c r="P505" i="36"/>
  <c r="O505" i="36"/>
  <c r="N505" i="36"/>
  <c r="M505" i="36"/>
  <c r="L505" i="36"/>
  <c r="K505" i="36"/>
  <c r="J505" i="36"/>
  <c r="H505" i="36"/>
  <c r="AD504" i="36"/>
  <c r="AC504" i="36"/>
  <c r="AB504" i="36"/>
  <c r="AA504" i="36"/>
  <c r="Z504" i="36"/>
  <c r="Y504" i="36"/>
  <c r="Q504" i="36"/>
  <c r="P504" i="36"/>
  <c r="O504" i="36"/>
  <c r="N504" i="36"/>
  <c r="M504" i="36"/>
  <c r="L504" i="36"/>
  <c r="K504" i="36"/>
  <c r="J504" i="36"/>
  <c r="H504" i="36"/>
  <c r="AD503" i="36"/>
  <c r="AC503" i="36"/>
  <c r="AB503" i="36"/>
  <c r="AA503" i="36"/>
  <c r="Z503" i="36"/>
  <c r="Y503" i="36"/>
  <c r="Q503" i="36"/>
  <c r="P503" i="36"/>
  <c r="O503" i="36"/>
  <c r="N503" i="36"/>
  <c r="M503" i="36"/>
  <c r="L503" i="36"/>
  <c r="K503" i="36"/>
  <c r="J503" i="36"/>
  <c r="H503" i="36"/>
  <c r="AD502" i="36"/>
  <c r="AC502" i="36"/>
  <c r="AB502" i="36"/>
  <c r="AA502" i="36"/>
  <c r="Z502" i="36"/>
  <c r="Y502" i="36"/>
  <c r="Q502" i="36"/>
  <c r="P502" i="36"/>
  <c r="O502" i="36"/>
  <c r="N502" i="36"/>
  <c r="M502" i="36"/>
  <c r="L502" i="36"/>
  <c r="K502" i="36"/>
  <c r="J502" i="36"/>
  <c r="H502" i="36"/>
  <c r="AD501" i="36"/>
  <c r="AC501" i="36"/>
  <c r="AB501" i="36"/>
  <c r="AA501" i="36"/>
  <c r="Z501" i="36"/>
  <c r="Y501" i="36"/>
  <c r="Q501" i="36"/>
  <c r="P501" i="36"/>
  <c r="O501" i="36"/>
  <c r="N501" i="36"/>
  <c r="M501" i="36"/>
  <c r="L501" i="36"/>
  <c r="K501" i="36"/>
  <c r="J501" i="36"/>
  <c r="H501" i="36"/>
  <c r="AD500" i="36"/>
  <c r="AC500" i="36"/>
  <c r="AB500" i="36"/>
  <c r="AA500" i="36"/>
  <c r="Z500" i="36"/>
  <c r="Y500" i="36"/>
  <c r="Q500" i="36"/>
  <c r="P500" i="36"/>
  <c r="O500" i="36"/>
  <c r="N500" i="36"/>
  <c r="M500" i="36"/>
  <c r="L500" i="36"/>
  <c r="K500" i="36"/>
  <c r="J500" i="36"/>
  <c r="H500" i="36"/>
  <c r="AD499" i="36"/>
  <c r="AC499" i="36"/>
  <c r="AB499" i="36"/>
  <c r="AA499" i="36"/>
  <c r="Z499" i="36"/>
  <c r="Y499" i="36"/>
  <c r="Q499" i="36"/>
  <c r="P499" i="36"/>
  <c r="O499" i="36"/>
  <c r="N499" i="36"/>
  <c r="M499" i="36"/>
  <c r="L499" i="36"/>
  <c r="K499" i="36"/>
  <c r="J499" i="36"/>
  <c r="H499" i="36"/>
  <c r="AD498" i="36"/>
  <c r="AC498" i="36"/>
  <c r="AB498" i="36"/>
  <c r="AA498" i="36"/>
  <c r="Z498" i="36"/>
  <c r="Y498" i="36"/>
  <c r="Q498" i="36"/>
  <c r="P498" i="36"/>
  <c r="O498" i="36"/>
  <c r="N498" i="36"/>
  <c r="M498" i="36"/>
  <c r="L498" i="36"/>
  <c r="K498" i="36"/>
  <c r="J498" i="36"/>
  <c r="H498" i="36"/>
  <c r="AD497" i="36"/>
  <c r="AC497" i="36"/>
  <c r="AB497" i="36"/>
  <c r="AA497" i="36"/>
  <c r="Z497" i="36"/>
  <c r="Y497" i="36"/>
  <c r="Q497" i="36"/>
  <c r="P497" i="36"/>
  <c r="O497" i="36"/>
  <c r="N497" i="36"/>
  <c r="M497" i="36"/>
  <c r="L497" i="36"/>
  <c r="K497" i="36"/>
  <c r="J497" i="36"/>
  <c r="H497" i="36"/>
  <c r="AD496" i="36"/>
  <c r="AC496" i="36"/>
  <c r="AB496" i="36"/>
  <c r="AA496" i="36"/>
  <c r="Z496" i="36"/>
  <c r="Y496" i="36"/>
  <c r="Q496" i="36"/>
  <c r="P496" i="36"/>
  <c r="O496" i="36"/>
  <c r="N496" i="36"/>
  <c r="M496" i="36"/>
  <c r="L496" i="36"/>
  <c r="K496" i="36"/>
  <c r="J496" i="36"/>
  <c r="H496" i="36"/>
  <c r="AD495" i="36"/>
  <c r="AC495" i="36"/>
  <c r="AB495" i="36"/>
  <c r="AA495" i="36"/>
  <c r="Z495" i="36"/>
  <c r="Y495" i="36"/>
  <c r="Q495" i="36"/>
  <c r="P495" i="36"/>
  <c r="O495" i="36"/>
  <c r="N495" i="36"/>
  <c r="M495" i="36"/>
  <c r="L495" i="36"/>
  <c r="K495" i="36"/>
  <c r="J495" i="36"/>
  <c r="H495" i="36"/>
  <c r="AD494" i="36"/>
  <c r="AC494" i="36"/>
  <c r="AB494" i="36"/>
  <c r="AA494" i="36"/>
  <c r="Z494" i="36"/>
  <c r="Y494" i="36"/>
  <c r="Q494" i="36"/>
  <c r="P494" i="36"/>
  <c r="O494" i="36"/>
  <c r="N494" i="36"/>
  <c r="M494" i="36"/>
  <c r="L494" i="36"/>
  <c r="K494" i="36"/>
  <c r="J494" i="36"/>
  <c r="H494" i="36"/>
  <c r="AD493" i="36"/>
  <c r="AC493" i="36"/>
  <c r="AB493" i="36"/>
  <c r="AA493" i="36"/>
  <c r="Z493" i="36"/>
  <c r="Y493" i="36"/>
  <c r="Q493" i="36"/>
  <c r="P493" i="36"/>
  <c r="O493" i="36"/>
  <c r="N493" i="36"/>
  <c r="M493" i="36"/>
  <c r="L493" i="36"/>
  <c r="K493" i="36"/>
  <c r="J493" i="36"/>
  <c r="H493" i="36"/>
  <c r="AD492" i="36"/>
  <c r="AC492" i="36"/>
  <c r="AB492" i="36"/>
  <c r="AA492" i="36"/>
  <c r="Z492" i="36"/>
  <c r="Y492" i="36"/>
  <c r="Q492" i="36"/>
  <c r="P492" i="36"/>
  <c r="O492" i="36"/>
  <c r="N492" i="36"/>
  <c r="M492" i="36"/>
  <c r="L492" i="36"/>
  <c r="K492" i="36"/>
  <c r="J492" i="36"/>
  <c r="H492" i="36"/>
  <c r="AD491" i="36"/>
  <c r="AC491" i="36"/>
  <c r="AB491" i="36"/>
  <c r="AA491" i="36"/>
  <c r="Z491" i="36"/>
  <c r="Y491" i="36"/>
  <c r="Q491" i="36"/>
  <c r="P491" i="36"/>
  <c r="O491" i="36"/>
  <c r="N491" i="36"/>
  <c r="M491" i="36"/>
  <c r="L491" i="36"/>
  <c r="K491" i="36"/>
  <c r="J491" i="36"/>
  <c r="H491" i="36"/>
  <c r="AD490" i="36"/>
  <c r="AC490" i="36"/>
  <c r="AB490" i="36"/>
  <c r="AA490" i="36"/>
  <c r="Z490" i="36"/>
  <c r="Y490" i="36"/>
  <c r="Q490" i="36"/>
  <c r="P490" i="36"/>
  <c r="O490" i="36"/>
  <c r="N490" i="36"/>
  <c r="M490" i="36"/>
  <c r="L490" i="36"/>
  <c r="K490" i="36"/>
  <c r="J490" i="36"/>
  <c r="H490" i="36"/>
  <c r="AD489" i="36"/>
  <c r="AC489" i="36"/>
  <c r="AB489" i="36"/>
  <c r="AA489" i="36"/>
  <c r="Z489" i="36"/>
  <c r="Y489" i="36"/>
  <c r="Q489" i="36"/>
  <c r="P489" i="36"/>
  <c r="O489" i="36"/>
  <c r="N489" i="36"/>
  <c r="M489" i="36"/>
  <c r="L489" i="36"/>
  <c r="K489" i="36"/>
  <c r="J489" i="36"/>
  <c r="H489" i="36"/>
  <c r="AD488" i="36"/>
  <c r="AC488" i="36"/>
  <c r="AB488" i="36"/>
  <c r="AA488" i="36"/>
  <c r="Z488" i="36"/>
  <c r="Y488" i="36"/>
  <c r="Q488" i="36"/>
  <c r="P488" i="36"/>
  <c r="O488" i="36"/>
  <c r="N488" i="36"/>
  <c r="M488" i="36"/>
  <c r="L488" i="36"/>
  <c r="K488" i="36"/>
  <c r="J488" i="36"/>
  <c r="H488" i="36"/>
  <c r="AD487" i="36"/>
  <c r="AC487" i="36"/>
  <c r="AB487" i="36"/>
  <c r="AA487" i="36"/>
  <c r="Z487" i="36"/>
  <c r="Y487" i="36"/>
  <c r="Q487" i="36"/>
  <c r="P487" i="36"/>
  <c r="O487" i="36"/>
  <c r="N487" i="36"/>
  <c r="M487" i="36"/>
  <c r="L487" i="36"/>
  <c r="K487" i="36"/>
  <c r="J487" i="36"/>
  <c r="H487" i="36"/>
  <c r="AD486" i="36"/>
  <c r="AC486" i="36"/>
  <c r="AB486" i="36"/>
  <c r="AA486" i="36"/>
  <c r="Z486" i="36"/>
  <c r="Y486" i="36"/>
  <c r="Q486" i="36"/>
  <c r="P486" i="36"/>
  <c r="O486" i="36"/>
  <c r="N486" i="36"/>
  <c r="M486" i="36"/>
  <c r="L486" i="36"/>
  <c r="K486" i="36"/>
  <c r="J486" i="36"/>
  <c r="H486" i="36"/>
  <c r="AD485" i="36"/>
  <c r="AC485" i="36"/>
  <c r="AB485" i="36"/>
  <c r="AA485" i="36"/>
  <c r="Z485" i="36"/>
  <c r="Y485" i="36"/>
  <c r="Q485" i="36"/>
  <c r="P485" i="36"/>
  <c r="O485" i="36"/>
  <c r="N485" i="36"/>
  <c r="M485" i="36"/>
  <c r="L485" i="36"/>
  <c r="K485" i="36"/>
  <c r="J485" i="36"/>
  <c r="H485" i="36"/>
  <c r="AD484" i="36"/>
  <c r="AC484" i="36"/>
  <c r="AB484" i="36"/>
  <c r="AA484" i="36"/>
  <c r="Z484" i="36"/>
  <c r="Y484" i="36"/>
  <c r="Q484" i="36"/>
  <c r="P484" i="36"/>
  <c r="O484" i="36"/>
  <c r="N484" i="36"/>
  <c r="M484" i="36"/>
  <c r="L484" i="36"/>
  <c r="K484" i="36"/>
  <c r="J484" i="36"/>
  <c r="H484" i="36"/>
  <c r="AD483" i="36"/>
  <c r="AC483" i="36"/>
  <c r="AB483" i="36"/>
  <c r="AA483" i="36"/>
  <c r="Z483" i="36"/>
  <c r="Y483" i="36"/>
  <c r="Q483" i="36"/>
  <c r="P483" i="36"/>
  <c r="O483" i="36"/>
  <c r="N483" i="36"/>
  <c r="M483" i="36"/>
  <c r="L483" i="36"/>
  <c r="K483" i="36"/>
  <c r="J483" i="36"/>
  <c r="H483" i="36"/>
  <c r="AD482" i="36"/>
  <c r="AC482" i="36"/>
  <c r="AB482" i="36"/>
  <c r="AA482" i="36"/>
  <c r="Z482" i="36"/>
  <c r="Y482" i="36"/>
  <c r="Q482" i="36"/>
  <c r="P482" i="36"/>
  <c r="O482" i="36"/>
  <c r="N482" i="36"/>
  <c r="M482" i="36"/>
  <c r="L482" i="36"/>
  <c r="K482" i="36"/>
  <c r="J482" i="36"/>
  <c r="H482" i="36"/>
  <c r="AD481" i="36"/>
  <c r="AC481" i="36"/>
  <c r="AB481" i="36"/>
  <c r="AA481" i="36"/>
  <c r="Z481" i="36"/>
  <c r="Y481" i="36"/>
  <c r="Q481" i="36"/>
  <c r="P481" i="36"/>
  <c r="O481" i="36"/>
  <c r="N481" i="36"/>
  <c r="M481" i="36"/>
  <c r="L481" i="36"/>
  <c r="K481" i="36"/>
  <c r="J481" i="36"/>
  <c r="H481" i="36"/>
  <c r="AD480" i="36"/>
  <c r="AC480" i="36"/>
  <c r="AB480" i="36"/>
  <c r="AA480" i="36"/>
  <c r="Z480" i="36"/>
  <c r="Y480" i="36"/>
  <c r="Q480" i="36"/>
  <c r="P480" i="36"/>
  <c r="O480" i="36"/>
  <c r="N480" i="36"/>
  <c r="M480" i="36"/>
  <c r="L480" i="36"/>
  <c r="K480" i="36"/>
  <c r="J480" i="36"/>
  <c r="H480" i="36"/>
  <c r="AD479" i="36"/>
  <c r="AC479" i="36"/>
  <c r="AB479" i="36"/>
  <c r="AA479" i="36"/>
  <c r="Z479" i="36"/>
  <c r="Y479" i="36"/>
  <c r="Q479" i="36"/>
  <c r="P479" i="36"/>
  <c r="O479" i="36"/>
  <c r="N479" i="36"/>
  <c r="M479" i="36"/>
  <c r="L479" i="36"/>
  <c r="K479" i="36"/>
  <c r="J479" i="36"/>
  <c r="H479" i="36"/>
  <c r="AD478" i="36"/>
  <c r="AC478" i="36"/>
  <c r="AB478" i="36"/>
  <c r="AA478" i="36"/>
  <c r="Z478" i="36"/>
  <c r="Y478" i="36"/>
  <c r="Q478" i="36"/>
  <c r="P478" i="36"/>
  <c r="O478" i="36"/>
  <c r="N478" i="36"/>
  <c r="M478" i="36"/>
  <c r="L478" i="36"/>
  <c r="K478" i="36"/>
  <c r="J478" i="36"/>
  <c r="H478" i="36"/>
  <c r="AD477" i="36"/>
  <c r="AC477" i="36"/>
  <c r="AB477" i="36"/>
  <c r="AA477" i="36"/>
  <c r="Z477" i="36"/>
  <c r="Y477" i="36"/>
  <c r="Q477" i="36"/>
  <c r="P477" i="36"/>
  <c r="O477" i="36"/>
  <c r="N477" i="36"/>
  <c r="M477" i="36"/>
  <c r="L477" i="36"/>
  <c r="K477" i="36"/>
  <c r="J477" i="36"/>
  <c r="H477" i="36"/>
  <c r="AD476" i="36"/>
  <c r="AC476" i="36"/>
  <c r="AB476" i="36"/>
  <c r="AA476" i="36"/>
  <c r="Z476" i="36"/>
  <c r="Y476" i="36"/>
  <c r="Q476" i="36"/>
  <c r="P476" i="36"/>
  <c r="O476" i="36"/>
  <c r="N476" i="36"/>
  <c r="M476" i="36"/>
  <c r="L476" i="36"/>
  <c r="K476" i="36"/>
  <c r="J476" i="36"/>
  <c r="H476" i="36"/>
  <c r="AD475" i="36"/>
  <c r="AC475" i="36"/>
  <c r="AB475" i="36"/>
  <c r="AA475" i="36"/>
  <c r="Z475" i="36"/>
  <c r="Y475" i="36"/>
  <c r="Q475" i="36"/>
  <c r="P475" i="36"/>
  <c r="O475" i="36"/>
  <c r="N475" i="36"/>
  <c r="M475" i="36"/>
  <c r="L475" i="36"/>
  <c r="K475" i="36"/>
  <c r="J475" i="36"/>
  <c r="H475" i="36"/>
  <c r="AD474" i="36"/>
  <c r="AC474" i="36"/>
  <c r="AB474" i="36"/>
  <c r="AA474" i="36"/>
  <c r="Z474" i="36"/>
  <c r="Y474" i="36"/>
  <c r="Q474" i="36"/>
  <c r="P474" i="36"/>
  <c r="O474" i="36"/>
  <c r="N474" i="36"/>
  <c r="M474" i="36"/>
  <c r="L474" i="36"/>
  <c r="K474" i="36"/>
  <c r="J474" i="36"/>
  <c r="H474" i="36"/>
  <c r="AD473" i="36"/>
  <c r="AC473" i="36"/>
  <c r="AB473" i="36"/>
  <c r="AA473" i="36"/>
  <c r="Z473" i="36"/>
  <c r="Y473" i="36"/>
  <c r="Q473" i="36"/>
  <c r="P473" i="36"/>
  <c r="O473" i="36"/>
  <c r="N473" i="36"/>
  <c r="M473" i="36"/>
  <c r="L473" i="36"/>
  <c r="K473" i="36"/>
  <c r="J473" i="36"/>
  <c r="H473" i="36"/>
  <c r="AD472" i="36"/>
  <c r="AC472" i="36"/>
  <c r="AB472" i="36"/>
  <c r="AA472" i="36"/>
  <c r="Z472" i="36"/>
  <c r="Y472" i="36"/>
  <c r="Q472" i="36"/>
  <c r="P472" i="36"/>
  <c r="O472" i="36"/>
  <c r="N472" i="36"/>
  <c r="M472" i="36"/>
  <c r="L472" i="36"/>
  <c r="K472" i="36"/>
  <c r="J472" i="36"/>
  <c r="H472" i="36"/>
  <c r="AD471" i="36"/>
  <c r="AC471" i="36"/>
  <c r="AB471" i="36"/>
  <c r="AA471" i="36"/>
  <c r="Z471" i="36"/>
  <c r="Y471" i="36"/>
  <c r="Q471" i="36"/>
  <c r="P471" i="36"/>
  <c r="O471" i="36"/>
  <c r="N471" i="36"/>
  <c r="M471" i="36"/>
  <c r="L471" i="36"/>
  <c r="K471" i="36"/>
  <c r="J471" i="36"/>
  <c r="H471" i="36"/>
  <c r="AD470" i="36"/>
  <c r="AC470" i="36"/>
  <c r="AB470" i="36"/>
  <c r="AA470" i="36"/>
  <c r="Z470" i="36"/>
  <c r="Y470" i="36"/>
  <c r="Q470" i="36"/>
  <c r="P470" i="36"/>
  <c r="O470" i="36"/>
  <c r="N470" i="36"/>
  <c r="M470" i="36"/>
  <c r="L470" i="36"/>
  <c r="K470" i="36"/>
  <c r="J470" i="36"/>
  <c r="H470" i="36"/>
  <c r="AD469" i="36"/>
  <c r="AC469" i="36"/>
  <c r="AB469" i="36"/>
  <c r="AA469" i="36"/>
  <c r="Z469" i="36"/>
  <c r="Y469" i="36"/>
  <c r="Q469" i="36"/>
  <c r="P469" i="36"/>
  <c r="O469" i="36"/>
  <c r="N469" i="36"/>
  <c r="M469" i="36"/>
  <c r="L469" i="36"/>
  <c r="K469" i="36"/>
  <c r="J469" i="36"/>
  <c r="H469" i="36"/>
  <c r="AD468" i="36"/>
  <c r="AC468" i="36"/>
  <c r="AB468" i="36"/>
  <c r="AA468" i="36"/>
  <c r="Z468" i="36"/>
  <c r="Y468" i="36"/>
  <c r="Q468" i="36"/>
  <c r="P468" i="36"/>
  <c r="O468" i="36"/>
  <c r="N468" i="36"/>
  <c r="M468" i="36"/>
  <c r="L468" i="36"/>
  <c r="K468" i="36"/>
  <c r="J468" i="36"/>
  <c r="H468" i="36"/>
  <c r="AD467" i="36"/>
  <c r="AC467" i="36"/>
  <c r="AB467" i="36"/>
  <c r="AA467" i="36"/>
  <c r="Z467" i="36"/>
  <c r="Y467" i="36"/>
  <c r="Q467" i="36"/>
  <c r="P467" i="36"/>
  <c r="O467" i="36"/>
  <c r="N467" i="36"/>
  <c r="M467" i="36"/>
  <c r="L467" i="36"/>
  <c r="K467" i="36"/>
  <c r="J467" i="36"/>
  <c r="H467" i="36"/>
  <c r="AD466" i="36"/>
  <c r="AC466" i="36"/>
  <c r="AB466" i="36"/>
  <c r="AA466" i="36"/>
  <c r="Z466" i="36"/>
  <c r="Y466" i="36"/>
  <c r="Q466" i="36"/>
  <c r="P466" i="36"/>
  <c r="O466" i="36"/>
  <c r="N466" i="36"/>
  <c r="M466" i="36"/>
  <c r="L466" i="36"/>
  <c r="K466" i="36"/>
  <c r="J466" i="36"/>
  <c r="H466" i="36"/>
  <c r="AD465" i="36"/>
  <c r="AC465" i="36"/>
  <c r="AB465" i="36"/>
  <c r="AA465" i="36"/>
  <c r="Z465" i="36"/>
  <c r="Y465" i="36"/>
  <c r="Q465" i="36"/>
  <c r="P465" i="36"/>
  <c r="O465" i="36"/>
  <c r="N465" i="36"/>
  <c r="M465" i="36"/>
  <c r="L465" i="36"/>
  <c r="K465" i="36"/>
  <c r="J465" i="36"/>
  <c r="H465" i="36"/>
  <c r="AD464" i="36"/>
  <c r="AC464" i="36"/>
  <c r="AB464" i="36"/>
  <c r="AA464" i="36"/>
  <c r="Z464" i="36"/>
  <c r="Y464" i="36"/>
  <c r="Q464" i="36"/>
  <c r="P464" i="36"/>
  <c r="O464" i="36"/>
  <c r="N464" i="36"/>
  <c r="M464" i="36"/>
  <c r="L464" i="36"/>
  <c r="K464" i="36"/>
  <c r="J464" i="36"/>
  <c r="H464" i="36"/>
  <c r="AD463" i="36"/>
  <c r="AC463" i="36"/>
  <c r="AB463" i="36"/>
  <c r="AA463" i="36"/>
  <c r="Z463" i="36"/>
  <c r="Y463" i="36"/>
  <c r="Q463" i="36"/>
  <c r="P463" i="36"/>
  <c r="O463" i="36"/>
  <c r="N463" i="36"/>
  <c r="M463" i="36"/>
  <c r="L463" i="36"/>
  <c r="K463" i="36"/>
  <c r="J463" i="36"/>
  <c r="H463" i="36"/>
  <c r="AD462" i="36"/>
  <c r="AC462" i="36"/>
  <c r="AB462" i="36"/>
  <c r="AA462" i="36"/>
  <c r="Z462" i="36"/>
  <c r="Y462" i="36"/>
  <c r="Q462" i="36"/>
  <c r="P462" i="36"/>
  <c r="O462" i="36"/>
  <c r="N462" i="36"/>
  <c r="M462" i="36"/>
  <c r="L462" i="36"/>
  <c r="K462" i="36"/>
  <c r="J462" i="36"/>
  <c r="H462" i="36"/>
  <c r="AD461" i="36"/>
  <c r="AC461" i="36"/>
  <c r="AB461" i="36"/>
  <c r="AA461" i="36"/>
  <c r="Z461" i="36"/>
  <c r="Y461" i="36"/>
  <c r="Q461" i="36"/>
  <c r="P461" i="36"/>
  <c r="O461" i="36"/>
  <c r="N461" i="36"/>
  <c r="M461" i="36"/>
  <c r="L461" i="36"/>
  <c r="K461" i="36"/>
  <c r="J461" i="36"/>
  <c r="H461" i="36"/>
  <c r="AD460" i="36"/>
  <c r="AC460" i="36"/>
  <c r="AB460" i="36"/>
  <c r="AA460" i="36"/>
  <c r="Z460" i="36"/>
  <c r="Y460" i="36"/>
  <c r="Q460" i="36"/>
  <c r="P460" i="36"/>
  <c r="O460" i="36"/>
  <c r="N460" i="36"/>
  <c r="M460" i="36"/>
  <c r="L460" i="36"/>
  <c r="K460" i="36"/>
  <c r="J460" i="36"/>
  <c r="H460" i="36"/>
  <c r="AD459" i="36"/>
  <c r="AC459" i="36"/>
  <c r="AB459" i="36"/>
  <c r="AA459" i="36"/>
  <c r="Z459" i="36"/>
  <c r="Y459" i="36"/>
  <c r="Q459" i="36"/>
  <c r="P459" i="36"/>
  <c r="O459" i="36"/>
  <c r="N459" i="36"/>
  <c r="M459" i="36"/>
  <c r="L459" i="36"/>
  <c r="K459" i="36"/>
  <c r="J459" i="36"/>
  <c r="H459" i="36"/>
  <c r="AD458" i="36"/>
  <c r="AC458" i="36"/>
  <c r="AB458" i="36"/>
  <c r="AA458" i="36"/>
  <c r="Z458" i="36"/>
  <c r="Y458" i="36"/>
  <c r="Q458" i="36"/>
  <c r="P458" i="36"/>
  <c r="O458" i="36"/>
  <c r="N458" i="36"/>
  <c r="M458" i="36"/>
  <c r="L458" i="36"/>
  <c r="K458" i="36"/>
  <c r="J458" i="36"/>
  <c r="H458" i="36"/>
  <c r="AD457" i="36"/>
  <c r="AC457" i="36"/>
  <c r="AB457" i="36"/>
  <c r="AA457" i="36"/>
  <c r="Z457" i="36"/>
  <c r="Y457" i="36"/>
  <c r="Q457" i="36"/>
  <c r="P457" i="36"/>
  <c r="O457" i="36"/>
  <c r="N457" i="36"/>
  <c r="M457" i="36"/>
  <c r="L457" i="36"/>
  <c r="K457" i="36"/>
  <c r="J457" i="36"/>
  <c r="H457" i="36"/>
  <c r="AD456" i="36"/>
  <c r="AC456" i="36"/>
  <c r="AB456" i="36"/>
  <c r="AA456" i="36"/>
  <c r="Z456" i="36"/>
  <c r="Y456" i="36"/>
  <c r="Q456" i="36"/>
  <c r="P456" i="36"/>
  <c r="O456" i="36"/>
  <c r="N456" i="36"/>
  <c r="M456" i="36"/>
  <c r="L456" i="36"/>
  <c r="K456" i="36"/>
  <c r="J456" i="36"/>
  <c r="H456" i="36"/>
  <c r="AD455" i="36"/>
  <c r="AC455" i="36"/>
  <c r="AB455" i="36"/>
  <c r="AA455" i="36"/>
  <c r="Z455" i="36"/>
  <c r="Y455" i="36"/>
  <c r="Q455" i="36"/>
  <c r="P455" i="36"/>
  <c r="O455" i="36"/>
  <c r="N455" i="36"/>
  <c r="M455" i="36"/>
  <c r="L455" i="36"/>
  <c r="K455" i="36"/>
  <c r="J455" i="36"/>
  <c r="H455" i="36"/>
  <c r="AD454" i="36"/>
  <c r="AC454" i="36"/>
  <c r="AB454" i="36"/>
  <c r="AA454" i="36"/>
  <c r="Z454" i="36"/>
  <c r="Y454" i="36"/>
  <c r="Q454" i="36"/>
  <c r="P454" i="36"/>
  <c r="O454" i="36"/>
  <c r="N454" i="36"/>
  <c r="M454" i="36"/>
  <c r="L454" i="36"/>
  <c r="K454" i="36"/>
  <c r="J454" i="36"/>
  <c r="H454" i="36"/>
  <c r="AD453" i="36"/>
  <c r="AC453" i="36"/>
  <c r="AB453" i="36"/>
  <c r="AA453" i="36"/>
  <c r="Z453" i="36"/>
  <c r="Y453" i="36"/>
  <c r="Q453" i="36"/>
  <c r="P453" i="36"/>
  <c r="O453" i="36"/>
  <c r="N453" i="36"/>
  <c r="M453" i="36"/>
  <c r="L453" i="36"/>
  <c r="K453" i="36"/>
  <c r="J453" i="36"/>
  <c r="H453" i="36"/>
  <c r="AD452" i="36"/>
  <c r="AC452" i="36"/>
  <c r="AB452" i="36"/>
  <c r="AA452" i="36"/>
  <c r="Z452" i="36"/>
  <c r="Y452" i="36"/>
  <c r="Q452" i="36"/>
  <c r="P452" i="36"/>
  <c r="O452" i="36"/>
  <c r="N452" i="36"/>
  <c r="M452" i="36"/>
  <c r="L452" i="36"/>
  <c r="K452" i="36"/>
  <c r="J452" i="36"/>
  <c r="H452" i="36"/>
  <c r="AD451" i="36"/>
  <c r="AC451" i="36"/>
  <c r="AB451" i="36"/>
  <c r="AA451" i="36"/>
  <c r="Z451" i="36"/>
  <c r="Y451" i="36"/>
  <c r="Q451" i="36"/>
  <c r="P451" i="36"/>
  <c r="O451" i="36"/>
  <c r="N451" i="36"/>
  <c r="M451" i="36"/>
  <c r="L451" i="36"/>
  <c r="K451" i="36"/>
  <c r="J451" i="36"/>
  <c r="H451" i="36"/>
  <c r="AD450" i="36"/>
  <c r="AC450" i="36"/>
  <c r="AB450" i="36"/>
  <c r="AA450" i="36"/>
  <c r="Z450" i="36"/>
  <c r="Y450" i="36"/>
  <c r="Q450" i="36"/>
  <c r="P450" i="36"/>
  <c r="O450" i="36"/>
  <c r="N450" i="36"/>
  <c r="M450" i="36"/>
  <c r="L450" i="36"/>
  <c r="K450" i="36"/>
  <c r="J450" i="36"/>
  <c r="H450" i="36"/>
  <c r="AD449" i="36"/>
  <c r="AC449" i="36"/>
  <c r="AB449" i="36"/>
  <c r="AA449" i="36"/>
  <c r="Z449" i="36"/>
  <c r="Y449" i="36"/>
  <c r="Q449" i="36"/>
  <c r="P449" i="36"/>
  <c r="O449" i="36"/>
  <c r="N449" i="36"/>
  <c r="M449" i="36"/>
  <c r="L449" i="36"/>
  <c r="K449" i="36"/>
  <c r="J449" i="36"/>
  <c r="H449" i="36"/>
  <c r="AD448" i="36"/>
  <c r="AC448" i="36"/>
  <c r="AB448" i="36"/>
  <c r="AA448" i="36"/>
  <c r="Z448" i="36"/>
  <c r="Y448" i="36"/>
  <c r="Q448" i="36"/>
  <c r="P448" i="36"/>
  <c r="O448" i="36"/>
  <c r="N448" i="36"/>
  <c r="M448" i="36"/>
  <c r="L448" i="36"/>
  <c r="K448" i="36"/>
  <c r="J448" i="36"/>
  <c r="H448" i="36"/>
  <c r="AD447" i="36"/>
  <c r="AC447" i="36"/>
  <c r="AB447" i="36"/>
  <c r="AA447" i="36"/>
  <c r="Z447" i="36"/>
  <c r="Y447" i="36"/>
  <c r="Q447" i="36"/>
  <c r="P447" i="36"/>
  <c r="O447" i="36"/>
  <c r="N447" i="36"/>
  <c r="M447" i="36"/>
  <c r="L447" i="36"/>
  <c r="K447" i="36"/>
  <c r="J447" i="36"/>
  <c r="H447" i="36"/>
  <c r="AD446" i="36"/>
  <c r="AC446" i="36"/>
  <c r="AB446" i="36"/>
  <c r="AA446" i="36"/>
  <c r="Z446" i="36"/>
  <c r="Y446" i="36"/>
  <c r="Q446" i="36"/>
  <c r="P446" i="36"/>
  <c r="O446" i="36"/>
  <c r="N446" i="36"/>
  <c r="M446" i="36"/>
  <c r="L446" i="36"/>
  <c r="K446" i="36"/>
  <c r="J446" i="36"/>
  <c r="H446" i="36"/>
  <c r="AD445" i="36"/>
  <c r="AC445" i="36"/>
  <c r="AB445" i="36"/>
  <c r="AA445" i="36"/>
  <c r="Z445" i="36"/>
  <c r="Y445" i="36"/>
  <c r="Q445" i="36"/>
  <c r="P445" i="36"/>
  <c r="O445" i="36"/>
  <c r="N445" i="36"/>
  <c r="M445" i="36"/>
  <c r="L445" i="36"/>
  <c r="K445" i="36"/>
  <c r="J445" i="36"/>
  <c r="H445" i="36"/>
  <c r="AD444" i="36"/>
  <c r="AC444" i="36"/>
  <c r="AB444" i="36"/>
  <c r="AA444" i="36"/>
  <c r="Z444" i="36"/>
  <c r="Y444" i="36"/>
  <c r="Q444" i="36"/>
  <c r="P444" i="36"/>
  <c r="O444" i="36"/>
  <c r="N444" i="36"/>
  <c r="M444" i="36"/>
  <c r="L444" i="36"/>
  <c r="K444" i="36"/>
  <c r="J444" i="36"/>
  <c r="H444" i="36"/>
  <c r="AD443" i="36"/>
  <c r="AC443" i="36"/>
  <c r="AB443" i="36"/>
  <c r="AA443" i="36"/>
  <c r="Z443" i="36"/>
  <c r="Y443" i="36"/>
  <c r="Q443" i="36"/>
  <c r="P443" i="36"/>
  <c r="O443" i="36"/>
  <c r="N443" i="36"/>
  <c r="M443" i="36"/>
  <c r="L443" i="36"/>
  <c r="K443" i="36"/>
  <c r="J443" i="36"/>
  <c r="H443" i="36"/>
  <c r="AD442" i="36"/>
  <c r="AC442" i="36"/>
  <c r="AB442" i="36"/>
  <c r="AA442" i="36"/>
  <c r="Z442" i="36"/>
  <c r="Y442" i="36"/>
  <c r="Q442" i="36"/>
  <c r="P442" i="36"/>
  <c r="O442" i="36"/>
  <c r="N442" i="36"/>
  <c r="M442" i="36"/>
  <c r="L442" i="36"/>
  <c r="K442" i="36"/>
  <c r="J442" i="36"/>
  <c r="H442" i="36"/>
  <c r="AD441" i="36"/>
  <c r="AC441" i="36"/>
  <c r="AB441" i="36"/>
  <c r="AA441" i="36"/>
  <c r="Z441" i="36"/>
  <c r="Y441" i="36"/>
  <c r="Q441" i="36"/>
  <c r="P441" i="36"/>
  <c r="O441" i="36"/>
  <c r="N441" i="36"/>
  <c r="M441" i="36"/>
  <c r="L441" i="36"/>
  <c r="K441" i="36"/>
  <c r="J441" i="36"/>
  <c r="H441" i="36"/>
  <c r="AD440" i="36"/>
  <c r="AC440" i="36"/>
  <c r="AB440" i="36"/>
  <c r="AA440" i="36"/>
  <c r="Z440" i="36"/>
  <c r="Y440" i="36"/>
  <c r="Q440" i="36"/>
  <c r="P440" i="36"/>
  <c r="O440" i="36"/>
  <c r="N440" i="36"/>
  <c r="M440" i="36"/>
  <c r="L440" i="36"/>
  <c r="K440" i="36"/>
  <c r="J440" i="36"/>
  <c r="H440" i="36"/>
  <c r="AD439" i="36"/>
  <c r="AC439" i="36"/>
  <c r="AB439" i="36"/>
  <c r="AA439" i="36"/>
  <c r="Z439" i="36"/>
  <c r="Y439" i="36"/>
  <c r="Q439" i="36"/>
  <c r="P439" i="36"/>
  <c r="O439" i="36"/>
  <c r="N439" i="36"/>
  <c r="M439" i="36"/>
  <c r="L439" i="36"/>
  <c r="K439" i="36"/>
  <c r="J439" i="36"/>
  <c r="H439" i="36"/>
  <c r="AD438" i="36"/>
  <c r="AC438" i="36"/>
  <c r="AB438" i="36"/>
  <c r="AA438" i="36"/>
  <c r="Z438" i="36"/>
  <c r="Y438" i="36"/>
  <c r="Q438" i="36"/>
  <c r="P438" i="36"/>
  <c r="O438" i="36"/>
  <c r="N438" i="36"/>
  <c r="M438" i="36"/>
  <c r="L438" i="36"/>
  <c r="K438" i="36"/>
  <c r="J438" i="36"/>
  <c r="H438" i="36"/>
  <c r="AD437" i="36"/>
  <c r="AC437" i="36"/>
  <c r="AB437" i="36"/>
  <c r="AA437" i="36"/>
  <c r="Z437" i="36"/>
  <c r="Y437" i="36"/>
  <c r="Q437" i="36"/>
  <c r="P437" i="36"/>
  <c r="O437" i="36"/>
  <c r="N437" i="36"/>
  <c r="M437" i="36"/>
  <c r="L437" i="36"/>
  <c r="K437" i="36"/>
  <c r="J437" i="36"/>
  <c r="H437" i="36"/>
  <c r="AD436" i="36"/>
  <c r="AC436" i="36"/>
  <c r="AB436" i="36"/>
  <c r="AA436" i="36"/>
  <c r="Z436" i="36"/>
  <c r="Y436" i="36"/>
  <c r="Q436" i="36"/>
  <c r="P436" i="36"/>
  <c r="O436" i="36"/>
  <c r="N436" i="36"/>
  <c r="M436" i="36"/>
  <c r="L436" i="36"/>
  <c r="K436" i="36"/>
  <c r="J436" i="36"/>
  <c r="H436" i="36"/>
  <c r="AD435" i="36"/>
  <c r="AC435" i="36"/>
  <c r="AB435" i="36"/>
  <c r="AA435" i="36"/>
  <c r="Z435" i="36"/>
  <c r="Y435" i="36"/>
  <c r="Q435" i="36"/>
  <c r="P435" i="36"/>
  <c r="O435" i="36"/>
  <c r="N435" i="36"/>
  <c r="M435" i="36"/>
  <c r="L435" i="36"/>
  <c r="K435" i="36"/>
  <c r="J435" i="36"/>
  <c r="H435" i="36"/>
  <c r="AD434" i="36"/>
  <c r="AC434" i="36"/>
  <c r="AB434" i="36"/>
  <c r="AA434" i="36"/>
  <c r="Z434" i="36"/>
  <c r="Y434" i="36"/>
  <c r="Q434" i="36"/>
  <c r="P434" i="36"/>
  <c r="O434" i="36"/>
  <c r="N434" i="36"/>
  <c r="M434" i="36"/>
  <c r="L434" i="36"/>
  <c r="K434" i="36"/>
  <c r="J434" i="36"/>
  <c r="H434" i="36"/>
  <c r="AD433" i="36"/>
  <c r="AC433" i="36"/>
  <c r="AB433" i="36"/>
  <c r="AA433" i="36"/>
  <c r="Z433" i="36"/>
  <c r="Y433" i="36"/>
  <c r="Q433" i="36"/>
  <c r="P433" i="36"/>
  <c r="O433" i="36"/>
  <c r="N433" i="36"/>
  <c r="M433" i="36"/>
  <c r="L433" i="36"/>
  <c r="K433" i="36"/>
  <c r="J433" i="36"/>
  <c r="H433" i="36"/>
  <c r="AD432" i="36"/>
  <c r="AC432" i="36"/>
  <c r="AB432" i="36"/>
  <c r="AA432" i="36"/>
  <c r="Z432" i="36"/>
  <c r="Y432" i="36"/>
  <c r="Q432" i="36"/>
  <c r="P432" i="36"/>
  <c r="O432" i="36"/>
  <c r="N432" i="36"/>
  <c r="M432" i="36"/>
  <c r="L432" i="36"/>
  <c r="K432" i="36"/>
  <c r="J432" i="36"/>
  <c r="H432" i="36"/>
  <c r="AD431" i="36"/>
  <c r="AC431" i="36"/>
  <c r="AB431" i="36"/>
  <c r="AA431" i="36"/>
  <c r="Z431" i="36"/>
  <c r="Y431" i="36"/>
  <c r="Q431" i="36"/>
  <c r="P431" i="36"/>
  <c r="O431" i="36"/>
  <c r="N431" i="36"/>
  <c r="M431" i="36"/>
  <c r="L431" i="36"/>
  <c r="K431" i="36"/>
  <c r="J431" i="36"/>
  <c r="H431" i="36"/>
  <c r="AD430" i="36"/>
  <c r="AC430" i="36"/>
  <c r="AB430" i="36"/>
  <c r="AA430" i="36"/>
  <c r="Z430" i="36"/>
  <c r="Y430" i="36"/>
  <c r="Q430" i="36"/>
  <c r="P430" i="36"/>
  <c r="O430" i="36"/>
  <c r="N430" i="36"/>
  <c r="M430" i="36"/>
  <c r="L430" i="36"/>
  <c r="K430" i="36"/>
  <c r="J430" i="36"/>
  <c r="H430" i="36"/>
  <c r="AD429" i="36"/>
  <c r="AC429" i="36"/>
  <c r="AB429" i="36"/>
  <c r="AA429" i="36"/>
  <c r="Z429" i="36"/>
  <c r="Y429" i="36"/>
  <c r="Q429" i="36"/>
  <c r="P429" i="36"/>
  <c r="O429" i="36"/>
  <c r="N429" i="36"/>
  <c r="M429" i="36"/>
  <c r="L429" i="36"/>
  <c r="K429" i="36"/>
  <c r="J429" i="36"/>
  <c r="H429" i="36"/>
  <c r="AD428" i="36"/>
  <c r="AC428" i="36"/>
  <c r="AB428" i="36"/>
  <c r="AA428" i="36"/>
  <c r="Z428" i="36"/>
  <c r="Y428" i="36"/>
  <c r="Q428" i="36"/>
  <c r="P428" i="36"/>
  <c r="O428" i="36"/>
  <c r="N428" i="36"/>
  <c r="M428" i="36"/>
  <c r="L428" i="36"/>
  <c r="K428" i="36"/>
  <c r="J428" i="36"/>
  <c r="H428" i="36"/>
  <c r="AD427" i="36"/>
  <c r="AC427" i="36"/>
  <c r="AB427" i="36"/>
  <c r="AA427" i="36"/>
  <c r="Z427" i="36"/>
  <c r="Y427" i="36"/>
  <c r="Q427" i="36"/>
  <c r="P427" i="36"/>
  <c r="O427" i="36"/>
  <c r="N427" i="36"/>
  <c r="M427" i="36"/>
  <c r="L427" i="36"/>
  <c r="K427" i="36"/>
  <c r="J427" i="36"/>
  <c r="H427" i="36"/>
  <c r="AD426" i="36"/>
  <c r="AC426" i="36"/>
  <c r="AB426" i="36"/>
  <c r="AA426" i="36"/>
  <c r="Z426" i="36"/>
  <c r="Y426" i="36"/>
  <c r="Q426" i="36"/>
  <c r="P426" i="36"/>
  <c r="O426" i="36"/>
  <c r="N426" i="36"/>
  <c r="M426" i="36"/>
  <c r="L426" i="36"/>
  <c r="K426" i="36"/>
  <c r="J426" i="36"/>
  <c r="H426" i="36"/>
  <c r="AD425" i="36"/>
  <c r="AC425" i="36"/>
  <c r="AB425" i="36"/>
  <c r="AA425" i="36"/>
  <c r="Z425" i="36"/>
  <c r="Y425" i="36"/>
  <c r="Q425" i="36"/>
  <c r="P425" i="36"/>
  <c r="O425" i="36"/>
  <c r="N425" i="36"/>
  <c r="M425" i="36"/>
  <c r="L425" i="36"/>
  <c r="K425" i="36"/>
  <c r="J425" i="36"/>
  <c r="H425" i="36"/>
  <c r="AD424" i="36"/>
  <c r="AC424" i="36"/>
  <c r="AB424" i="36"/>
  <c r="AA424" i="36"/>
  <c r="Z424" i="36"/>
  <c r="Y424" i="36"/>
  <c r="Q424" i="36"/>
  <c r="P424" i="36"/>
  <c r="O424" i="36"/>
  <c r="N424" i="36"/>
  <c r="M424" i="36"/>
  <c r="L424" i="36"/>
  <c r="K424" i="36"/>
  <c r="J424" i="36"/>
  <c r="H424" i="36"/>
  <c r="AD423" i="36"/>
  <c r="AC423" i="36"/>
  <c r="AB423" i="36"/>
  <c r="AA423" i="36"/>
  <c r="Z423" i="36"/>
  <c r="Y423" i="36"/>
  <c r="Q423" i="36"/>
  <c r="P423" i="36"/>
  <c r="O423" i="36"/>
  <c r="N423" i="36"/>
  <c r="M423" i="36"/>
  <c r="L423" i="36"/>
  <c r="K423" i="36"/>
  <c r="J423" i="36"/>
  <c r="H423" i="36"/>
  <c r="AD422" i="36"/>
  <c r="AC422" i="36"/>
  <c r="AB422" i="36"/>
  <c r="AA422" i="36"/>
  <c r="Z422" i="36"/>
  <c r="Y422" i="36"/>
  <c r="Q422" i="36"/>
  <c r="P422" i="36"/>
  <c r="O422" i="36"/>
  <c r="N422" i="36"/>
  <c r="M422" i="36"/>
  <c r="L422" i="36"/>
  <c r="K422" i="36"/>
  <c r="J422" i="36"/>
  <c r="H422" i="36"/>
  <c r="AD421" i="36"/>
  <c r="AC421" i="36"/>
  <c r="AB421" i="36"/>
  <c r="AA421" i="36"/>
  <c r="Z421" i="36"/>
  <c r="Y421" i="36"/>
  <c r="Q421" i="36"/>
  <c r="P421" i="36"/>
  <c r="O421" i="36"/>
  <c r="N421" i="36"/>
  <c r="M421" i="36"/>
  <c r="L421" i="36"/>
  <c r="K421" i="36"/>
  <c r="J421" i="36"/>
  <c r="H421" i="36"/>
  <c r="AD420" i="36"/>
  <c r="AC420" i="36"/>
  <c r="AB420" i="36"/>
  <c r="AA420" i="36"/>
  <c r="Z420" i="36"/>
  <c r="Y420" i="36"/>
  <c r="Q420" i="36"/>
  <c r="P420" i="36"/>
  <c r="O420" i="36"/>
  <c r="N420" i="36"/>
  <c r="M420" i="36"/>
  <c r="L420" i="36"/>
  <c r="K420" i="36"/>
  <c r="J420" i="36"/>
  <c r="H420" i="36"/>
  <c r="AD419" i="36"/>
  <c r="AC419" i="36"/>
  <c r="AB419" i="36"/>
  <c r="AA419" i="36"/>
  <c r="Z419" i="36"/>
  <c r="Y419" i="36"/>
  <c r="Q419" i="36"/>
  <c r="P419" i="36"/>
  <c r="O419" i="36"/>
  <c r="N419" i="36"/>
  <c r="M419" i="36"/>
  <c r="L419" i="36"/>
  <c r="K419" i="36"/>
  <c r="J419" i="36"/>
  <c r="H419" i="36"/>
  <c r="AD418" i="36"/>
  <c r="AC418" i="36"/>
  <c r="AB418" i="36"/>
  <c r="AA418" i="36"/>
  <c r="Z418" i="36"/>
  <c r="Y418" i="36"/>
  <c r="Q418" i="36"/>
  <c r="P418" i="36"/>
  <c r="O418" i="36"/>
  <c r="N418" i="36"/>
  <c r="M418" i="36"/>
  <c r="L418" i="36"/>
  <c r="K418" i="36"/>
  <c r="J418" i="36"/>
  <c r="H418" i="36"/>
  <c r="AD417" i="36"/>
  <c r="AC417" i="36"/>
  <c r="AB417" i="36"/>
  <c r="AA417" i="36"/>
  <c r="Z417" i="36"/>
  <c r="Y417" i="36"/>
  <c r="Q417" i="36"/>
  <c r="P417" i="36"/>
  <c r="O417" i="36"/>
  <c r="N417" i="36"/>
  <c r="M417" i="36"/>
  <c r="L417" i="36"/>
  <c r="K417" i="36"/>
  <c r="J417" i="36"/>
  <c r="H417" i="36"/>
  <c r="AD416" i="36"/>
  <c r="AC416" i="36"/>
  <c r="AB416" i="36"/>
  <c r="AA416" i="36"/>
  <c r="Z416" i="36"/>
  <c r="Y416" i="36"/>
  <c r="Q416" i="36"/>
  <c r="P416" i="36"/>
  <c r="O416" i="36"/>
  <c r="N416" i="36"/>
  <c r="M416" i="36"/>
  <c r="L416" i="36"/>
  <c r="K416" i="36"/>
  <c r="J416" i="36"/>
  <c r="H416" i="36"/>
  <c r="AD415" i="36"/>
  <c r="AC415" i="36"/>
  <c r="AB415" i="36"/>
  <c r="AA415" i="36"/>
  <c r="Z415" i="36"/>
  <c r="Y415" i="36"/>
  <c r="Q415" i="36"/>
  <c r="P415" i="36"/>
  <c r="O415" i="36"/>
  <c r="N415" i="36"/>
  <c r="M415" i="36"/>
  <c r="L415" i="36"/>
  <c r="K415" i="36"/>
  <c r="J415" i="36"/>
  <c r="H415" i="36"/>
  <c r="AD414" i="36"/>
  <c r="AC414" i="36"/>
  <c r="AB414" i="36"/>
  <c r="AA414" i="36"/>
  <c r="Z414" i="36"/>
  <c r="Y414" i="36"/>
  <c r="Q414" i="36"/>
  <c r="P414" i="36"/>
  <c r="O414" i="36"/>
  <c r="N414" i="36"/>
  <c r="M414" i="36"/>
  <c r="L414" i="36"/>
  <c r="K414" i="36"/>
  <c r="J414" i="36"/>
  <c r="H414" i="36"/>
  <c r="AD413" i="36"/>
  <c r="AC413" i="36"/>
  <c r="AB413" i="36"/>
  <c r="AA413" i="36"/>
  <c r="Z413" i="36"/>
  <c r="Y413" i="36"/>
  <c r="Q413" i="36"/>
  <c r="P413" i="36"/>
  <c r="O413" i="36"/>
  <c r="N413" i="36"/>
  <c r="M413" i="36"/>
  <c r="L413" i="36"/>
  <c r="K413" i="36"/>
  <c r="J413" i="36"/>
  <c r="H413" i="36"/>
  <c r="AD412" i="36"/>
  <c r="AC412" i="36"/>
  <c r="AB412" i="36"/>
  <c r="AA412" i="36"/>
  <c r="Z412" i="36"/>
  <c r="Y412" i="36"/>
  <c r="Q412" i="36"/>
  <c r="P412" i="36"/>
  <c r="O412" i="36"/>
  <c r="N412" i="36"/>
  <c r="M412" i="36"/>
  <c r="L412" i="36"/>
  <c r="K412" i="36"/>
  <c r="J412" i="36"/>
  <c r="H412" i="36"/>
  <c r="AD411" i="36"/>
  <c r="AC411" i="36"/>
  <c r="AB411" i="36"/>
  <c r="AA411" i="36"/>
  <c r="Z411" i="36"/>
  <c r="Y411" i="36"/>
  <c r="Q411" i="36"/>
  <c r="P411" i="36"/>
  <c r="O411" i="36"/>
  <c r="N411" i="36"/>
  <c r="M411" i="36"/>
  <c r="L411" i="36"/>
  <c r="K411" i="36"/>
  <c r="J411" i="36"/>
  <c r="H411" i="36"/>
  <c r="AD410" i="36"/>
  <c r="AC410" i="36"/>
  <c r="AB410" i="36"/>
  <c r="AA410" i="36"/>
  <c r="Z410" i="36"/>
  <c r="Y410" i="36"/>
  <c r="Q410" i="36"/>
  <c r="P410" i="36"/>
  <c r="O410" i="36"/>
  <c r="N410" i="36"/>
  <c r="M410" i="36"/>
  <c r="L410" i="36"/>
  <c r="K410" i="36"/>
  <c r="J410" i="36"/>
  <c r="H410" i="36"/>
  <c r="AD409" i="36"/>
  <c r="AC409" i="36"/>
  <c r="AB409" i="36"/>
  <c r="AA409" i="36"/>
  <c r="Z409" i="36"/>
  <c r="Y409" i="36"/>
  <c r="Q409" i="36"/>
  <c r="P409" i="36"/>
  <c r="O409" i="36"/>
  <c r="N409" i="36"/>
  <c r="M409" i="36"/>
  <c r="L409" i="36"/>
  <c r="K409" i="36"/>
  <c r="J409" i="36"/>
  <c r="H409" i="36"/>
  <c r="AD408" i="36"/>
  <c r="AC408" i="36"/>
  <c r="AB408" i="36"/>
  <c r="AA408" i="36"/>
  <c r="Z408" i="36"/>
  <c r="Y408" i="36"/>
  <c r="Q408" i="36"/>
  <c r="P408" i="36"/>
  <c r="O408" i="36"/>
  <c r="N408" i="36"/>
  <c r="M408" i="36"/>
  <c r="L408" i="36"/>
  <c r="K408" i="36"/>
  <c r="J408" i="36"/>
  <c r="H408" i="36"/>
  <c r="AD407" i="36"/>
  <c r="AC407" i="36"/>
  <c r="AB407" i="36"/>
  <c r="AA407" i="36"/>
  <c r="Z407" i="36"/>
  <c r="Y407" i="36"/>
  <c r="Q407" i="36"/>
  <c r="P407" i="36"/>
  <c r="O407" i="36"/>
  <c r="N407" i="36"/>
  <c r="M407" i="36"/>
  <c r="L407" i="36"/>
  <c r="K407" i="36"/>
  <c r="J407" i="36"/>
  <c r="H407" i="36"/>
  <c r="AD406" i="36"/>
  <c r="AC406" i="36"/>
  <c r="AB406" i="36"/>
  <c r="AA406" i="36"/>
  <c r="Z406" i="36"/>
  <c r="Y406" i="36"/>
  <c r="Q406" i="36"/>
  <c r="P406" i="36"/>
  <c r="O406" i="36"/>
  <c r="N406" i="36"/>
  <c r="M406" i="36"/>
  <c r="L406" i="36"/>
  <c r="K406" i="36"/>
  <c r="J406" i="36"/>
  <c r="H406" i="36"/>
  <c r="AD405" i="36"/>
  <c r="AC405" i="36"/>
  <c r="AB405" i="36"/>
  <c r="AA405" i="36"/>
  <c r="Z405" i="36"/>
  <c r="Y405" i="36"/>
  <c r="Q405" i="36"/>
  <c r="P405" i="36"/>
  <c r="O405" i="36"/>
  <c r="N405" i="36"/>
  <c r="M405" i="36"/>
  <c r="L405" i="36"/>
  <c r="K405" i="36"/>
  <c r="J405" i="36"/>
  <c r="H405" i="36"/>
  <c r="AD404" i="36"/>
  <c r="AC404" i="36"/>
  <c r="AB404" i="36"/>
  <c r="AA404" i="36"/>
  <c r="Z404" i="36"/>
  <c r="Y404" i="36"/>
  <c r="Q404" i="36"/>
  <c r="P404" i="36"/>
  <c r="O404" i="36"/>
  <c r="N404" i="36"/>
  <c r="M404" i="36"/>
  <c r="L404" i="36"/>
  <c r="K404" i="36"/>
  <c r="J404" i="36"/>
  <c r="H404" i="36"/>
  <c r="AD403" i="36"/>
  <c r="AC403" i="36"/>
  <c r="AB403" i="36"/>
  <c r="AA403" i="36"/>
  <c r="Z403" i="36"/>
  <c r="Y403" i="36"/>
  <c r="Q403" i="36"/>
  <c r="P403" i="36"/>
  <c r="O403" i="36"/>
  <c r="N403" i="36"/>
  <c r="M403" i="36"/>
  <c r="L403" i="36"/>
  <c r="K403" i="36"/>
  <c r="J403" i="36"/>
  <c r="H403" i="36"/>
  <c r="AD402" i="36"/>
  <c r="AC402" i="36"/>
  <c r="AB402" i="36"/>
  <c r="AA402" i="36"/>
  <c r="Z402" i="36"/>
  <c r="Y402" i="36"/>
  <c r="Q402" i="36"/>
  <c r="P402" i="36"/>
  <c r="O402" i="36"/>
  <c r="N402" i="36"/>
  <c r="M402" i="36"/>
  <c r="L402" i="36"/>
  <c r="K402" i="36"/>
  <c r="J402" i="36"/>
  <c r="H402" i="36"/>
  <c r="AD401" i="36"/>
  <c r="AC401" i="36"/>
  <c r="AB401" i="36"/>
  <c r="AA401" i="36"/>
  <c r="Z401" i="36"/>
  <c r="Y401" i="36"/>
  <c r="Q401" i="36"/>
  <c r="P401" i="36"/>
  <c r="O401" i="36"/>
  <c r="N401" i="36"/>
  <c r="M401" i="36"/>
  <c r="L401" i="36"/>
  <c r="K401" i="36"/>
  <c r="J401" i="36"/>
  <c r="H401" i="36"/>
  <c r="AD400" i="36"/>
  <c r="AC400" i="36"/>
  <c r="AB400" i="36"/>
  <c r="AA400" i="36"/>
  <c r="Z400" i="36"/>
  <c r="Y400" i="36"/>
  <c r="Q400" i="36"/>
  <c r="P400" i="36"/>
  <c r="O400" i="36"/>
  <c r="N400" i="36"/>
  <c r="M400" i="36"/>
  <c r="L400" i="36"/>
  <c r="K400" i="36"/>
  <c r="J400" i="36"/>
  <c r="H400" i="36"/>
  <c r="AD399" i="36"/>
  <c r="AC399" i="36"/>
  <c r="AB399" i="36"/>
  <c r="AA399" i="36"/>
  <c r="Z399" i="36"/>
  <c r="Y399" i="36"/>
  <c r="Q399" i="36"/>
  <c r="P399" i="36"/>
  <c r="O399" i="36"/>
  <c r="N399" i="36"/>
  <c r="M399" i="36"/>
  <c r="L399" i="36"/>
  <c r="K399" i="36"/>
  <c r="J399" i="36"/>
  <c r="H399" i="36"/>
  <c r="AD398" i="36"/>
  <c r="AC398" i="36"/>
  <c r="AB398" i="36"/>
  <c r="AA398" i="36"/>
  <c r="Z398" i="36"/>
  <c r="Y398" i="36"/>
  <c r="Q398" i="36"/>
  <c r="P398" i="36"/>
  <c r="O398" i="36"/>
  <c r="N398" i="36"/>
  <c r="M398" i="36"/>
  <c r="L398" i="36"/>
  <c r="K398" i="36"/>
  <c r="J398" i="36"/>
  <c r="H398" i="36"/>
  <c r="AD397" i="36"/>
  <c r="AC397" i="36"/>
  <c r="AB397" i="36"/>
  <c r="AA397" i="36"/>
  <c r="Z397" i="36"/>
  <c r="Y397" i="36"/>
  <c r="Q397" i="36"/>
  <c r="P397" i="36"/>
  <c r="O397" i="36"/>
  <c r="N397" i="36"/>
  <c r="M397" i="36"/>
  <c r="L397" i="36"/>
  <c r="K397" i="36"/>
  <c r="J397" i="36"/>
  <c r="H397" i="36"/>
  <c r="AD396" i="36"/>
  <c r="AC396" i="36"/>
  <c r="AB396" i="36"/>
  <c r="AA396" i="36"/>
  <c r="Z396" i="36"/>
  <c r="Y396" i="36"/>
  <c r="Q396" i="36"/>
  <c r="P396" i="36"/>
  <c r="O396" i="36"/>
  <c r="N396" i="36"/>
  <c r="M396" i="36"/>
  <c r="L396" i="36"/>
  <c r="K396" i="36"/>
  <c r="J396" i="36"/>
  <c r="H396" i="36"/>
  <c r="AD395" i="36"/>
  <c r="AC395" i="36"/>
  <c r="AB395" i="36"/>
  <c r="AA395" i="36"/>
  <c r="Z395" i="36"/>
  <c r="Y395" i="36"/>
  <c r="Q395" i="36"/>
  <c r="P395" i="36"/>
  <c r="O395" i="36"/>
  <c r="N395" i="36"/>
  <c r="M395" i="36"/>
  <c r="L395" i="36"/>
  <c r="K395" i="36"/>
  <c r="J395" i="36"/>
  <c r="H395" i="36"/>
  <c r="AD394" i="36"/>
  <c r="AC394" i="36"/>
  <c r="AB394" i="36"/>
  <c r="AA394" i="36"/>
  <c r="Z394" i="36"/>
  <c r="Y394" i="36"/>
  <c r="Q394" i="36"/>
  <c r="P394" i="36"/>
  <c r="O394" i="36"/>
  <c r="N394" i="36"/>
  <c r="M394" i="36"/>
  <c r="L394" i="36"/>
  <c r="K394" i="36"/>
  <c r="J394" i="36"/>
  <c r="H394" i="36"/>
  <c r="AD393" i="36"/>
  <c r="AC393" i="36"/>
  <c r="AB393" i="36"/>
  <c r="AA393" i="36"/>
  <c r="Z393" i="36"/>
  <c r="Y393" i="36"/>
  <c r="Q393" i="36"/>
  <c r="P393" i="36"/>
  <c r="O393" i="36"/>
  <c r="N393" i="36"/>
  <c r="M393" i="36"/>
  <c r="L393" i="36"/>
  <c r="K393" i="36"/>
  <c r="J393" i="36"/>
  <c r="H393" i="36"/>
  <c r="AD392" i="36"/>
  <c r="AC392" i="36"/>
  <c r="AB392" i="36"/>
  <c r="AA392" i="36"/>
  <c r="Z392" i="36"/>
  <c r="Y392" i="36"/>
  <c r="Q392" i="36"/>
  <c r="P392" i="36"/>
  <c r="O392" i="36"/>
  <c r="N392" i="36"/>
  <c r="M392" i="36"/>
  <c r="L392" i="36"/>
  <c r="K392" i="36"/>
  <c r="J392" i="36"/>
  <c r="H392" i="36"/>
  <c r="AD391" i="36"/>
  <c r="AC391" i="36"/>
  <c r="AB391" i="36"/>
  <c r="AA391" i="36"/>
  <c r="Z391" i="36"/>
  <c r="Y391" i="36"/>
  <c r="Q391" i="36"/>
  <c r="P391" i="36"/>
  <c r="O391" i="36"/>
  <c r="N391" i="36"/>
  <c r="M391" i="36"/>
  <c r="L391" i="36"/>
  <c r="K391" i="36"/>
  <c r="J391" i="36"/>
  <c r="H391" i="36"/>
  <c r="AD390" i="36"/>
  <c r="AC390" i="36"/>
  <c r="AB390" i="36"/>
  <c r="AA390" i="36"/>
  <c r="Z390" i="36"/>
  <c r="Y390" i="36"/>
  <c r="Q390" i="36"/>
  <c r="P390" i="36"/>
  <c r="O390" i="36"/>
  <c r="N390" i="36"/>
  <c r="M390" i="36"/>
  <c r="L390" i="36"/>
  <c r="K390" i="36"/>
  <c r="J390" i="36"/>
  <c r="H390" i="36"/>
  <c r="AD389" i="36"/>
  <c r="AC389" i="36"/>
  <c r="AB389" i="36"/>
  <c r="AA389" i="36"/>
  <c r="Z389" i="36"/>
  <c r="Y389" i="36"/>
  <c r="Q389" i="36"/>
  <c r="P389" i="36"/>
  <c r="O389" i="36"/>
  <c r="N389" i="36"/>
  <c r="M389" i="36"/>
  <c r="L389" i="36"/>
  <c r="K389" i="36"/>
  <c r="J389" i="36"/>
  <c r="H389" i="36"/>
  <c r="AD388" i="36"/>
  <c r="AC388" i="36"/>
  <c r="AB388" i="36"/>
  <c r="AA388" i="36"/>
  <c r="Z388" i="36"/>
  <c r="Y388" i="36"/>
  <c r="Q388" i="36"/>
  <c r="P388" i="36"/>
  <c r="O388" i="36"/>
  <c r="N388" i="36"/>
  <c r="M388" i="36"/>
  <c r="L388" i="36"/>
  <c r="K388" i="36"/>
  <c r="J388" i="36"/>
  <c r="H388" i="36"/>
  <c r="AD387" i="36"/>
  <c r="AC387" i="36"/>
  <c r="AB387" i="36"/>
  <c r="AA387" i="36"/>
  <c r="Z387" i="36"/>
  <c r="Y387" i="36"/>
  <c r="Q387" i="36"/>
  <c r="P387" i="36"/>
  <c r="O387" i="36"/>
  <c r="N387" i="36"/>
  <c r="M387" i="36"/>
  <c r="L387" i="36"/>
  <c r="K387" i="36"/>
  <c r="J387" i="36"/>
  <c r="H387" i="36"/>
  <c r="AD386" i="36"/>
  <c r="AC386" i="36"/>
  <c r="AB386" i="36"/>
  <c r="AA386" i="36"/>
  <c r="Z386" i="36"/>
  <c r="Y386" i="36"/>
  <c r="Q386" i="36"/>
  <c r="P386" i="36"/>
  <c r="O386" i="36"/>
  <c r="N386" i="36"/>
  <c r="M386" i="36"/>
  <c r="L386" i="36"/>
  <c r="K386" i="36"/>
  <c r="J386" i="36"/>
  <c r="H386" i="36"/>
  <c r="AD385" i="36"/>
  <c r="AC385" i="36"/>
  <c r="AB385" i="36"/>
  <c r="AA385" i="36"/>
  <c r="Z385" i="36"/>
  <c r="Y385" i="36"/>
  <c r="Q385" i="36"/>
  <c r="P385" i="36"/>
  <c r="O385" i="36"/>
  <c r="N385" i="36"/>
  <c r="M385" i="36"/>
  <c r="L385" i="36"/>
  <c r="K385" i="36"/>
  <c r="J385" i="36"/>
  <c r="H385" i="36"/>
  <c r="AD384" i="36"/>
  <c r="AC384" i="36"/>
  <c r="AB384" i="36"/>
  <c r="AA384" i="36"/>
  <c r="Z384" i="36"/>
  <c r="Y384" i="36"/>
  <c r="Q384" i="36"/>
  <c r="P384" i="36"/>
  <c r="O384" i="36"/>
  <c r="N384" i="36"/>
  <c r="M384" i="36"/>
  <c r="L384" i="36"/>
  <c r="K384" i="36"/>
  <c r="J384" i="36"/>
  <c r="H384" i="36"/>
  <c r="AD383" i="36"/>
  <c r="AC383" i="36"/>
  <c r="AB383" i="36"/>
  <c r="AA383" i="36"/>
  <c r="Z383" i="36"/>
  <c r="Y383" i="36"/>
  <c r="Q383" i="36"/>
  <c r="P383" i="36"/>
  <c r="O383" i="36"/>
  <c r="N383" i="36"/>
  <c r="M383" i="36"/>
  <c r="L383" i="36"/>
  <c r="K383" i="36"/>
  <c r="J383" i="36"/>
  <c r="H383" i="36"/>
  <c r="AD382" i="36"/>
  <c r="AC382" i="36"/>
  <c r="AB382" i="36"/>
  <c r="AA382" i="36"/>
  <c r="Z382" i="36"/>
  <c r="Y382" i="36"/>
  <c r="Q382" i="36"/>
  <c r="P382" i="36"/>
  <c r="O382" i="36"/>
  <c r="N382" i="36"/>
  <c r="M382" i="36"/>
  <c r="L382" i="36"/>
  <c r="K382" i="36"/>
  <c r="J382" i="36"/>
  <c r="H382" i="36"/>
  <c r="AD381" i="36"/>
  <c r="AC381" i="36"/>
  <c r="AB381" i="36"/>
  <c r="AA381" i="36"/>
  <c r="Z381" i="36"/>
  <c r="Y381" i="36"/>
  <c r="Q381" i="36"/>
  <c r="P381" i="36"/>
  <c r="O381" i="36"/>
  <c r="N381" i="36"/>
  <c r="M381" i="36"/>
  <c r="L381" i="36"/>
  <c r="K381" i="36"/>
  <c r="J381" i="36"/>
  <c r="H381" i="36"/>
  <c r="AD380" i="36"/>
  <c r="AC380" i="36"/>
  <c r="AB380" i="36"/>
  <c r="AA380" i="36"/>
  <c r="Z380" i="36"/>
  <c r="Y380" i="36"/>
  <c r="Q380" i="36"/>
  <c r="P380" i="36"/>
  <c r="O380" i="36"/>
  <c r="N380" i="36"/>
  <c r="M380" i="36"/>
  <c r="L380" i="36"/>
  <c r="K380" i="36"/>
  <c r="J380" i="36"/>
  <c r="H380" i="36"/>
  <c r="AD379" i="36"/>
  <c r="AC379" i="36"/>
  <c r="AB379" i="36"/>
  <c r="AA379" i="36"/>
  <c r="Z379" i="36"/>
  <c r="Y379" i="36"/>
  <c r="Q379" i="36"/>
  <c r="P379" i="36"/>
  <c r="O379" i="36"/>
  <c r="N379" i="36"/>
  <c r="M379" i="36"/>
  <c r="L379" i="36"/>
  <c r="K379" i="36"/>
  <c r="J379" i="36"/>
  <c r="H379" i="36"/>
  <c r="AD378" i="36"/>
  <c r="AC378" i="36"/>
  <c r="AB378" i="36"/>
  <c r="AA378" i="36"/>
  <c r="Z378" i="36"/>
  <c r="Y378" i="36"/>
  <c r="Q378" i="36"/>
  <c r="P378" i="36"/>
  <c r="O378" i="36"/>
  <c r="N378" i="36"/>
  <c r="M378" i="36"/>
  <c r="L378" i="36"/>
  <c r="K378" i="36"/>
  <c r="J378" i="36"/>
  <c r="H378" i="36"/>
  <c r="AD377" i="36"/>
  <c r="AC377" i="36"/>
  <c r="AB377" i="36"/>
  <c r="AA377" i="36"/>
  <c r="Z377" i="36"/>
  <c r="Y377" i="36"/>
  <c r="Q377" i="36"/>
  <c r="P377" i="36"/>
  <c r="O377" i="36"/>
  <c r="N377" i="36"/>
  <c r="M377" i="36"/>
  <c r="L377" i="36"/>
  <c r="K377" i="36"/>
  <c r="J377" i="36"/>
  <c r="H377" i="36"/>
  <c r="AD376" i="36"/>
  <c r="AC376" i="36"/>
  <c r="AB376" i="36"/>
  <c r="AA376" i="36"/>
  <c r="Z376" i="36"/>
  <c r="Y376" i="36"/>
  <c r="Q376" i="36"/>
  <c r="P376" i="36"/>
  <c r="O376" i="36"/>
  <c r="N376" i="36"/>
  <c r="M376" i="36"/>
  <c r="L376" i="36"/>
  <c r="K376" i="36"/>
  <c r="J376" i="36"/>
  <c r="H376" i="36"/>
  <c r="AD375" i="36"/>
  <c r="AC375" i="36"/>
  <c r="AB375" i="36"/>
  <c r="AA375" i="36"/>
  <c r="Z375" i="36"/>
  <c r="Y375" i="36"/>
  <c r="Q375" i="36"/>
  <c r="P375" i="36"/>
  <c r="O375" i="36"/>
  <c r="N375" i="36"/>
  <c r="M375" i="36"/>
  <c r="L375" i="36"/>
  <c r="K375" i="36"/>
  <c r="J375" i="36"/>
  <c r="H375" i="36"/>
  <c r="AD374" i="36"/>
  <c r="AC374" i="36"/>
  <c r="AB374" i="36"/>
  <c r="AA374" i="36"/>
  <c r="Z374" i="36"/>
  <c r="Y374" i="36"/>
  <c r="Q374" i="36"/>
  <c r="P374" i="36"/>
  <c r="O374" i="36"/>
  <c r="N374" i="36"/>
  <c r="M374" i="36"/>
  <c r="L374" i="36"/>
  <c r="K374" i="36"/>
  <c r="J374" i="36"/>
  <c r="H374" i="36"/>
  <c r="AD373" i="36"/>
  <c r="AC373" i="36"/>
  <c r="AB373" i="36"/>
  <c r="AA373" i="36"/>
  <c r="Z373" i="36"/>
  <c r="Y373" i="36"/>
  <c r="Q373" i="36"/>
  <c r="P373" i="36"/>
  <c r="O373" i="36"/>
  <c r="N373" i="36"/>
  <c r="M373" i="36"/>
  <c r="L373" i="36"/>
  <c r="K373" i="36"/>
  <c r="J373" i="36"/>
  <c r="H373" i="36"/>
  <c r="AD372" i="36"/>
  <c r="AC372" i="36"/>
  <c r="AB372" i="36"/>
  <c r="AA372" i="36"/>
  <c r="Z372" i="36"/>
  <c r="Y372" i="36"/>
  <c r="Q372" i="36"/>
  <c r="P372" i="36"/>
  <c r="O372" i="36"/>
  <c r="N372" i="36"/>
  <c r="M372" i="36"/>
  <c r="L372" i="36"/>
  <c r="K372" i="36"/>
  <c r="J372" i="36"/>
  <c r="H372" i="36"/>
  <c r="AD371" i="36"/>
  <c r="AC371" i="36"/>
  <c r="AB371" i="36"/>
  <c r="AA371" i="36"/>
  <c r="Z371" i="36"/>
  <c r="Y371" i="36"/>
  <c r="Q371" i="36"/>
  <c r="P371" i="36"/>
  <c r="O371" i="36"/>
  <c r="N371" i="36"/>
  <c r="M371" i="36"/>
  <c r="L371" i="36"/>
  <c r="K371" i="36"/>
  <c r="J371" i="36"/>
  <c r="H371" i="36"/>
  <c r="AD370" i="36"/>
  <c r="AC370" i="36"/>
  <c r="AB370" i="36"/>
  <c r="AA370" i="36"/>
  <c r="Z370" i="36"/>
  <c r="Y370" i="36"/>
  <c r="Q370" i="36"/>
  <c r="P370" i="36"/>
  <c r="O370" i="36"/>
  <c r="N370" i="36"/>
  <c r="M370" i="36"/>
  <c r="L370" i="36"/>
  <c r="K370" i="36"/>
  <c r="J370" i="36"/>
  <c r="H370" i="36"/>
  <c r="AD369" i="36"/>
  <c r="AC369" i="36"/>
  <c r="AB369" i="36"/>
  <c r="AA369" i="36"/>
  <c r="Z369" i="36"/>
  <c r="Y369" i="36"/>
  <c r="Q369" i="36"/>
  <c r="P369" i="36"/>
  <c r="O369" i="36"/>
  <c r="N369" i="36"/>
  <c r="M369" i="36"/>
  <c r="L369" i="36"/>
  <c r="K369" i="36"/>
  <c r="J369" i="36"/>
  <c r="H369" i="36"/>
  <c r="AD368" i="36"/>
  <c r="AC368" i="36"/>
  <c r="AB368" i="36"/>
  <c r="AA368" i="36"/>
  <c r="Z368" i="36"/>
  <c r="Y368" i="36"/>
  <c r="Q368" i="36"/>
  <c r="P368" i="36"/>
  <c r="O368" i="36"/>
  <c r="N368" i="36"/>
  <c r="M368" i="36"/>
  <c r="L368" i="36"/>
  <c r="K368" i="36"/>
  <c r="J368" i="36"/>
  <c r="H368" i="36"/>
  <c r="AD367" i="36"/>
  <c r="AC367" i="36"/>
  <c r="AB367" i="36"/>
  <c r="AA367" i="36"/>
  <c r="Z367" i="36"/>
  <c r="Y367" i="36"/>
  <c r="Q367" i="36"/>
  <c r="P367" i="36"/>
  <c r="O367" i="36"/>
  <c r="N367" i="36"/>
  <c r="M367" i="36"/>
  <c r="L367" i="36"/>
  <c r="K367" i="36"/>
  <c r="J367" i="36"/>
  <c r="H367" i="36"/>
  <c r="AD366" i="36"/>
  <c r="AC366" i="36"/>
  <c r="AB366" i="36"/>
  <c r="AA366" i="36"/>
  <c r="Z366" i="36"/>
  <c r="Y366" i="36"/>
  <c r="Q366" i="36"/>
  <c r="P366" i="36"/>
  <c r="O366" i="36"/>
  <c r="N366" i="36"/>
  <c r="M366" i="36"/>
  <c r="L366" i="36"/>
  <c r="K366" i="36"/>
  <c r="J366" i="36"/>
  <c r="H366" i="36"/>
  <c r="AD365" i="36"/>
  <c r="AC365" i="36"/>
  <c r="AB365" i="36"/>
  <c r="AA365" i="36"/>
  <c r="Z365" i="36"/>
  <c r="Y365" i="36"/>
  <c r="Q365" i="36"/>
  <c r="P365" i="36"/>
  <c r="O365" i="36"/>
  <c r="N365" i="36"/>
  <c r="M365" i="36"/>
  <c r="L365" i="36"/>
  <c r="K365" i="36"/>
  <c r="J365" i="36"/>
  <c r="H365" i="36"/>
  <c r="F3" i="19"/>
  <c r="F3" i="11"/>
  <c r="F3" i="9"/>
  <c r="F3" i="15"/>
  <c r="F5" i="29"/>
</calcChain>
</file>

<file path=xl/sharedStrings.xml><?xml version="1.0" encoding="utf-8"?>
<sst xmlns="http://schemas.openxmlformats.org/spreadsheetml/2006/main" count="261" uniqueCount="92">
  <si>
    <t>Radius-to-Thickness ratio, R/t</t>
  </si>
  <si>
    <t>Knockdown Factor</t>
  </si>
  <si>
    <t>Tilman [1970]</t>
  </si>
  <si>
    <t>R/t</t>
  </si>
  <si>
    <t>H/r</t>
  </si>
  <si>
    <t>KDF</t>
  </si>
  <si>
    <t>Yamada [1983]</t>
  </si>
  <si>
    <t>Parmerter [1964]</t>
  </si>
  <si>
    <t>Seaman [1962]</t>
  </si>
  <si>
    <t>Sunakawa [1974]</t>
  </si>
  <si>
    <t>Krenzke &amp; Kiernan [1963]</t>
  </si>
  <si>
    <t>Homewood [1961]</t>
  </si>
  <si>
    <t>Kołodziej [2017]</t>
  </si>
  <si>
    <t>Lambda</t>
  </si>
  <si>
    <t>Kolodziej</t>
  </si>
  <si>
    <t>Author</t>
  </si>
  <si>
    <t>E Modul</t>
  </si>
  <si>
    <t>Yield</t>
  </si>
  <si>
    <t>Poisson Ratio</t>
  </si>
  <si>
    <t>Yield / Emodul</t>
  </si>
  <si>
    <t>Homewood</t>
  </si>
  <si>
    <t>Seaman</t>
  </si>
  <si>
    <t>Kaplan &amp; Fung</t>
  </si>
  <si>
    <t>Krenzke</t>
  </si>
  <si>
    <t>Blachut [2004]</t>
  </si>
  <si>
    <t>Blachut</t>
  </si>
  <si>
    <t>Little [1964]</t>
  </si>
  <si>
    <t>Pan [2013]</t>
  </si>
  <si>
    <t>Tsien [1942]</t>
  </si>
  <si>
    <t>Wang [1966]</t>
  </si>
  <si>
    <t>Zhang [2017]</t>
  </si>
  <si>
    <t>Lee [2016]</t>
  </si>
  <si>
    <t>Radtke [1962]</t>
  </si>
  <si>
    <t>Carlson [1967]</t>
  </si>
  <si>
    <t>Kloeppel [1953]</t>
  </si>
  <si>
    <t>Kaplan [1954]</t>
  </si>
  <si>
    <t>Adam [1963]</t>
  </si>
  <si>
    <t>Evan [1967]</t>
  </si>
  <si>
    <t>Krüger [1971]</t>
  </si>
  <si>
    <t>Thurston [1966]</t>
  </si>
  <si>
    <t>NASA SP-8032 [1969]</t>
  </si>
  <si>
    <t>Bellinfante [1962]</t>
  </si>
  <si>
    <t>Görner [1956]</t>
  </si>
  <si>
    <t>Daco [1957]</t>
  </si>
  <si>
    <t>good edge conditions</t>
  </si>
  <si>
    <t>poor edge conditions</t>
  </si>
  <si>
    <t>Bach [1902]</t>
  </si>
  <si>
    <t>TH - empirical</t>
  </si>
  <si>
    <t>SPLA</t>
  </si>
  <si>
    <t>RSM</t>
  </si>
  <si>
    <t>EBCI</t>
  </si>
  <si>
    <t>EBC</t>
  </si>
  <si>
    <t>LRSM (10) - axisymmetric</t>
  </si>
  <si>
    <t>LRSM (10) - asymmetric</t>
  </si>
  <si>
    <t>LRSM (100) - axisymmetric</t>
  </si>
  <si>
    <t>(d/t =1)</t>
  </si>
  <si>
    <t>(d/t =2)</t>
  </si>
  <si>
    <t>SPDA</t>
  </si>
  <si>
    <t>(d/t =0.5)</t>
  </si>
  <si>
    <t>from</t>
  </si>
  <si>
    <r>
      <t xml:space="preserve">L. Wang, "Discrepancy of Experimental Buckling Pressures of Spherical Shells," </t>
    </r>
    <r>
      <rPr>
        <i/>
        <sz val="12"/>
        <color theme="1"/>
        <rFont val="Calibri"/>
        <family val="2"/>
        <scheme val="minor"/>
      </rPr>
      <t>AIAA Journ. 5, 357-359, 1967.</t>
    </r>
    <r>
      <rPr>
        <sz val="12"/>
        <color theme="1"/>
        <rFont val="Calibri"/>
        <family val="2"/>
        <scheme val="minor"/>
      </rPr>
      <t xml:space="preserve"> </t>
    </r>
  </si>
  <si>
    <t xml:space="preserve">from </t>
  </si>
  <si>
    <r>
      <t xml:space="preserve">R. R. Parmerter, "The buckling of clamped shallow spherical shells under uniform pressure," </t>
    </r>
    <r>
      <rPr>
        <i/>
        <sz val="12"/>
        <color theme="1"/>
        <rFont val="Calibri"/>
        <family val="2"/>
        <scheme val="minor"/>
      </rPr>
      <t>California Institute of Technology, Tech. Rept. AFOSR 5362, 1963.</t>
    </r>
    <r>
      <rPr>
        <sz val="12"/>
        <color theme="1"/>
        <rFont val="Calibri"/>
        <family val="2"/>
        <scheme val="minor"/>
      </rPr>
      <t xml:space="preserve"> </t>
    </r>
  </si>
  <si>
    <r>
      <t xml:space="preserve">H. Adam and P. King, "Experimental Investigation of the Stability of Monocoque Domes Subjected to External Pressure," </t>
    </r>
    <r>
      <rPr>
        <i/>
        <sz val="12"/>
        <color theme="1"/>
        <rFont val="Calibri"/>
        <family val="2"/>
        <scheme val="minor"/>
      </rPr>
      <t>Experimental Mechanics 5, pp. 313-320, 1965.</t>
    </r>
    <r>
      <rPr>
        <sz val="12"/>
        <color theme="1"/>
        <rFont val="Calibri"/>
        <family val="2"/>
        <scheme val="minor"/>
      </rPr>
      <t xml:space="preserve"> </t>
    </r>
  </si>
  <si>
    <t>Zhang [2019]</t>
  </si>
  <si>
    <t>Weinischke</t>
  </si>
  <si>
    <t>Huang &amp; Budiansky</t>
  </si>
  <si>
    <t>Shell shape parameter l</t>
  </si>
  <si>
    <t>Dynamic response and stability of shallow spherical shells subject to time-dependent loading.</t>
  </si>
  <si>
    <t>R. M. EVAN-IWANOWSKI and H. A. EVENSEN</t>
  </si>
  <si>
    <t>AIAA Journal 1967 5:5, 969-976 </t>
  </si>
  <si>
    <r>
      <t>S. Kolodziej and J. Marcinowski, "Experimental and numerical analyses of the buckling of steel, pressurized, spherical shells".</t>
    </r>
    <r>
      <rPr>
        <i/>
        <sz val="12"/>
        <color theme="1"/>
        <rFont val="Calibri"/>
        <family val="2"/>
        <scheme val="minor"/>
      </rPr>
      <t>Advances in Structural Engineering, pp. 1-18, 2018, DOI: 10.1177/1369433218774371.</t>
    </r>
    <r>
      <rPr>
        <sz val="12"/>
        <color theme="1"/>
        <rFont val="Calibri"/>
        <family val="2"/>
        <scheme val="minor"/>
      </rPr>
      <t xml:space="preserve"> </t>
    </r>
  </si>
  <si>
    <t xml:space="preserve">B. C. Pan and Y. Shen, "Experimental verification of the new ultimate strength equation of spherical pressure hulls". </t>
  </si>
  <si>
    <r>
      <t xml:space="preserve">J. Blachut, "Shallow spherical caps under external pressure," </t>
    </r>
    <r>
      <rPr>
        <i/>
        <sz val="12"/>
        <color theme="1"/>
        <rFont val="Calibri"/>
        <family val="2"/>
        <scheme val="minor"/>
      </rPr>
      <t>Proceedings of the XXI International, Congress of Theoretical and Applied Mechanics. Warsaw, Poland, August 15-21, 2004.</t>
    </r>
  </si>
  <si>
    <r>
      <t xml:space="preserve">J. Zhang, M. Zhang, T. Wenxian, W. Weibo and W. Minglu, "Buckling of spherical shells subjected to external pressure: A comparison of experimental and theoretical data," </t>
    </r>
    <r>
      <rPr>
        <i/>
        <sz val="12"/>
        <color theme="1"/>
        <rFont val="Calibri"/>
        <family val="2"/>
        <scheme val="minor"/>
      </rPr>
      <t>Thin–Walled Structures 111,58-64, 2017.</t>
    </r>
  </si>
  <si>
    <r>
      <t xml:space="preserve">A. Lee, F. López Jiménez, J. Marthelot, J. Hutchinson and P. Reis, "The Geometric Role of Precisely Engineered Imperfections on the Critical Buckling Load of Spherical Elastic Shells," </t>
    </r>
    <r>
      <rPr>
        <i/>
        <sz val="12"/>
        <color theme="1"/>
        <rFont val="Calibri"/>
        <family val="2"/>
        <scheme val="minor"/>
      </rPr>
      <t>ASME. J. Appl. Mech. 2016;83(11):111005-111005-11. doi:10.1115/1.4034431..</t>
    </r>
  </si>
  <si>
    <r>
      <t xml:space="preserve">S. Yamada, U. Kazuo and Y. Motohiko, "Experimental investigation of the buckling of shallow spherical shells," </t>
    </r>
    <r>
      <rPr>
        <i/>
        <sz val="12"/>
        <color theme="1"/>
        <rFont val="Calibri"/>
        <family val="2"/>
        <scheme val="minor"/>
      </rPr>
      <t>Int. J. Non-Linear Mechanics, Vol. 18, No.1, pp. 37-54, 1983.</t>
    </r>
    <r>
      <rPr>
        <sz val="12"/>
        <color theme="1"/>
        <rFont val="Calibri"/>
        <family val="2"/>
        <scheme val="minor"/>
      </rPr>
      <t xml:space="preserve"> </t>
    </r>
  </si>
  <si>
    <r>
      <t xml:space="preserve">M. Sunakawa and I. Kazuo, "A high precision experiment on the buckling of spherical caps subjected to external pressure," </t>
    </r>
    <r>
      <rPr>
        <i/>
        <sz val="12"/>
        <color theme="1"/>
        <rFont val="Calibri"/>
        <family val="2"/>
        <scheme val="minor"/>
      </rPr>
      <t>Institute of Space and Aeronautical Science, Universitiy of Tokyo, Report No. 508, March 1974.</t>
    </r>
    <r>
      <rPr>
        <sz val="12"/>
        <color theme="1"/>
        <rFont val="Calibri"/>
        <family val="2"/>
        <scheme val="minor"/>
      </rPr>
      <t xml:space="preserve"> </t>
    </r>
  </si>
  <si>
    <r>
      <t xml:space="preserve">S. Tilman, "On the buckling behavior of shallow spherical caps under uniform pressure load," </t>
    </r>
    <r>
      <rPr>
        <i/>
        <sz val="12"/>
        <color theme="1"/>
        <rFont val="Calibri"/>
        <family val="2"/>
        <scheme val="minor"/>
      </rPr>
      <t>Int. J. Solids Structures, 1970, Vol.6, pp. 37 to 52.</t>
    </r>
    <r>
      <rPr>
        <sz val="12"/>
        <color theme="1"/>
        <rFont val="Calibri"/>
        <family val="2"/>
        <scheme val="minor"/>
      </rPr>
      <t xml:space="preserve"> </t>
    </r>
  </si>
  <si>
    <r>
      <t xml:space="preserve">R. L. Carlson, R. L. Sendelbeck and N. J. Hoff, "Experimental studies of the buckling of complete spherical shells," </t>
    </r>
    <r>
      <rPr>
        <i/>
        <sz val="12"/>
        <color theme="1"/>
        <rFont val="Calibri"/>
        <family val="2"/>
        <scheme val="minor"/>
      </rPr>
      <t xml:space="preserve">Exp. Mech. 7, 281-288, </t>
    </r>
    <r>
      <rPr>
        <sz val="12"/>
        <color theme="1"/>
        <rFont val="Calibri"/>
        <family val="2"/>
        <scheme val="minor"/>
      </rPr>
      <t xml:space="preserve">1967. </t>
    </r>
  </si>
  <si>
    <r>
      <t xml:space="preserve">W. A. Litle, "Reliability of shell buckling predictions based on experimental analysis of plastic models," </t>
    </r>
    <r>
      <rPr>
        <i/>
        <sz val="12"/>
        <color theme="1"/>
        <rFont val="Calibri"/>
        <family val="2"/>
        <scheme val="minor"/>
      </rPr>
      <t>Sc.D. Thesis, Massachusetts Institute of Technology, 1963.</t>
    </r>
    <r>
      <rPr>
        <sz val="12"/>
        <color theme="1"/>
        <rFont val="Calibri"/>
        <family val="2"/>
        <scheme val="minor"/>
      </rPr>
      <t xml:space="preserve"> </t>
    </r>
  </si>
  <si>
    <t xml:space="preserve">R. R. Parmerter, "The buckling of clamped shallow spherical shells under uniform pressure," California Institute of Technology, Tech. Rept. AFOSR 5362, 1963. </t>
  </si>
  <si>
    <r>
      <t xml:space="preserve">L. Seaman, "The nature of buckling of thin spherical shells," </t>
    </r>
    <r>
      <rPr>
        <i/>
        <sz val="12"/>
        <color theme="1"/>
        <rFont val="Calibri"/>
        <family val="2"/>
        <scheme val="minor"/>
      </rPr>
      <t>Ph.D. Thesis, Massachusetts Institute of Technology, 1961.</t>
    </r>
    <r>
      <rPr>
        <sz val="12"/>
        <color theme="1"/>
        <rFont val="Calibri"/>
        <family val="2"/>
        <scheme val="minor"/>
      </rPr>
      <t xml:space="preserve"> </t>
    </r>
  </si>
  <si>
    <r>
      <t xml:space="preserve">R. H. Homewood, A. A. Brine and A. E. Johnson, "Experimental investigation of buckling instability of monocoque shells," </t>
    </r>
    <r>
      <rPr>
        <i/>
        <sz val="12"/>
        <color theme="1"/>
        <rFont val="Calibri"/>
        <family val="2"/>
        <scheme val="minor"/>
      </rPr>
      <t>Exp. Mech. 18, 88-98, 1961.</t>
    </r>
    <r>
      <rPr>
        <sz val="12"/>
        <color theme="1"/>
        <rFont val="Calibri"/>
        <family val="2"/>
        <scheme val="minor"/>
      </rPr>
      <t xml:space="preserve"> </t>
    </r>
  </si>
  <si>
    <r>
      <t xml:space="preserve">A. Kaplan and Y. C. Fung, "A non-linear theory of bending and buckling of thin elastic shallow spherical shells," </t>
    </r>
    <r>
      <rPr>
        <i/>
        <sz val="12"/>
        <color theme="1"/>
        <rFont val="Calibri"/>
        <family val="2"/>
        <scheme val="minor"/>
      </rPr>
      <t>Natl. Advisory Comm. Aeron., TN-3212, 1954.</t>
    </r>
  </si>
  <si>
    <r>
      <t xml:space="preserve">J. Singer, J. Arbocz and T. Weller, "Buckling experiments, experimental methods in buckling of thin-walled structures," </t>
    </r>
    <r>
      <rPr>
        <i/>
        <sz val="12"/>
        <color theme="1"/>
        <rFont val="Calibri"/>
        <family val="2"/>
        <scheme val="minor"/>
      </rPr>
      <t xml:space="preserve">Shells, Built-up Structures, Composites and Additional Topics, Volume 2. Wiley, New York , </t>
    </r>
    <r>
      <rPr>
        <sz val="12"/>
        <color theme="1"/>
        <rFont val="Calibri"/>
        <family val="2"/>
        <scheme val="minor"/>
      </rPr>
      <t xml:space="preserve">2002. </t>
    </r>
  </si>
  <si>
    <r>
      <t xml:space="preserve">K. Kloppl and O. Jungbluth, "Beitrag Zum Durchschlag-Problem Duennwandiger Kugelschalen," </t>
    </r>
    <r>
      <rPr>
        <i/>
        <sz val="12"/>
        <color theme="1"/>
        <rFont val="Calibri"/>
        <family val="2"/>
        <scheme val="minor"/>
      </rPr>
      <t>Der Stahlbau 22, 121-130, 9153.</t>
    </r>
    <r>
      <rPr>
        <sz val="12"/>
        <color theme="1"/>
        <rFont val="Calibri"/>
        <family val="2"/>
        <scheme val="minor"/>
      </rPr>
      <t xml:space="preserve"> </t>
    </r>
  </si>
  <si>
    <t xml:space="preserve">after </t>
  </si>
  <si>
    <r>
      <t xml:space="preserve">H. Wagner, C. Hühne and S. Niemann, "Robust knockdown factors for the design of spherical shells under external pressure: Development and validation," </t>
    </r>
    <r>
      <rPr>
        <i/>
        <sz val="12"/>
        <color theme="1"/>
        <rFont val="Calibri"/>
        <family val="2"/>
        <scheme val="minor"/>
      </rPr>
      <t>International Journal of Mechanical Sciences, Volume 141, 2018, Pages 58-77.</t>
    </r>
    <r>
      <rPr>
        <sz val="12"/>
        <color theme="1"/>
        <rFont val="Calibri"/>
        <family val="2"/>
        <scheme val="minor"/>
      </rPr>
      <t xml:space="preserve"> </t>
    </r>
  </si>
  <si>
    <r>
      <t xml:space="preserve">H. Tsien, "Theory for the buckling of thin shells," </t>
    </r>
    <r>
      <rPr>
        <i/>
        <sz val="12"/>
        <color theme="1"/>
        <rFont val="Calibri"/>
        <family val="2"/>
        <scheme val="minor"/>
      </rPr>
      <t xml:space="preserve">Aeronaut. Sci. 9, 373–384. (doi:10.2514/8.10911), </t>
    </r>
    <r>
      <rPr>
        <sz val="12"/>
        <color theme="1"/>
        <rFont val="Calibri"/>
        <family val="2"/>
        <scheme val="minor"/>
      </rPr>
      <t>1942.</t>
    </r>
  </si>
  <si>
    <r>
      <t xml:space="preserve">M. A. Krenzke and T. J. Kiernan, "Tests of stiffened and unstiffened machined spherical shells under external hydrostatic pressure," </t>
    </r>
    <r>
      <rPr>
        <i/>
        <sz val="12"/>
        <color theme="1"/>
        <rFont val="Calibri"/>
        <family val="2"/>
        <scheme val="minor"/>
      </rPr>
      <t>David Taylor Model Basin Rept. 1741, 1963.</t>
    </r>
    <r>
      <rPr>
        <sz val="12"/>
        <color theme="1"/>
        <rFont val="Calibri"/>
        <family val="2"/>
        <scheme val="minor"/>
      </rPr>
      <t xml:space="preserve"> </t>
    </r>
  </si>
  <si>
    <t>C. Bach, "Die Widerstandfähigkeit kugelförmiger Wandungen gegenüber äusserem Druck," Zeitschrift des Vereins deutscher Ingenieure, Vol. 46, 1902, 333-341.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</si>
</sst>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"/>
    <numFmt numFmtId="165" formatCode="0.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Times New Roman"/>
      <family val="1"/>
    </font>
    <font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104">
    <xf numFmtId="0" fontId="0" fillId="0" borderId="0" xfId="0"/>
    <xf numFmtId="0" fontId="1" fillId="0" borderId="1" xfId="0" applyFont="1" applyBorder="1"/>
    <xf numFmtId="0" fontId="1" fillId="0" borderId="0" xfId="0" applyFont="1"/>
    <xf numFmtId="0" fontId="1" fillId="0" borderId="0" xfId="0" applyFont="1" applyFill="1" applyBorder="1"/>
    <xf numFmtId="2" fontId="0" fillId="0" borderId="0" xfId="0" applyNumberFormat="1"/>
    <xf numFmtId="164" fontId="0" fillId="0" borderId="0" xfId="0" applyNumberFormat="1"/>
    <xf numFmtId="0" fontId="0" fillId="0" borderId="2" xfId="0" applyBorder="1"/>
    <xf numFmtId="0" fontId="0" fillId="0" borderId="3" xfId="0" applyFill="1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0" xfId="0" applyBorder="1"/>
    <xf numFmtId="0" fontId="0" fillId="0" borderId="9" xfId="0" applyBorder="1"/>
    <xf numFmtId="165" fontId="0" fillId="0" borderId="0" xfId="0" applyNumberFormat="1" applyFont="1" applyBorder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1" fillId="0" borderId="0" xfId="0" applyFont="1" applyFill="1" applyBorder="1"/>
    <xf numFmtId="0" fontId="1" fillId="0" borderId="0" xfId="0" applyFont="1"/>
    <xf numFmtId="0" fontId="1" fillId="0" borderId="1" xfId="0" applyFont="1" applyBorder="1"/>
    <xf numFmtId="0" fontId="0" fillId="0" borderId="0" xfId="0"/>
    <xf numFmtId="0" fontId="0" fillId="0" borderId="0" xfId="0"/>
    <xf numFmtId="0" fontId="1" fillId="0" borderId="0" xfId="0" applyFont="1" applyFill="1" applyBorder="1"/>
    <xf numFmtId="0" fontId="1" fillId="0" borderId="0" xfId="0" applyFont="1"/>
    <xf numFmtId="0" fontId="1" fillId="0" borderId="1" xfId="0" applyFont="1" applyBorder="1"/>
    <xf numFmtId="0" fontId="0" fillId="0" borderId="0" xfId="0"/>
    <xf numFmtId="0" fontId="1" fillId="0" borderId="0" xfId="0" applyFont="1" applyFill="1" applyBorder="1"/>
    <xf numFmtId="0" fontId="1" fillId="0" borderId="0" xfId="0" applyFont="1"/>
    <xf numFmtId="0" fontId="1" fillId="0" borderId="1" xfId="0" applyFont="1" applyBorder="1"/>
    <xf numFmtId="0" fontId="0" fillId="0" borderId="0" xfId="0"/>
    <xf numFmtId="0" fontId="0" fillId="0" borderId="0" xfId="0"/>
    <xf numFmtId="0" fontId="1" fillId="0" borderId="0" xfId="0" applyFont="1" applyFill="1" applyBorder="1"/>
    <xf numFmtId="0" fontId="1" fillId="0" borderId="0" xfId="0" applyFont="1"/>
    <xf numFmtId="0" fontId="1" fillId="0" borderId="1" xfId="0" applyFont="1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6" xfId="0" applyBorder="1"/>
    <xf numFmtId="0" fontId="0" fillId="0" borderId="7" xfId="0" applyBorder="1"/>
    <xf numFmtId="0" fontId="0" fillId="0" borderId="5" xfId="0" applyBorder="1"/>
    <xf numFmtId="0" fontId="0" fillId="0" borderId="0" xfId="0"/>
    <xf numFmtId="0" fontId="0" fillId="0" borderId="0" xfId="0"/>
    <xf numFmtId="0" fontId="1" fillId="0" borderId="0" xfId="0" applyFont="1"/>
    <xf numFmtId="0" fontId="0" fillId="0" borderId="0" xfId="0"/>
    <xf numFmtId="0" fontId="0" fillId="0" borderId="0" xfId="0"/>
    <xf numFmtId="0" fontId="1" fillId="0" borderId="1" xfId="0" applyFont="1" applyBorder="1"/>
    <xf numFmtId="0" fontId="1" fillId="0" borderId="0" xfId="0" applyFont="1" applyFill="1" applyBorder="1"/>
    <xf numFmtId="164" fontId="0" fillId="0" borderId="0" xfId="0" applyNumberFormat="1"/>
    <xf numFmtId="0" fontId="1" fillId="0" borderId="0" xfId="0" applyFont="1"/>
    <xf numFmtId="0" fontId="0" fillId="0" borderId="0" xfId="0"/>
    <xf numFmtId="0" fontId="0" fillId="0" borderId="0" xfId="0"/>
    <xf numFmtId="0" fontId="1" fillId="0" borderId="0" xfId="0" applyFont="1" applyFill="1" applyBorder="1"/>
    <xf numFmtId="0" fontId="1" fillId="0" borderId="0" xfId="0" applyFont="1"/>
    <xf numFmtId="0" fontId="1" fillId="0" borderId="1" xfId="0" applyFont="1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6" xfId="0" applyBorder="1"/>
    <xf numFmtId="0" fontId="0" fillId="0" borderId="7" xfId="0" applyBorder="1"/>
    <xf numFmtId="0" fontId="0" fillId="0" borderId="5" xfId="0" applyBorder="1"/>
    <xf numFmtId="0" fontId="0" fillId="0" borderId="0" xfId="0"/>
    <xf numFmtId="0" fontId="1" fillId="0" borderId="0" xfId="0" applyFont="1" applyFill="1" applyBorder="1"/>
    <xf numFmtId="0" fontId="1" fillId="0" borderId="1" xfId="0" applyFont="1" applyBorder="1"/>
    <xf numFmtId="0" fontId="0" fillId="0" borderId="0" xfId="0"/>
    <xf numFmtId="165" fontId="0" fillId="0" borderId="0" xfId="0" applyNumberFormat="1"/>
    <xf numFmtId="0" fontId="0" fillId="0" borderId="0" xfId="0"/>
    <xf numFmtId="0" fontId="1" fillId="0" borderId="0" xfId="0" applyFont="1" applyFill="1" applyBorder="1"/>
    <xf numFmtId="0" fontId="1" fillId="0" borderId="0" xfId="0" applyFont="1"/>
    <xf numFmtId="0" fontId="1" fillId="0" borderId="1" xfId="0" applyFont="1" applyBorder="1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1" fillId="0" borderId="0" xfId="0" applyFont="1" applyFill="1" applyBorder="1"/>
    <xf numFmtId="0" fontId="1" fillId="0" borderId="0" xfId="0" applyFont="1"/>
    <xf numFmtId="2" fontId="0" fillId="0" borderId="0" xfId="0" applyNumberFormat="1"/>
    <xf numFmtId="0" fontId="0" fillId="0" borderId="0" xfId="0" applyFill="1" applyBorder="1"/>
    <xf numFmtId="0" fontId="0" fillId="0" borderId="0" xfId="0"/>
    <xf numFmtId="0" fontId="2" fillId="0" borderId="0" xfId="0" applyFont="1" applyAlignment="1">
      <alignment horizontal="right" vertical="center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2" borderId="0" xfId="0" applyFill="1"/>
    <xf numFmtId="0" fontId="0" fillId="0" borderId="10" xfId="0" applyBorder="1"/>
    <xf numFmtId="2" fontId="0" fillId="0" borderId="10" xfId="0" applyNumberFormat="1" applyBorder="1"/>
    <xf numFmtId="0" fontId="3" fillId="0" borderId="0" xfId="0" applyFont="1"/>
    <xf numFmtId="0" fontId="0" fillId="0" borderId="0" xfId="0" applyFont="1"/>
  </cellXfs>
  <cellStyles count="1">
    <cellStyle name="Standard" xfId="0" builtinId="0"/>
  </cellStyles>
  <dxfs count="2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FF"/>
      <color rgb="FF00FF00"/>
      <color rgb="FF00FF99"/>
      <color rgb="FF99FF33"/>
      <color rgb="FF0066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'Krenzke_Kiernan (NEW)'!$J$4:$J$6</c:f>
              <c:strCache>
                <c:ptCount val="3"/>
                <c:pt idx="0">
                  <c:v>Krenzke</c:v>
                </c:pt>
                <c:pt idx="1">
                  <c:v>0.007409396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'Krenzke_Kiernan (NEW)'!$I$9:$I$508</c:f>
              <c:numCache>
                <c:formatCode>General</c:formatCode>
                <c:ptCount val="500"/>
              </c:numCache>
            </c:numRef>
          </c:xVal>
          <c:yVal>
            <c:numRef>
              <c:f>'Krenzke_Kiernan (NEW)'!$J$9:$J$508</c:f>
              <c:numCache>
                <c:formatCode>General</c:formatCode>
                <c:ptCount val="500"/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69F2-425B-A164-BE2E61FCC219}"/>
            </c:ext>
          </c:extLst>
        </c:ser>
        <c:ser>
          <c:idx val="2"/>
          <c:order val="1"/>
          <c:tx>
            <c:strRef>
              <c:f>'Krenzke_Kiernan (NEW)'!$A$9</c:f>
              <c:strCache>
                <c:ptCount val="1"/>
                <c:pt idx="0">
                  <c:v>Krenzke &amp; Kiernan [1963]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5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'Krenzke_Kiernan (NEW)'!$A$12</c:f>
              <c:numCache>
                <c:formatCode>General</c:formatCode>
                <c:ptCount val="1"/>
                <c:pt idx="0">
                  <c:v>86.705202312138724</c:v>
                </c:pt>
              </c:numCache>
            </c:numRef>
          </c:xVal>
          <c:yVal>
            <c:numRef>
              <c:f>'Krenzke_Kiernan (NEW)'!$C$12</c:f>
              <c:numCache>
                <c:formatCode>General</c:formatCode>
                <c:ptCount val="1"/>
                <c:pt idx="0">
                  <c:v>0.62107155591869379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69F2-425B-A164-BE2E61FCC219}"/>
            </c:ext>
          </c:extLst>
        </c:ser>
        <c:ser>
          <c:idx val="1"/>
          <c:order val="2"/>
          <c:tx>
            <c:strRef>
              <c:f>'Krenzke_Kiernan (NEW)'!$U$4:$U$6</c:f>
              <c:strCache>
                <c:ptCount val="3"/>
                <c:pt idx="0">
                  <c:v>Krenzke</c:v>
                </c:pt>
                <c:pt idx="1">
                  <c:v>0.007409396</c:v>
                </c:pt>
              </c:strCache>
            </c:strRef>
          </c:tx>
          <c:spPr>
            <a:ln>
              <a:solidFill>
                <a:schemeClr val="tx1"/>
              </a:solidFill>
              <a:prstDash val="dash"/>
            </a:ln>
          </c:spPr>
          <c:marker>
            <c:symbol val="none"/>
          </c:marker>
          <c:xVal>
            <c:numRef>
              <c:f>'Krenzke_Kiernan (NEW)'!$S$9:$S$50</c:f>
              <c:numCache>
                <c:formatCode>General</c:formatCode>
                <c:ptCount val="42"/>
              </c:numCache>
            </c:numRef>
          </c:xVal>
          <c:yVal>
            <c:numRef>
              <c:f>'Krenzke_Kiernan (NEW)'!$U$9:$U$50</c:f>
              <c:numCache>
                <c:formatCode>General</c:formatCode>
                <c:ptCount val="42"/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E8F0-43C4-9E85-0879B39B19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793038816"/>
        <c:axId val="-1793039360"/>
      </c:scatterChart>
      <c:valAx>
        <c:axId val="-1793038816"/>
        <c:scaling>
          <c:orientation val="minMax"/>
          <c:max val="5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'Krenzke_Kiernan (NEW)'!$G$4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-1793039360"/>
        <c:crosses val="autoZero"/>
        <c:crossBetween val="midCat"/>
      </c:valAx>
      <c:valAx>
        <c:axId val="-1793039360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'Krenzke_Kiernan (NEW)'!$G$5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-17930388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50348534558180225"/>
          <c:y val="0.52575204141149035"/>
          <c:w val="0.46993241469816271"/>
          <c:h val="0.22801254009915428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'Krenzke_Kiernan (NEW)'!$Q$4:$Q$6</c:f>
              <c:strCache>
                <c:ptCount val="3"/>
                <c:pt idx="0">
                  <c:v>Krenzke</c:v>
                </c:pt>
                <c:pt idx="1">
                  <c:v>0.007409396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'Krenzke_Kiernan (NEW)'!$I$9:$I$508</c:f>
              <c:numCache>
                <c:formatCode>General</c:formatCode>
                <c:ptCount val="500"/>
              </c:numCache>
            </c:numRef>
          </c:xVal>
          <c:yVal>
            <c:numRef>
              <c:f>'Krenzke_Kiernan (NEW)'!$Q$9:$Q$508</c:f>
              <c:numCache>
                <c:formatCode>General</c:formatCode>
                <c:ptCount val="500"/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FEA8-4EF6-9DF7-CB3FA4D52EAE}"/>
            </c:ext>
          </c:extLst>
        </c:ser>
        <c:ser>
          <c:idx val="2"/>
          <c:order val="1"/>
          <c:tx>
            <c:strRef>
              <c:f>'Krenzke_Kiernan (NEW)'!$A$9</c:f>
              <c:strCache>
                <c:ptCount val="1"/>
                <c:pt idx="0">
                  <c:v>Krenzke &amp; Kiernan [1963]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5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'Krenzke_Kiernan (NEW)'!$A$11</c:f>
              <c:numCache>
                <c:formatCode>General</c:formatCode>
                <c:ptCount val="1"/>
                <c:pt idx="0">
                  <c:v>76.142131979695435</c:v>
                </c:pt>
              </c:numCache>
            </c:numRef>
          </c:xVal>
          <c:yVal>
            <c:numRef>
              <c:f>'Krenzke_Kiernan (NEW)'!$C$11</c:f>
              <c:numCache>
                <c:formatCode>General</c:formatCode>
                <c:ptCount val="1"/>
                <c:pt idx="0">
                  <c:v>0.90914153465823877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FEA8-4EF6-9DF7-CB3FA4D52EAE}"/>
            </c:ext>
          </c:extLst>
        </c:ser>
        <c:ser>
          <c:idx val="1"/>
          <c:order val="2"/>
          <c:tx>
            <c:strRef>
              <c:f>'Krenzke_Kiernan (NEW)'!$T$4:$T$6</c:f>
              <c:strCache>
                <c:ptCount val="3"/>
                <c:pt idx="0">
                  <c:v>Krenzke</c:v>
                </c:pt>
                <c:pt idx="1">
                  <c:v>0.007409396</c:v>
                </c:pt>
              </c:strCache>
            </c:strRef>
          </c:tx>
          <c:spPr>
            <a:ln>
              <a:solidFill>
                <a:schemeClr val="tx1"/>
              </a:solidFill>
              <a:prstDash val="dash"/>
            </a:ln>
          </c:spPr>
          <c:marker>
            <c:symbol val="none"/>
          </c:marker>
          <c:xVal>
            <c:numRef>
              <c:f>'Krenzke_Kiernan (NEW)'!$S$9:$S$67</c:f>
              <c:numCache>
                <c:formatCode>General</c:formatCode>
                <c:ptCount val="59"/>
              </c:numCache>
            </c:numRef>
          </c:xVal>
          <c:yVal>
            <c:numRef>
              <c:f>'Krenzke_Kiernan (NEW)'!$T$9:$T$67</c:f>
              <c:numCache>
                <c:formatCode>General</c:formatCode>
                <c:ptCount val="59"/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B27B-476F-9BB5-5E649FA4D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793058400"/>
        <c:axId val="-1793056224"/>
      </c:scatterChart>
      <c:valAx>
        <c:axId val="-1793058400"/>
        <c:scaling>
          <c:orientation val="minMax"/>
          <c:max val="5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'Krenzke_Kiernan (NEW)'!$G$4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-1793056224"/>
        <c:crosses val="autoZero"/>
        <c:crossBetween val="midCat"/>
      </c:valAx>
      <c:valAx>
        <c:axId val="-1793056224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'Krenzke_Kiernan (NEW)'!$G$5</c:f>
              <c:strCache>
                <c:ptCount val="1"/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-179305840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4007075678040245"/>
          <c:y val="0.55352981918926814"/>
          <c:w val="0.53886176727909008"/>
          <c:h val="0.21875328083989501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25"/>
          <c:order val="0"/>
          <c:tx>
            <c:strRef>
              <c:f>Daco_Goerner_Bellinfante_Exp!$O$22</c:f>
              <c:strCache>
                <c:ptCount val="1"/>
                <c:pt idx="0">
                  <c:v>Bach [1902]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Daco_Goerner_Bellinfante_Exp!$P$24:$P$33</c:f>
              <c:numCache>
                <c:formatCode>General</c:formatCode>
                <c:ptCount val="10"/>
                <c:pt idx="0">
                  <c:v>13.673459142607676</c:v>
                </c:pt>
                <c:pt idx="1">
                  <c:v>13.411263033562991</c:v>
                </c:pt>
                <c:pt idx="2">
                  <c:v>17.08106782532365</c:v>
                </c:pt>
                <c:pt idx="3">
                  <c:v>16.267845252841934</c:v>
                </c:pt>
                <c:pt idx="4">
                  <c:v>23.532997363378183</c:v>
                </c:pt>
                <c:pt idx="5">
                  <c:v>23.200215548318393</c:v>
                </c:pt>
                <c:pt idx="6">
                  <c:v>12.277023666995946</c:v>
                </c:pt>
                <c:pt idx="7">
                  <c:v>12.041391766156684</c:v>
                </c:pt>
                <c:pt idx="8">
                  <c:v>21.117229595669865</c:v>
                </c:pt>
                <c:pt idx="9">
                  <c:v>20.89036497666811</c:v>
                </c:pt>
              </c:numCache>
            </c:numRef>
          </c:xVal>
          <c:yVal>
            <c:numRef>
              <c:f>Daco_Goerner_Bellinfante_Exp!$O$24:$O$33</c:f>
              <c:numCache>
                <c:formatCode>General</c:formatCode>
                <c:ptCount val="10"/>
                <c:pt idx="0">
                  <c:v>0.13563489558403735</c:v>
                </c:pt>
                <c:pt idx="1">
                  <c:v>0.1194523473401084</c:v>
                </c:pt>
                <c:pt idx="2">
                  <c:v>0.16835722104837308</c:v>
                </c:pt>
                <c:pt idx="3">
                  <c:v>0.16280415426355541</c:v>
                </c:pt>
                <c:pt idx="4">
                  <c:v>0.24971901797453583</c:v>
                </c:pt>
                <c:pt idx="5">
                  <c:v>0.2360927793710422</c:v>
                </c:pt>
                <c:pt idx="6">
                  <c:v>0.21689609275320204</c:v>
                </c:pt>
                <c:pt idx="7">
                  <c:v>0.17080768077714892</c:v>
                </c:pt>
                <c:pt idx="8">
                  <c:v>0.19916961964688207</c:v>
                </c:pt>
                <c:pt idx="9">
                  <c:v>0.20437259564268331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62E7-4A8A-BF9A-A34620E82B60}"/>
            </c:ext>
          </c:extLst>
        </c:ser>
        <c:ser>
          <c:idx val="12"/>
          <c:order val="1"/>
          <c:tx>
            <c:strRef>
              <c:f>Tsien!$A$7</c:f>
              <c:strCache>
                <c:ptCount val="1"/>
                <c:pt idx="0">
                  <c:v>Tsien [1942]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C00000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Tsien!$D$9:$D$18</c:f>
              <c:numCache>
                <c:formatCode>General</c:formatCode>
                <c:ptCount val="10"/>
                <c:pt idx="0">
                  <c:v>13.448675126314431</c:v>
                </c:pt>
                <c:pt idx="1">
                  <c:v>14.709669814926972</c:v>
                </c:pt>
                <c:pt idx="2">
                  <c:v>15.990580986478623</c:v>
                </c:pt>
                <c:pt idx="3">
                  <c:v>16.506645165966351</c:v>
                </c:pt>
                <c:pt idx="4">
                  <c:v>18.094410405766148</c:v>
                </c:pt>
                <c:pt idx="5">
                  <c:v>18.870381266968014</c:v>
                </c:pt>
                <c:pt idx="6">
                  <c:v>20.936220483591281</c:v>
                </c:pt>
                <c:pt idx="7">
                  <c:v>21.128689126542255</c:v>
                </c:pt>
                <c:pt idx="8">
                  <c:v>22.952232725466821</c:v>
                </c:pt>
                <c:pt idx="9">
                  <c:v>24.426695204883362</c:v>
                </c:pt>
              </c:numCache>
            </c:numRef>
          </c:xVal>
          <c:yVal>
            <c:numRef>
              <c:f>Tsien!$C$9:$C$18</c:f>
              <c:numCache>
                <c:formatCode>General</c:formatCode>
                <c:ptCount val="10"/>
                <c:pt idx="0">
                  <c:v>0.57141914191419141</c:v>
                </c:pt>
                <c:pt idx="1">
                  <c:v>0.5637788778877888</c:v>
                </c:pt>
                <c:pt idx="2">
                  <c:v>0.57452145214521455</c:v>
                </c:pt>
                <c:pt idx="3">
                  <c:v>0.50896039603960397</c:v>
                </c:pt>
                <c:pt idx="4">
                  <c:v>0.78788778877887788</c:v>
                </c:pt>
                <c:pt idx="5">
                  <c:v>0.58214521452145218</c:v>
                </c:pt>
                <c:pt idx="6">
                  <c:v>0.53636963696369633</c:v>
                </c:pt>
                <c:pt idx="7">
                  <c:v>0.46938943894389434</c:v>
                </c:pt>
                <c:pt idx="8">
                  <c:v>0.41455445544554459</c:v>
                </c:pt>
                <c:pt idx="9">
                  <c:v>0.63415841584158417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D0ED-401F-AC57-9C1235ED2D47}"/>
            </c:ext>
          </c:extLst>
        </c:ser>
        <c:ser>
          <c:idx val="1"/>
          <c:order val="2"/>
          <c:tx>
            <c:strRef>
              <c:f>Klöppel!$A$7</c:f>
              <c:strCache>
                <c:ptCount val="1"/>
                <c:pt idx="0">
                  <c:v>Kloeppel [1953]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Klöppel!$D$9:$D$56</c:f>
              <c:numCache>
                <c:formatCode>General</c:formatCode>
                <c:ptCount val="48"/>
                <c:pt idx="0">
                  <c:v>13.140108003195589</c:v>
                </c:pt>
                <c:pt idx="1">
                  <c:v>14.889531915174713</c:v>
                </c:pt>
                <c:pt idx="2">
                  <c:v>14.836030854920157</c:v>
                </c:pt>
                <c:pt idx="3">
                  <c:v>16.145020242315624</c:v>
                </c:pt>
                <c:pt idx="4">
                  <c:v>16.445936370065812</c:v>
                </c:pt>
                <c:pt idx="5">
                  <c:v>16.494216172016348</c:v>
                </c:pt>
                <c:pt idx="6">
                  <c:v>16.788874637469839</c:v>
                </c:pt>
                <c:pt idx="8">
                  <c:v>18.792735333699621</c:v>
                </c:pt>
                <c:pt idx="9">
                  <c:v>19.197402497188655</c:v>
                </c:pt>
                <c:pt idx="10">
                  <c:v>19.417057394460894</c:v>
                </c:pt>
                <c:pt idx="11">
                  <c:v>20.634746916185708</c:v>
                </c:pt>
                <c:pt idx="12">
                  <c:v>20.570420431425951</c:v>
                </c:pt>
                <c:pt idx="13">
                  <c:v>20.940763072109124</c:v>
                </c:pt>
                <c:pt idx="17">
                  <c:v>43.136194670490319</c:v>
                </c:pt>
                <c:pt idx="18">
                  <c:v>41.890163363524842</c:v>
                </c:pt>
                <c:pt idx="19">
                  <c:v>41.823554707057646</c:v>
                </c:pt>
                <c:pt idx="20">
                  <c:v>42.102603930665154</c:v>
                </c:pt>
                <c:pt idx="21">
                  <c:v>44.145592345764406</c:v>
                </c:pt>
                <c:pt idx="22">
                  <c:v>44.019099878446227</c:v>
                </c:pt>
                <c:pt idx="23">
                  <c:v>46.80635757906294</c:v>
                </c:pt>
                <c:pt idx="24">
                  <c:v>47.679776194967452</c:v>
                </c:pt>
                <c:pt idx="25">
                  <c:v>47.866527999067451</c:v>
                </c:pt>
                <c:pt idx="26">
                  <c:v>46.555510741596272</c:v>
                </c:pt>
                <c:pt idx="27">
                  <c:v>48.720944954967045</c:v>
                </c:pt>
                <c:pt idx="28">
                  <c:v>49.199283629795111</c:v>
                </c:pt>
                <c:pt idx="29">
                  <c:v>49.493081575288244</c:v>
                </c:pt>
                <c:pt idx="30">
                  <c:v>51.253140455771756</c:v>
                </c:pt>
                <c:pt idx="31">
                  <c:v>51.987681998033104</c:v>
                </c:pt>
                <c:pt idx="32">
                  <c:v>51.826545821521535</c:v>
                </c:pt>
                <c:pt idx="33">
                  <c:v>51.826545821521535</c:v>
                </c:pt>
                <c:pt idx="34">
                  <c:v>50.728237427778808</c:v>
                </c:pt>
                <c:pt idx="35">
                  <c:v>54.429443415054571</c:v>
                </c:pt>
                <c:pt idx="36">
                  <c:v>55.071071341470031</c:v>
                </c:pt>
                <c:pt idx="37">
                  <c:v>55.131789381147009</c:v>
                </c:pt>
                <c:pt idx="38">
                  <c:v>55.131789381147009</c:v>
                </c:pt>
                <c:pt idx="39">
                  <c:v>55.182336473329123</c:v>
                </c:pt>
                <c:pt idx="40">
                  <c:v>55.131789381147009</c:v>
                </c:pt>
                <c:pt idx="41">
                  <c:v>63.375413852453406</c:v>
                </c:pt>
                <c:pt idx="42">
                  <c:v>65.35068650893318</c:v>
                </c:pt>
                <c:pt idx="43">
                  <c:v>67.952515041992456</c:v>
                </c:pt>
                <c:pt idx="44">
                  <c:v>68.042719379009526</c:v>
                </c:pt>
                <c:pt idx="45">
                  <c:v>67.911473373851308</c:v>
                </c:pt>
                <c:pt idx="46">
                  <c:v>70.133105631846689</c:v>
                </c:pt>
                <c:pt idx="47">
                  <c:v>70.133105631846689</c:v>
                </c:pt>
              </c:numCache>
            </c:numRef>
          </c:xVal>
          <c:yVal>
            <c:numRef>
              <c:f>Klöppel!$C$9:$C$56</c:f>
              <c:numCache>
                <c:formatCode>General</c:formatCode>
                <c:ptCount val="48"/>
                <c:pt idx="0">
                  <c:v>0.1926038041741254</c:v>
                </c:pt>
                <c:pt idx="1">
                  <c:v>0.19786104555238629</c:v>
                </c:pt>
                <c:pt idx="2">
                  <c:v>0.19169735708599503</c:v>
                </c:pt>
                <c:pt idx="3">
                  <c:v>0.14995937081274432</c:v>
                </c:pt>
                <c:pt idx="4">
                  <c:v>0.13791726181701233</c:v>
                </c:pt>
                <c:pt idx="5">
                  <c:v>0.14143976038685696</c:v>
                </c:pt>
                <c:pt idx="6">
                  <c:v>0.12892720953506578</c:v>
                </c:pt>
                <c:pt idx="8">
                  <c:v>0.16127052786945184</c:v>
                </c:pt>
                <c:pt idx="9">
                  <c:v>0.17800859267970365</c:v>
                </c:pt>
                <c:pt idx="10">
                  <c:v>0.14306199539833944</c:v>
                </c:pt>
                <c:pt idx="11">
                  <c:v>0.16098942126428617</c:v>
                </c:pt>
                <c:pt idx="12">
                  <c:v>0.13921428901814561</c:v>
                </c:pt>
                <c:pt idx="13">
                  <c:v>0.13658594016499273</c:v>
                </c:pt>
                <c:pt idx="17">
                  <c:v>0.34112748198774129</c:v>
                </c:pt>
                <c:pt idx="18">
                  <c:v>0.28568060731780565</c:v>
                </c:pt>
                <c:pt idx="19">
                  <c:v>0.27325582794537978</c:v>
                </c:pt>
                <c:pt idx="20">
                  <c:v>0.27178434135402352</c:v>
                </c:pt>
                <c:pt idx="21">
                  <c:v>0.30405234266736708</c:v>
                </c:pt>
                <c:pt idx="22">
                  <c:v>0.30304674653145669</c:v>
                </c:pt>
                <c:pt idx="23">
                  <c:v>0.28600923605083683</c:v>
                </c:pt>
                <c:pt idx="24">
                  <c:v>0.30715489443322919</c:v>
                </c:pt>
                <c:pt idx="25">
                  <c:v>0.29985634267478828</c:v>
                </c:pt>
                <c:pt idx="26">
                  <c:v>0.2605482560977434</c:v>
                </c:pt>
                <c:pt idx="27">
                  <c:v>0.32835929602600467</c:v>
                </c:pt>
                <c:pt idx="28">
                  <c:v>0.3452913051384438</c:v>
                </c:pt>
                <c:pt idx="29">
                  <c:v>0.30017277749845828</c:v>
                </c:pt>
                <c:pt idx="30">
                  <c:v>0.32924687203950725</c:v>
                </c:pt>
                <c:pt idx="31">
                  <c:v>0.3316398398506189</c:v>
                </c:pt>
                <c:pt idx="32">
                  <c:v>0.30951035435814783</c:v>
                </c:pt>
                <c:pt idx="33">
                  <c:v>0.29643570539643033</c:v>
                </c:pt>
                <c:pt idx="34">
                  <c:v>0.26009026201222468</c:v>
                </c:pt>
                <c:pt idx="35">
                  <c:v>0.27532651742027903</c:v>
                </c:pt>
                <c:pt idx="36">
                  <c:v>0.30204633151473659</c:v>
                </c:pt>
                <c:pt idx="37">
                  <c:v>0.28808102146115122</c:v>
                </c:pt>
                <c:pt idx="38">
                  <c:v>0.27913076312903956</c:v>
                </c:pt>
                <c:pt idx="39">
                  <c:v>0.24190973345274272</c:v>
                </c:pt>
                <c:pt idx="40">
                  <c:v>0.26671769829692576</c:v>
                </c:pt>
                <c:pt idx="41">
                  <c:v>0.2101309976077331</c:v>
                </c:pt>
                <c:pt idx="42">
                  <c:v>0.20452488694956036</c:v>
                </c:pt>
                <c:pt idx="43">
                  <c:v>0.18645852603339716</c:v>
                </c:pt>
                <c:pt idx="44">
                  <c:v>0.20887923407993439</c:v>
                </c:pt>
                <c:pt idx="45">
                  <c:v>0.2418391883282221</c:v>
                </c:pt>
                <c:pt idx="46">
                  <c:v>0.17981109354750058</c:v>
                </c:pt>
                <c:pt idx="47">
                  <c:v>0.21156917290400357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62E7-4A8A-BF9A-A34620E82B60}"/>
            </c:ext>
          </c:extLst>
        </c:ser>
        <c:ser>
          <c:idx val="8"/>
          <c:order val="3"/>
          <c:tx>
            <c:strRef>
              <c:f>Kaplan_Fung!$A$7</c:f>
              <c:strCache>
                <c:ptCount val="1"/>
                <c:pt idx="0">
                  <c:v>Kaplan [1954]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Kaplan_Fung!$D$9:$D$31</c:f>
              <c:numCache>
                <c:formatCode>General</c:formatCode>
                <c:ptCount val="23"/>
                <c:pt idx="0">
                  <c:v>4.0388450719298445</c:v>
                </c:pt>
                <c:pt idx="1">
                  <c:v>4.0788742470100017</c:v>
                </c:pt>
                <c:pt idx="2">
                  <c:v>4.095657991040949</c:v>
                </c:pt>
                <c:pt idx="3">
                  <c:v>4.8947154838890032</c:v>
                </c:pt>
                <c:pt idx="4">
                  <c:v>4.9432691320411628</c:v>
                </c:pt>
                <c:pt idx="5">
                  <c:v>4.9825540078592576</c:v>
                </c:pt>
                <c:pt idx="6">
                  <c:v>5.2616884923460256</c:v>
                </c:pt>
                <c:pt idx="7">
                  <c:v>5.4519103575037748</c:v>
                </c:pt>
                <c:pt idx="8">
                  <c:v>5.5754502669853832</c:v>
                </c:pt>
                <c:pt idx="9">
                  <c:v>5.6237060554984799</c:v>
                </c:pt>
                <c:pt idx="10">
                  <c:v>6.1229057327833285</c:v>
                </c:pt>
                <c:pt idx="11">
                  <c:v>6.7342847173748304</c:v>
                </c:pt>
                <c:pt idx="12">
                  <c:v>7.0853150537816134</c:v>
                </c:pt>
                <c:pt idx="13">
                  <c:v>7.264201134675015</c:v>
                </c:pt>
                <c:pt idx="14">
                  <c:v>7.369739851905921</c:v>
                </c:pt>
                <c:pt idx="15">
                  <c:v>8.0097965974867744</c:v>
                </c:pt>
                <c:pt idx="16">
                  <c:v>8.4366642989855833</c:v>
                </c:pt>
                <c:pt idx="17">
                  <c:v>8.6051735196523005</c:v>
                </c:pt>
                <c:pt idx="18">
                  <c:v>8.6454484603072181</c:v>
                </c:pt>
                <c:pt idx="19">
                  <c:v>8.9086213100383311</c:v>
                </c:pt>
                <c:pt idx="20">
                  <c:v>9.030586954271449</c:v>
                </c:pt>
                <c:pt idx="21">
                  <c:v>9.2847134292740545</c:v>
                </c:pt>
                <c:pt idx="22">
                  <c:v>12.071396290115986</c:v>
                </c:pt>
              </c:numCache>
            </c:numRef>
          </c:xVal>
          <c:yVal>
            <c:numRef>
              <c:f>Kaplan_Fung!$C$9:$C$31</c:f>
              <c:numCache>
                <c:formatCode>General</c:formatCode>
                <c:ptCount val="23"/>
                <c:pt idx="0">
                  <c:v>0.47639916007797461</c:v>
                </c:pt>
                <c:pt idx="1">
                  <c:v>0.45361511670807719</c:v>
                </c:pt>
                <c:pt idx="2">
                  <c:v>0.43842249355740875</c:v>
                </c:pt>
                <c:pt idx="3">
                  <c:v>0.40079173666255014</c:v>
                </c:pt>
                <c:pt idx="4">
                  <c:v>0.44585174703333197</c:v>
                </c:pt>
                <c:pt idx="5">
                  <c:v>0.43910707096437768</c:v>
                </c:pt>
                <c:pt idx="6">
                  <c:v>0.48819837791252979</c:v>
                </c:pt>
                <c:pt idx="7">
                  <c:v>0.72940287573821294</c:v>
                </c:pt>
                <c:pt idx="8">
                  <c:v>0.5782808294438414</c:v>
                </c:pt>
                <c:pt idx="9">
                  <c:v>0.67383927118745002</c:v>
                </c:pt>
                <c:pt idx="10">
                  <c:v>0.54734527370865049</c:v>
                </c:pt>
                <c:pt idx="11">
                  <c:v>0.63055924631115046</c:v>
                </c:pt>
                <c:pt idx="12">
                  <c:v>0.60964907691810233</c:v>
                </c:pt>
                <c:pt idx="13">
                  <c:v>0.56678225604011712</c:v>
                </c:pt>
                <c:pt idx="14">
                  <c:v>0.49317211142372036</c:v>
                </c:pt>
                <c:pt idx="15">
                  <c:v>0.40975901264701903</c:v>
                </c:pt>
                <c:pt idx="16">
                  <c:v>0.40274178574393182</c:v>
                </c:pt>
                <c:pt idx="17">
                  <c:v>0.39744227335300314</c:v>
                </c:pt>
                <c:pt idx="18">
                  <c:v>0.33654299872472032</c:v>
                </c:pt>
                <c:pt idx="19">
                  <c:v>0.60751541441637513</c:v>
                </c:pt>
                <c:pt idx="20">
                  <c:v>0.44106645982885689</c:v>
                </c:pt>
                <c:pt idx="21">
                  <c:v>0.4691763037149112</c:v>
                </c:pt>
                <c:pt idx="22">
                  <c:v>0.77893023476352474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62E7-4A8A-BF9A-A34620E82B60}"/>
            </c:ext>
          </c:extLst>
        </c:ser>
        <c:ser>
          <c:idx val="9"/>
          <c:order val="4"/>
          <c:tx>
            <c:strRef>
              <c:f>Daco_Goerner_Bellinfante_Exp!$L$22</c:f>
              <c:strCache>
                <c:ptCount val="1"/>
                <c:pt idx="0">
                  <c:v>Görner [1956]</c:v>
                </c:pt>
              </c:strCache>
            </c:strRef>
          </c:tx>
          <c:spPr>
            <a:ln>
              <a:noFill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Daco_Goerner_Bellinfante_Exp!$J$24:$J$49</c:f>
              <c:numCache>
                <c:formatCode>General</c:formatCode>
                <c:ptCount val="26"/>
                <c:pt idx="0">
                  <c:v>22.888022360425843</c:v>
                </c:pt>
                <c:pt idx="1">
                  <c:v>22.400705052779855</c:v>
                </c:pt>
                <c:pt idx="2">
                  <c:v>22.240582674530966</c:v>
                </c:pt>
                <c:pt idx="3">
                  <c:v>23.281322413436914</c:v>
                </c:pt>
                <c:pt idx="4">
                  <c:v>22.131162987323009</c:v>
                </c:pt>
                <c:pt idx="5">
                  <c:v>23.681380727268227</c:v>
                </c:pt>
                <c:pt idx="6">
                  <c:v>23.798464975956023</c:v>
                </c:pt>
                <c:pt idx="7">
                  <c:v>23.229188765640998</c:v>
                </c:pt>
                <c:pt idx="8">
                  <c:v>22.022281685719278</c:v>
                </c:pt>
                <c:pt idx="9">
                  <c:v>21.60176982727063</c:v>
                </c:pt>
                <c:pt idx="10">
                  <c:v>22.180832310767784</c:v>
                </c:pt>
                <c:pt idx="11">
                  <c:v>20.934322273806291</c:v>
                </c:pt>
                <c:pt idx="12">
                  <c:v>19.520121822441808</c:v>
                </c:pt>
                <c:pt idx="13">
                  <c:v>18.773353062958535</c:v>
                </c:pt>
                <c:pt idx="14">
                  <c:v>18.063249914515428</c:v>
                </c:pt>
                <c:pt idx="15">
                  <c:v>17.048138360134395</c:v>
                </c:pt>
                <c:pt idx="16">
                  <c:v>17.048138360134395</c:v>
                </c:pt>
                <c:pt idx="17">
                  <c:v>17.89397248875045</c:v>
                </c:pt>
                <c:pt idx="18">
                  <c:v>18.959448312133894</c:v>
                </c:pt>
                <c:pt idx="19">
                  <c:v>19.32852332011398</c:v>
                </c:pt>
                <c:pt idx="20">
                  <c:v>19.147388351191815</c:v>
                </c:pt>
                <c:pt idx="21">
                  <c:v>17.89397248875045</c:v>
                </c:pt>
                <c:pt idx="22">
                  <c:v>17.086399693062283</c:v>
                </c:pt>
                <c:pt idx="23">
                  <c:v>14.962815560322355</c:v>
                </c:pt>
                <c:pt idx="24">
                  <c:v>15.030053305079589</c:v>
                </c:pt>
                <c:pt idx="25">
                  <c:v>15.662994704141404</c:v>
                </c:pt>
              </c:numCache>
            </c:numRef>
          </c:xVal>
          <c:yVal>
            <c:numRef>
              <c:f>Daco_Goerner_Bellinfante_Exp!$M$24:$M$49</c:f>
              <c:numCache>
                <c:formatCode>General</c:formatCode>
                <c:ptCount val="26"/>
                <c:pt idx="0">
                  <c:v>0.24313000000000001</c:v>
                </c:pt>
                <c:pt idx="1">
                  <c:v>0.255</c:v>
                </c:pt>
                <c:pt idx="2">
                  <c:v>0.30137999999999998</c:v>
                </c:pt>
                <c:pt idx="3">
                  <c:v>0.30318000000000001</c:v>
                </c:pt>
                <c:pt idx="4">
                  <c:v>0.33050000000000002</c:v>
                </c:pt>
                <c:pt idx="5">
                  <c:v>0.35747000000000001</c:v>
                </c:pt>
                <c:pt idx="6">
                  <c:v>0.39845999999999998</c:v>
                </c:pt>
                <c:pt idx="7">
                  <c:v>0.40600999999999998</c:v>
                </c:pt>
                <c:pt idx="8">
                  <c:v>0.42542000000000002</c:v>
                </c:pt>
                <c:pt idx="9">
                  <c:v>0.40600999999999998</c:v>
                </c:pt>
                <c:pt idx="10">
                  <c:v>0.38084000000000001</c:v>
                </c:pt>
                <c:pt idx="11">
                  <c:v>0.39845999999999998</c:v>
                </c:pt>
                <c:pt idx="12">
                  <c:v>0.37508999999999998</c:v>
                </c:pt>
                <c:pt idx="13">
                  <c:v>0.39055000000000001</c:v>
                </c:pt>
                <c:pt idx="14">
                  <c:v>0.40026</c:v>
                </c:pt>
                <c:pt idx="15">
                  <c:v>0.37329000000000001</c:v>
                </c:pt>
                <c:pt idx="16">
                  <c:v>0.32871</c:v>
                </c:pt>
                <c:pt idx="17">
                  <c:v>0.33445999999999998</c:v>
                </c:pt>
                <c:pt idx="18">
                  <c:v>0.33229999999999998</c:v>
                </c:pt>
                <c:pt idx="19">
                  <c:v>0.30318000000000001</c:v>
                </c:pt>
                <c:pt idx="20">
                  <c:v>0.26074999999999998</c:v>
                </c:pt>
                <c:pt idx="21">
                  <c:v>0.29563</c:v>
                </c:pt>
                <c:pt idx="22">
                  <c:v>0.29563</c:v>
                </c:pt>
                <c:pt idx="23">
                  <c:v>0.34021000000000001</c:v>
                </c:pt>
                <c:pt idx="24">
                  <c:v>0.36718000000000001</c:v>
                </c:pt>
                <c:pt idx="25">
                  <c:v>0.40600999999999998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62E7-4A8A-BF9A-A34620E82B60}"/>
            </c:ext>
          </c:extLst>
        </c:ser>
        <c:ser>
          <c:idx val="16"/>
          <c:order val="5"/>
          <c:tx>
            <c:strRef>
              <c:f>Daco_Goerner_Bellinfante_Exp!$E$22</c:f>
              <c:strCache>
                <c:ptCount val="1"/>
                <c:pt idx="0">
                  <c:v>Daco [1957]</c:v>
                </c:pt>
              </c:strCache>
            </c:strRef>
          </c:tx>
          <c:spPr>
            <a:ln>
              <a:noFill/>
            </a:ln>
          </c:spPr>
          <c:marker>
            <c:symbol val="x"/>
            <c:size val="7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Daco_Goerner_Bellinfante_Exp!$E$24:$E$45</c:f>
              <c:numCache>
                <c:formatCode>General</c:formatCode>
                <c:ptCount val="22"/>
                <c:pt idx="0">
                  <c:v>4.7486926068310087</c:v>
                </c:pt>
                <c:pt idx="1">
                  <c:v>5.1316931742364122</c:v>
                </c:pt>
                <c:pt idx="2">
                  <c:v>4.5039862315753521</c:v>
                </c:pt>
                <c:pt idx="3">
                  <c:v>3.820627105843017</c:v>
                </c:pt>
                <c:pt idx="4">
                  <c:v>5.7223938534394128</c:v>
                </c:pt>
                <c:pt idx="5">
                  <c:v>6.4414543690916233</c:v>
                </c:pt>
                <c:pt idx="6">
                  <c:v>6.8433884872231134</c:v>
                </c:pt>
                <c:pt idx="7">
                  <c:v>7.2508701148251289</c:v>
                </c:pt>
                <c:pt idx="8">
                  <c:v>8.3807872951022535</c:v>
                </c:pt>
                <c:pt idx="9">
                  <c:v>7.8146301899339488</c:v>
                </c:pt>
                <c:pt idx="10">
                  <c:v>9.2786832547351512</c:v>
                </c:pt>
                <c:pt idx="11">
                  <c:v>11.506735945905406</c:v>
                </c:pt>
                <c:pt idx="14">
                  <c:v>20.203756521376334</c:v>
                </c:pt>
                <c:pt idx="15">
                  <c:v>17.996757565437925</c:v>
                </c:pt>
                <c:pt idx="16">
                  <c:v>16.059620673533093</c:v>
                </c:pt>
                <c:pt idx="17">
                  <c:v>13.107713292087476</c:v>
                </c:pt>
                <c:pt idx="18">
                  <c:v>13.362875348820218</c:v>
                </c:pt>
                <c:pt idx="19">
                  <c:v>14.440643334154187</c:v>
                </c:pt>
                <c:pt idx="20">
                  <c:v>12.102266214858993</c:v>
                </c:pt>
                <c:pt idx="21">
                  <c:v>23.29985517247307</c:v>
                </c:pt>
              </c:numCache>
            </c:numRef>
          </c:xVal>
          <c:yVal>
            <c:numRef>
              <c:f>Daco_Goerner_Bellinfante_Exp!$H$24:$H$45</c:f>
              <c:numCache>
                <c:formatCode>General</c:formatCode>
                <c:ptCount val="22"/>
                <c:pt idx="0">
                  <c:v>0.46605000000000002</c:v>
                </c:pt>
                <c:pt idx="1">
                  <c:v>0.48187000000000002</c:v>
                </c:pt>
                <c:pt idx="2">
                  <c:v>0.48942000000000002</c:v>
                </c:pt>
                <c:pt idx="3">
                  <c:v>0.36358000000000001</c:v>
                </c:pt>
                <c:pt idx="4">
                  <c:v>0.47216999999999998</c:v>
                </c:pt>
                <c:pt idx="5">
                  <c:v>0.60770999999999997</c:v>
                </c:pt>
                <c:pt idx="6">
                  <c:v>0.57284000000000002</c:v>
                </c:pt>
                <c:pt idx="7">
                  <c:v>0.64078999999999997</c:v>
                </c:pt>
                <c:pt idx="8">
                  <c:v>0.50309000000000004</c:v>
                </c:pt>
                <c:pt idx="9">
                  <c:v>0.50092999999999999</c:v>
                </c:pt>
                <c:pt idx="10">
                  <c:v>0.44484000000000001</c:v>
                </c:pt>
                <c:pt idx="11">
                  <c:v>0.37329000000000001</c:v>
                </c:pt>
                <c:pt idx="14">
                  <c:v>0.30318000000000001</c:v>
                </c:pt>
                <c:pt idx="15">
                  <c:v>0.35963000000000001</c:v>
                </c:pt>
                <c:pt idx="16">
                  <c:v>0.33050000000000002</c:v>
                </c:pt>
                <c:pt idx="17">
                  <c:v>0.33626</c:v>
                </c:pt>
                <c:pt idx="18">
                  <c:v>0.39055000000000001</c:v>
                </c:pt>
                <c:pt idx="19">
                  <c:v>0.41392000000000001</c:v>
                </c:pt>
                <c:pt idx="20">
                  <c:v>0.40421000000000001</c:v>
                </c:pt>
                <c:pt idx="21">
                  <c:v>0.22012000000000001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4-62E7-4A8A-BF9A-A34620E82B60}"/>
            </c:ext>
          </c:extLst>
        </c:ser>
        <c:ser>
          <c:idx val="19"/>
          <c:order val="6"/>
          <c:tx>
            <c:strRef>
              <c:f>Homewood!$A$7</c:f>
              <c:strCache>
                <c:ptCount val="1"/>
                <c:pt idx="0">
                  <c:v>Homewood [1961]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FFC000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Homewood!$D$9:$D$20</c:f>
              <c:numCache>
                <c:formatCode>General</c:formatCode>
                <c:ptCount val="12"/>
                <c:pt idx="0">
                  <c:v>14.3</c:v>
                </c:pt>
                <c:pt idx="1">
                  <c:v>14</c:v>
                </c:pt>
                <c:pt idx="2">
                  <c:v>14</c:v>
                </c:pt>
                <c:pt idx="3">
                  <c:v>6.1</c:v>
                </c:pt>
                <c:pt idx="4">
                  <c:v>7.3</c:v>
                </c:pt>
                <c:pt idx="5">
                  <c:v>11.1</c:v>
                </c:pt>
                <c:pt idx="6">
                  <c:v>7.7</c:v>
                </c:pt>
                <c:pt idx="7">
                  <c:v>15</c:v>
                </c:pt>
                <c:pt idx="8">
                  <c:v>20.5</c:v>
                </c:pt>
                <c:pt idx="9">
                  <c:v>13.1</c:v>
                </c:pt>
                <c:pt idx="10">
                  <c:v>13.4</c:v>
                </c:pt>
                <c:pt idx="11">
                  <c:v>10.7</c:v>
                </c:pt>
              </c:numCache>
            </c:numRef>
          </c:xVal>
          <c:yVal>
            <c:numRef>
              <c:f>Homewood!$C$9:$C$20</c:f>
              <c:numCache>
                <c:formatCode>General</c:formatCode>
                <c:ptCount val="12"/>
                <c:pt idx="0">
                  <c:v>0.217</c:v>
                </c:pt>
                <c:pt idx="1">
                  <c:v>0.28899999999999998</c:v>
                </c:pt>
                <c:pt idx="2">
                  <c:v>0.17599999999999999</c:v>
                </c:pt>
                <c:pt idx="3">
                  <c:v>0.38700000000000001</c:v>
                </c:pt>
                <c:pt idx="4">
                  <c:v>0.54400000000000004</c:v>
                </c:pt>
                <c:pt idx="5">
                  <c:v>0.433</c:v>
                </c:pt>
                <c:pt idx="6">
                  <c:v>0.51600000000000001</c:v>
                </c:pt>
                <c:pt idx="7">
                  <c:v>0.432</c:v>
                </c:pt>
                <c:pt idx="8">
                  <c:v>0.29199999999999998</c:v>
                </c:pt>
                <c:pt idx="9">
                  <c:v>0.31900000000000001</c:v>
                </c:pt>
                <c:pt idx="11">
                  <c:v>0.313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5-62E7-4A8A-BF9A-A34620E82B60}"/>
            </c:ext>
          </c:extLst>
        </c:ser>
        <c:ser>
          <c:idx val="20"/>
          <c:order val="7"/>
          <c:tx>
            <c:strRef>
              <c:f>Daco_Goerner_Bellinfante_Exp!$B$22</c:f>
              <c:strCache>
                <c:ptCount val="1"/>
                <c:pt idx="0">
                  <c:v>Bellinfante [1962]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5"/>
            <c:spPr>
              <a:solidFill>
                <a:srgbClr val="FFC000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Daco_Goerner_Bellinfante_Exp!$B$24:$B$41</c:f>
              <c:numCache>
                <c:formatCode>General</c:formatCode>
                <c:ptCount val="18"/>
                <c:pt idx="0">
                  <c:v>3.79636</c:v>
                </c:pt>
                <c:pt idx="1">
                  <c:v>4.8006500000000001</c:v>
                </c:pt>
                <c:pt idx="2">
                  <c:v>4.3653599999999999</c:v>
                </c:pt>
                <c:pt idx="3">
                  <c:v>5.2203999999999997</c:v>
                </c:pt>
                <c:pt idx="4">
                  <c:v>5.8080499999999997</c:v>
                </c:pt>
                <c:pt idx="5">
                  <c:v>6.5107400000000002</c:v>
                </c:pt>
                <c:pt idx="6">
                  <c:v>6.2588900000000001</c:v>
                </c:pt>
                <c:pt idx="7">
                  <c:v>7.1325900000000004</c:v>
                </c:pt>
                <c:pt idx="8">
                  <c:v>7.38443</c:v>
                </c:pt>
                <c:pt idx="9">
                  <c:v>8.1866199999999996</c:v>
                </c:pt>
                <c:pt idx="10">
                  <c:v>9.2935099999999995</c:v>
                </c:pt>
                <c:pt idx="11">
                  <c:v>11.10309</c:v>
                </c:pt>
                <c:pt idx="12">
                  <c:v>11.236789999999999</c:v>
                </c:pt>
                <c:pt idx="13">
                  <c:v>11.80889</c:v>
                </c:pt>
                <c:pt idx="14">
                  <c:v>12.62973</c:v>
                </c:pt>
                <c:pt idx="15">
                  <c:v>13.68688</c:v>
                </c:pt>
                <c:pt idx="16">
                  <c:v>14.84352</c:v>
                </c:pt>
                <c:pt idx="17">
                  <c:v>16.920490000000001</c:v>
                </c:pt>
              </c:numCache>
            </c:numRef>
          </c:xVal>
          <c:yVal>
            <c:numRef>
              <c:f>Daco_Goerner_Bellinfante_Exp!$C$24:$C$41</c:f>
              <c:numCache>
                <c:formatCode>General</c:formatCode>
                <c:ptCount val="18"/>
                <c:pt idx="0">
                  <c:v>0.34078000000000003</c:v>
                </c:pt>
                <c:pt idx="1">
                  <c:v>0.43408000000000002</c:v>
                </c:pt>
                <c:pt idx="2">
                  <c:v>0.46744999999999998</c:v>
                </c:pt>
                <c:pt idx="3">
                  <c:v>0.46929999999999999</c:v>
                </c:pt>
                <c:pt idx="4">
                  <c:v>0.44767000000000001</c:v>
                </c:pt>
                <c:pt idx="5">
                  <c:v>0.55425999999999997</c:v>
                </c:pt>
                <c:pt idx="6">
                  <c:v>0.57928000000000002</c:v>
                </c:pt>
                <c:pt idx="7">
                  <c:v>0.60245000000000004</c:v>
                </c:pt>
                <c:pt idx="8">
                  <c:v>0.48753000000000002</c:v>
                </c:pt>
                <c:pt idx="9">
                  <c:v>0.48413</c:v>
                </c:pt>
                <c:pt idx="10">
                  <c:v>0.42080000000000001</c:v>
                </c:pt>
                <c:pt idx="11">
                  <c:v>0.39083000000000001</c:v>
                </c:pt>
                <c:pt idx="12">
                  <c:v>0.35252</c:v>
                </c:pt>
                <c:pt idx="13">
                  <c:v>0.31916</c:v>
                </c:pt>
                <c:pt idx="14">
                  <c:v>0.36919999999999997</c:v>
                </c:pt>
                <c:pt idx="15">
                  <c:v>0.37259999999999999</c:v>
                </c:pt>
                <c:pt idx="16">
                  <c:v>0.32255</c:v>
                </c:pt>
                <c:pt idx="17">
                  <c:v>0.36581000000000002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6-62E7-4A8A-BF9A-A34620E82B60}"/>
            </c:ext>
          </c:extLst>
        </c:ser>
        <c:ser>
          <c:idx val="21"/>
          <c:order val="8"/>
          <c:tx>
            <c:strRef>
              <c:f>Seaman!$A$7</c:f>
              <c:strCache>
                <c:ptCount val="1"/>
                <c:pt idx="0">
                  <c:v>Seaman [1962]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C000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Seaman!$D$9:$D$47</c:f>
              <c:numCache>
                <c:formatCode>General</c:formatCode>
                <c:ptCount val="39"/>
                <c:pt idx="0">
                  <c:v>3.31</c:v>
                </c:pt>
                <c:pt idx="1">
                  <c:v>3.43</c:v>
                </c:pt>
                <c:pt idx="2">
                  <c:v>4.67</c:v>
                </c:pt>
                <c:pt idx="3">
                  <c:v>4.92</c:v>
                </c:pt>
                <c:pt idx="4">
                  <c:v>5.0999999999999996</c:v>
                </c:pt>
                <c:pt idx="5">
                  <c:v>5.15</c:v>
                </c:pt>
                <c:pt idx="6">
                  <c:v>5.2</c:v>
                </c:pt>
                <c:pt idx="7">
                  <c:v>5.76</c:v>
                </c:pt>
                <c:pt idx="8">
                  <c:v>5.36</c:v>
                </c:pt>
                <c:pt idx="9">
                  <c:v>6.87</c:v>
                </c:pt>
                <c:pt idx="10">
                  <c:v>7.03</c:v>
                </c:pt>
                <c:pt idx="11">
                  <c:v>7.25</c:v>
                </c:pt>
                <c:pt idx="12">
                  <c:v>7.32</c:v>
                </c:pt>
                <c:pt idx="13">
                  <c:v>7.32</c:v>
                </c:pt>
                <c:pt idx="14">
                  <c:v>7.34</c:v>
                </c:pt>
                <c:pt idx="15">
                  <c:v>7.47</c:v>
                </c:pt>
                <c:pt idx="16">
                  <c:v>9.1999999999999993</c:v>
                </c:pt>
                <c:pt idx="17">
                  <c:v>9.25</c:v>
                </c:pt>
                <c:pt idx="18">
                  <c:v>9.85</c:v>
                </c:pt>
                <c:pt idx="19">
                  <c:v>9.9</c:v>
                </c:pt>
                <c:pt idx="20">
                  <c:v>11.6</c:v>
                </c:pt>
                <c:pt idx="21">
                  <c:v>11.7</c:v>
                </c:pt>
                <c:pt idx="22">
                  <c:v>11.8</c:v>
                </c:pt>
                <c:pt idx="23">
                  <c:v>12</c:v>
                </c:pt>
                <c:pt idx="24">
                  <c:v>12.3</c:v>
                </c:pt>
                <c:pt idx="25">
                  <c:v>12.4</c:v>
                </c:pt>
                <c:pt idx="26">
                  <c:v>12.4</c:v>
                </c:pt>
                <c:pt idx="27">
                  <c:v>12.6</c:v>
                </c:pt>
                <c:pt idx="28">
                  <c:v>15.2</c:v>
                </c:pt>
                <c:pt idx="29">
                  <c:v>15.7</c:v>
                </c:pt>
                <c:pt idx="30">
                  <c:v>16.100000000000001</c:v>
                </c:pt>
                <c:pt idx="31">
                  <c:v>16.100000000000001</c:v>
                </c:pt>
                <c:pt idx="32">
                  <c:v>20.2</c:v>
                </c:pt>
                <c:pt idx="33">
                  <c:v>20.3</c:v>
                </c:pt>
                <c:pt idx="34">
                  <c:v>20.5</c:v>
                </c:pt>
                <c:pt idx="35">
                  <c:v>20.6</c:v>
                </c:pt>
                <c:pt idx="36">
                  <c:v>24.7</c:v>
                </c:pt>
                <c:pt idx="37">
                  <c:v>25.6</c:v>
                </c:pt>
                <c:pt idx="38">
                  <c:v>25.6</c:v>
                </c:pt>
              </c:numCache>
            </c:numRef>
          </c:xVal>
          <c:yVal>
            <c:numRef>
              <c:f>Seaman!$C$9:$C$47</c:f>
              <c:numCache>
                <c:formatCode>General</c:formatCode>
                <c:ptCount val="39"/>
                <c:pt idx="0">
                  <c:v>0.56000000000000005</c:v>
                </c:pt>
                <c:pt idx="1">
                  <c:v>0.58799999999999997</c:v>
                </c:pt>
                <c:pt idx="2">
                  <c:v>0.36</c:v>
                </c:pt>
                <c:pt idx="3">
                  <c:v>0.36</c:v>
                </c:pt>
                <c:pt idx="4">
                  <c:v>0.51800000000000002</c:v>
                </c:pt>
                <c:pt idx="5">
                  <c:v>0.307</c:v>
                </c:pt>
                <c:pt idx="6">
                  <c:v>0.46200000000000002</c:v>
                </c:pt>
                <c:pt idx="7">
                  <c:v>0.48399999999999999</c:v>
                </c:pt>
                <c:pt idx="8">
                  <c:v>0.50900000000000001</c:v>
                </c:pt>
                <c:pt idx="9">
                  <c:v>0.49</c:v>
                </c:pt>
                <c:pt idx="10">
                  <c:v>0.45100000000000001</c:v>
                </c:pt>
                <c:pt idx="11">
                  <c:v>0.442</c:v>
                </c:pt>
                <c:pt idx="12">
                  <c:v>0.47099999999999997</c:v>
                </c:pt>
                <c:pt idx="13">
                  <c:v>0.44500000000000001</c:v>
                </c:pt>
                <c:pt idx="14">
                  <c:v>0.45800000000000002</c:v>
                </c:pt>
                <c:pt idx="15">
                  <c:v>0.45900000000000002</c:v>
                </c:pt>
                <c:pt idx="16">
                  <c:v>0.253</c:v>
                </c:pt>
                <c:pt idx="17">
                  <c:v>0.30299999999999999</c:v>
                </c:pt>
                <c:pt idx="18">
                  <c:v>0.496</c:v>
                </c:pt>
                <c:pt idx="19">
                  <c:v>0.28599999999999998</c:v>
                </c:pt>
                <c:pt idx="20">
                  <c:v>0.309</c:v>
                </c:pt>
                <c:pt idx="21">
                  <c:v>0.42399999999999999</c:v>
                </c:pt>
                <c:pt idx="22">
                  <c:v>0.41299999999999998</c:v>
                </c:pt>
                <c:pt idx="23">
                  <c:v>0.52</c:v>
                </c:pt>
                <c:pt idx="24">
                  <c:v>0.36799999999999999</c:v>
                </c:pt>
                <c:pt idx="25">
                  <c:v>0.434</c:v>
                </c:pt>
                <c:pt idx="26">
                  <c:v>0.55200000000000005</c:v>
                </c:pt>
                <c:pt idx="27">
                  <c:v>0.28799999999999998</c:v>
                </c:pt>
                <c:pt idx="28">
                  <c:v>0.433</c:v>
                </c:pt>
                <c:pt idx="29">
                  <c:v>0.48499999999999999</c:v>
                </c:pt>
                <c:pt idx="30">
                  <c:v>0.46100000000000002</c:v>
                </c:pt>
                <c:pt idx="31">
                  <c:v>0.32400000000000001</c:v>
                </c:pt>
                <c:pt idx="32">
                  <c:v>0.39500000000000002</c:v>
                </c:pt>
                <c:pt idx="33">
                  <c:v>0.38300000000000001</c:v>
                </c:pt>
                <c:pt idx="34">
                  <c:v>0.34599999999999997</c:v>
                </c:pt>
                <c:pt idx="35">
                  <c:v>0.443</c:v>
                </c:pt>
                <c:pt idx="36">
                  <c:v>0.373</c:v>
                </c:pt>
                <c:pt idx="37">
                  <c:v>0.30499999999999999</c:v>
                </c:pt>
                <c:pt idx="38">
                  <c:v>0.28699999999999998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7-62E7-4A8A-BF9A-A34620E82B60}"/>
            </c:ext>
          </c:extLst>
        </c:ser>
        <c:ser>
          <c:idx val="22"/>
          <c:order val="9"/>
          <c:tx>
            <c:strRef>
              <c:f>Radtke!$A$7</c:f>
              <c:strCache>
                <c:ptCount val="1"/>
                <c:pt idx="0">
                  <c:v>Radtke [1962]</c:v>
                </c:pt>
              </c:strCache>
            </c:strRef>
          </c:tx>
          <c:spPr>
            <a:ln w="19050">
              <a:noFill/>
            </a:ln>
          </c:spPr>
          <c:marker>
            <c:symbol val="x"/>
            <c:size val="5"/>
            <c:spPr>
              <a:solidFill>
                <a:srgbClr val="FFC000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Radtke!$D$9:$D$20</c:f>
              <c:numCache>
                <c:formatCode>General</c:formatCode>
                <c:ptCount val="12"/>
                <c:pt idx="0">
                  <c:v>3.7975500000000002</c:v>
                </c:pt>
                <c:pt idx="1">
                  <c:v>4.7042400000000004</c:v>
                </c:pt>
                <c:pt idx="2">
                  <c:v>4.4031900000000004</c:v>
                </c:pt>
                <c:pt idx="3">
                  <c:v>5.2921800000000001</c:v>
                </c:pt>
                <c:pt idx="4">
                  <c:v>5.85886</c:v>
                </c:pt>
                <c:pt idx="5">
                  <c:v>7.0134800000000004</c:v>
                </c:pt>
                <c:pt idx="6">
                  <c:v>7.5235000000000003</c:v>
                </c:pt>
                <c:pt idx="7">
                  <c:v>8.18581</c:v>
                </c:pt>
                <c:pt idx="8">
                  <c:v>9.3404399999999992</c:v>
                </c:pt>
                <c:pt idx="9">
                  <c:v>11.384040000000001</c:v>
                </c:pt>
                <c:pt idx="10">
                  <c:v>6.6345099999999997</c:v>
                </c:pt>
                <c:pt idx="11">
                  <c:v>6.2767900000000001</c:v>
                </c:pt>
              </c:numCache>
            </c:numRef>
          </c:xVal>
          <c:yVal>
            <c:numRef>
              <c:f>Radtke!$C$9:$C$20</c:f>
              <c:numCache>
                <c:formatCode>General</c:formatCode>
                <c:ptCount val="12"/>
                <c:pt idx="0">
                  <c:v>0.34873999999999999</c:v>
                </c:pt>
                <c:pt idx="1">
                  <c:v>0.44335999999999998</c:v>
                </c:pt>
                <c:pt idx="2">
                  <c:v>0.47664000000000001</c:v>
                </c:pt>
                <c:pt idx="3">
                  <c:v>0.48599999999999999</c:v>
                </c:pt>
                <c:pt idx="4">
                  <c:v>0.46555000000000002</c:v>
                </c:pt>
                <c:pt idx="5">
                  <c:v>0.62672000000000005</c:v>
                </c:pt>
                <c:pt idx="6">
                  <c:v>0.50990999999999997</c:v>
                </c:pt>
                <c:pt idx="7">
                  <c:v>0.48946000000000001</c:v>
                </c:pt>
                <c:pt idx="8">
                  <c:v>0.43781999999999999</c:v>
                </c:pt>
                <c:pt idx="9">
                  <c:v>0.36191000000000001</c:v>
                </c:pt>
                <c:pt idx="10">
                  <c:v>0.55808999999999997</c:v>
                </c:pt>
                <c:pt idx="11">
                  <c:v>0.70262999999999998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8-62E7-4A8A-BF9A-A34620E82B60}"/>
            </c:ext>
          </c:extLst>
        </c:ser>
        <c:ser>
          <c:idx val="13"/>
          <c:order val="10"/>
          <c:tx>
            <c:strRef>
              <c:f>Adam_King!$A$7</c:f>
              <c:strCache>
                <c:ptCount val="1"/>
                <c:pt idx="0">
                  <c:v>Adam [1963]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Adam_King!$D$9:$D$16</c:f>
              <c:numCache>
                <c:formatCode>General</c:formatCode>
                <c:ptCount val="8"/>
                <c:pt idx="0">
                  <c:v>13.61226683485023</c:v>
                </c:pt>
                <c:pt idx="1">
                  <c:v>13.840858219802275</c:v>
                </c:pt>
                <c:pt idx="2">
                  <c:v>19.461087160284364</c:v>
                </c:pt>
                <c:pt idx="3">
                  <c:v>13.112789429763064</c:v>
                </c:pt>
                <c:pt idx="4">
                  <c:v>25.089611131501471</c:v>
                </c:pt>
                <c:pt idx="5">
                  <c:v>22.800009089208434</c:v>
                </c:pt>
                <c:pt idx="6">
                  <c:v>19.363011299237719</c:v>
                </c:pt>
                <c:pt idx="7">
                  <c:v>43.115229032571314</c:v>
                </c:pt>
              </c:numCache>
            </c:numRef>
          </c:xVal>
          <c:yVal>
            <c:numRef>
              <c:f>Adam_King!$C$9:$C$16</c:f>
              <c:numCache>
                <c:formatCode>General</c:formatCode>
                <c:ptCount val="8"/>
                <c:pt idx="0">
                  <c:v>0.83</c:v>
                </c:pt>
                <c:pt idx="1">
                  <c:v>0.66</c:v>
                </c:pt>
                <c:pt idx="2">
                  <c:v>0.83</c:v>
                </c:pt>
                <c:pt idx="3">
                  <c:v>0.81</c:v>
                </c:pt>
                <c:pt idx="4">
                  <c:v>0.83</c:v>
                </c:pt>
                <c:pt idx="5">
                  <c:v>0.54</c:v>
                </c:pt>
                <c:pt idx="6">
                  <c:v>0.89</c:v>
                </c:pt>
                <c:pt idx="7">
                  <c:v>0.79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6-D0ED-401F-AC57-9C1235ED2D47}"/>
            </c:ext>
          </c:extLst>
        </c:ser>
        <c:ser>
          <c:idx val="14"/>
          <c:order val="11"/>
          <c:tx>
            <c:strRef>
              <c:f>Little!$A$7</c:f>
              <c:strCache>
                <c:ptCount val="1"/>
                <c:pt idx="0">
                  <c:v>Little [1964]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Little!$D$9:$D$32</c:f>
              <c:numCache>
                <c:formatCode>General</c:formatCode>
                <c:ptCount val="24"/>
                <c:pt idx="0">
                  <c:v>21.862468661675347</c:v>
                </c:pt>
                <c:pt idx="1">
                  <c:v>21.862468661675347</c:v>
                </c:pt>
                <c:pt idx="2">
                  <c:v>21.905803627214794</c:v>
                </c:pt>
                <c:pt idx="3">
                  <c:v>21.905803627214794</c:v>
                </c:pt>
                <c:pt idx="4">
                  <c:v>21.819389863835532</c:v>
                </c:pt>
                <c:pt idx="5">
                  <c:v>21.524804065362158</c:v>
                </c:pt>
                <c:pt idx="6">
                  <c:v>21.281578132362895</c:v>
                </c:pt>
                <c:pt idx="7">
                  <c:v>22.400150655579647</c:v>
                </c:pt>
                <c:pt idx="8">
                  <c:v>22.35382144226935</c:v>
                </c:pt>
                <c:pt idx="9">
                  <c:v>21.949397309392058</c:v>
                </c:pt>
                <c:pt idx="10">
                  <c:v>22.49367987512985</c:v>
                </c:pt>
                <c:pt idx="11">
                  <c:v>20.455520705868352</c:v>
                </c:pt>
                <c:pt idx="12">
                  <c:v>20.634801265149768</c:v>
                </c:pt>
                <c:pt idx="13">
                  <c:v>20.455520705868352</c:v>
                </c:pt>
                <c:pt idx="14">
                  <c:v>20.14426047819903</c:v>
                </c:pt>
                <c:pt idx="15">
                  <c:v>20.744659013659341</c:v>
                </c:pt>
                <c:pt idx="16">
                  <c:v>20.893903089052117</c:v>
                </c:pt>
                <c:pt idx="17">
                  <c:v>19.944477751375352</c:v>
                </c:pt>
                <c:pt idx="18">
                  <c:v>19.977362320699797</c:v>
                </c:pt>
                <c:pt idx="19">
                  <c:v>19.750523602992466</c:v>
                </c:pt>
                <c:pt idx="20">
                  <c:v>19.814544917093947</c:v>
                </c:pt>
                <c:pt idx="21">
                  <c:v>19.798481237990483</c:v>
                </c:pt>
                <c:pt idx="22">
                  <c:v>19.73461500306674</c:v>
                </c:pt>
                <c:pt idx="23">
                  <c:v>19.608715057643824</c:v>
                </c:pt>
              </c:numCache>
            </c:numRef>
          </c:xVal>
          <c:yVal>
            <c:numRef>
              <c:f>Little!$C$9:$C$32</c:f>
              <c:numCache>
                <c:formatCode>General</c:formatCode>
                <c:ptCount val="24"/>
                <c:pt idx="0">
                  <c:v>0.54</c:v>
                </c:pt>
                <c:pt idx="1">
                  <c:v>0.44</c:v>
                </c:pt>
                <c:pt idx="2">
                  <c:v>0.46</c:v>
                </c:pt>
                <c:pt idx="3">
                  <c:v>0.49</c:v>
                </c:pt>
                <c:pt idx="4">
                  <c:v>0.52</c:v>
                </c:pt>
                <c:pt idx="5">
                  <c:v>0.54</c:v>
                </c:pt>
                <c:pt idx="6">
                  <c:v>0.5</c:v>
                </c:pt>
                <c:pt idx="7">
                  <c:v>0.48</c:v>
                </c:pt>
                <c:pt idx="8">
                  <c:v>0.5</c:v>
                </c:pt>
                <c:pt idx="9">
                  <c:v>0.5</c:v>
                </c:pt>
                <c:pt idx="10">
                  <c:v>0.52</c:v>
                </c:pt>
                <c:pt idx="11">
                  <c:v>0.55000000000000004</c:v>
                </c:pt>
                <c:pt idx="12">
                  <c:v>0.56999999999999995</c:v>
                </c:pt>
                <c:pt idx="13">
                  <c:v>0.59</c:v>
                </c:pt>
                <c:pt idx="14">
                  <c:v>0.69</c:v>
                </c:pt>
                <c:pt idx="15">
                  <c:v>0.54</c:v>
                </c:pt>
                <c:pt idx="16">
                  <c:v>0.56999999999999995</c:v>
                </c:pt>
                <c:pt idx="17">
                  <c:v>0.6</c:v>
                </c:pt>
                <c:pt idx="18">
                  <c:v>0.61</c:v>
                </c:pt>
                <c:pt idx="19">
                  <c:v>0.6</c:v>
                </c:pt>
                <c:pt idx="20">
                  <c:v>0.59</c:v>
                </c:pt>
                <c:pt idx="21">
                  <c:v>0.5</c:v>
                </c:pt>
                <c:pt idx="22">
                  <c:v>0.64</c:v>
                </c:pt>
                <c:pt idx="23">
                  <c:v>0.64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7-D0ED-401F-AC57-9C1235ED2D47}"/>
            </c:ext>
          </c:extLst>
        </c:ser>
        <c:ser>
          <c:idx val="5"/>
          <c:order val="12"/>
          <c:tx>
            <c:strRef>
              <c:f>Parmerter!$A$7</c:f>
              <c:strCache>
                <c:ptCount val="1"/>
                <c:pt idx="0">
                  <c:v>Parmerter [1964]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Parmerter!$D$9:$D$30</c:f>
              <c:numCache>
                <c:formatCode>General</c:formatCode>
                <c:ptCount val="22"/>
                <c:pt idx="0">
                  <c:v>3.31</c:v>
                </c:pt>
                <c:pt idx="1">
                  <c:v>3.43</c:v>
                </c:pt>
                <c:pt idx="2">
                  <c:v>4.67</c:v>
                </c:pt>
                <c:pt idx="3">
                  <c:v>4.92</c:v>
                </c:pt>
                <c:pt idx="4">
                  <c:v>5.0999999999999996</c:v>
                </c:pt>
                <c:pt idx="5">
                  <c:v>5.15</c:v>
                </c:pt>
                <c:pt idx="6">
                  <c:v>5.2</c:v>
                </c:pt>
                <c:pt idx="7">
                  <c:v>5.76</c:v>
                </c:pt>
                <c:pt idx="8">
                  <c:v>6.86</c:v>
                </c:pt>
                <c:pt idx="9">
                  <c:v>6.87</c:v>
                </c:pt>
                <c:pt idx="10">
                  <c:v>7.03</c:v>
                </c:pt>
                <c:pt idx="11">
                  <c:v>7.25</c:v>
                </c:pt>
                <c:pt idx="12">
                  <c:v>7.32</c:v>
                </c:pt>
                <c:pt idx="13">
                  <c:v>7.32</c:v>
                </c:pt>
                <c:pt idx="14">
                  <c:v>7.34</c:v>
                </c:pt>
                <c:pt idx="15">
                  <c:v>7.47</c:v>
                </c:pt>
                <c:pt idx="16">
                  <c:v>9.1999999999999993</c:v>
                </c:pt>
                <c:pt idx="17">
                  <c:v>9.25</c:v>
                </c:pt>
                <c:pt idx="18">
                  <c:v>9.85</c:v>
                </c:pt>
                <c:pt idx="19">
                  <c:v>11.6</c:v>
                </c:pt>
                <c:pt idx="20">
                  <c:v>11.7</c:v>
                </c:pt>
                <c:pt idx="21">
                  <c:v>11.8</c:v>
                </c:pt>
              </c:numCache>
            </c:numRef>
          </c:xVal>
          <c:yVal>
            <c:numRef>
              <c:f>Parmerter!$C$9:$C$30</c:f>
              <c:numCache>
                <c:formatCode>General</c:formatCode>
                <c:ptCount val="22"/>
                <c:pt idx="0">
                  <c:v>0.62</c:v>
                </c:pt>
                <c:pt idx="1">
                  <c:v>0.65</c:v>
                </c:pt>
                <c:pt idx="2">
                  <c:v>0.7</c:v>
                </c:pt>
                <c:pt idx="3">
                  <c:v>0.73</c:v>
                </c:pt>
                <c:pt idx="4">
                  <c:v>0.69</c:v>
                </c:pt>
                <c:pt idx="5">
                  <c:v>0.65</c:v>
                </c:pt>
                <c:pt idx="6">
                  <c:v>0.69</c:v>
                </c:pt>
                <c:pt idx="7">
                  <c:v>0.72</c:v>
                </c:pt>
                <c:pt idx="8">
                  <c:v>0.71</c:v>
                </c:pt>
                <c:pt idx="9">
                  <c:v>0.63</c:v>
                </c:pt>
                <c:pt idx="10">
                  <c:v>0.66</c:v>
                </c:pt>
                <c:pt idx="11">
                  <c:v>0.83</c:v>
                </c:pt>
                <c:pt idx="12">
                  <c:v>0.82</c:v>
                </c:pt>
                <c:pt idx="13">
                  <c:v>0.84</c:v>
                </c:pt>
                <c:pt idx="14">
                  <c:v>0.76</c:v>
                </c:pt>
                <c:pt idx="15">
                  <c:v>0.81</c:v>
                </c:pt>
                <c:pt idx="16">
                  <c:v>0.9</c:v>
                </c:pt>
                <c:pt idx="17">
                  <c:v>0.68</c:v>
                </c:pt>
                <c:pt idx="18">
                  <c:v>0.74</c:v>
                </c:pt>
                <c:pt idx="19">
                  <c:v>0.83</c:v>
                </c:pt>
                <c:pt idx="20">
                  <c:v>0.87</c:v>
                </c:pt>
                <c:pt idx="21">
                  <c:v>0.72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8-D0ED-401F-AC57-9C1235ED2D47}"/>
            </c:ext>
          </c:extLst>
        </c:ser>
        <c:ser>
          <c:idx val="23"/>
          <c:order val="13"/>
          <c:tx>
            <c:strRef>
              <c:f>Daco_Goerner_Bellinfante_Exp!$H$58</c:f>
              <c:strCache>
                <c:ptCount val="1"/>
                <c:pt idx="0">
                  <c:v>Thurston [1966]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solidFill>
                <a:srgbClr val="FFC000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Daco_Goerner_Bellinfante_Exp!$H$60:$H$69</c:f>
              <c:numCache>
                <c:formatCode>General</c:formatCode>
                <c:ptCount val="10"/>
                <c:pt idx="0">
                  <c:v>4.2701700000000002</c:v>
                </c:pt>
                <c:pt idx="1">
                  <c:v>3.89398</c:v>
                </c:pt>
                <c:pt idx="2">
                  <c:v>4.3753599999999997</c:v>
                </c:pt>
                <c:pt idx="3">
                  <c:v>4.6927099999999999</c:v>
                </c:pt>
                <c:pt idx="4">
                  <c:v>4.7212399999999999</c:v>
                </c:pt>
                <c:pt idx="5">
                  <c:v>3.8850600000000002</c:v>
                </c:pt>
                <c:pt idx="6">
                  <c:v>5.4326100000000004</c:v>
                </c:pt>
                <c:pt idx="7">
                  <c:v>3.9421200000000001</c:v>
                </c:pt>
                <c:pt idx="8">
                  <c:v>3.9331999999999998</c:v>
                </c:pt>
                <c:pt idx="9">
                  <c:v>5.1723100000000004</c:v>
                </c:pt>
              </c:numCache>
            </c:numRef>
          </c:xVal>
          <c:yVal>
            <c:numRef>
              <c:f>Daco_Goerner_Bellinfante_Exp!$I$60:$I$69</c:f>
              <c:numCache>
                <c:formatCode>General</c:formatCode>
                <c:ptCount val="10"/>
                <c:pt idx="0">
                  <c:v>0.56237000000000004</c:v>
                </c:pt>
                <c:pt idx="1">
                  <c:v>0.56237000000000004</c:v>
                </c:pt>
                <c:pt idx="2">
                  <c:v>0.59523000000000004</c:v>
                </c:pt>
                <c:pt idx="3">
                  <c:v>0.56237000000000004</c:v>
                </c:pt>
                <c:pt idx="4">
                  <c:v>0.62448000000000004</c:v>
                </c:pt>
                <c:pt idx="5">
                  <c:v>0.58548</c:v>
                </c:pt>
                <c:pt idx="6">
                  <c:v>0.68694999999999995</c:v>
                </c:pt>
                <c:pt idx="7">
                  <c:v>0.67323</c:v>
                </c:pt>
                <c:pt idx="8">
                  <c:v>0.70067000000000002</c:v>
                </c:pt>
                <c:pt idx="9">
                  <c:v>0.66166999999999998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9-62E7-4A8A-BF9A-A34620E82B60}"/>
            </c:ext>
          </c:extLst>
        </c:ser>
        <c:ser>
          <c:idx val="17"/>
          <c:order val="14"/>
          <c:tx>
            <c:strRef>
              <c:f>Wang!$A$7</c:f>
              <c:strCache>
                <c:ptCount val="1"/>
                <c:pt idx="0">
                  <c:v>Wang [1966]</c:v>
                </c:pt>
              </c:strCache>
            </c:strRef>
          </c:tx>
          <c:spPr>
            <a:ln w="19050">
              <a:noFill/>
            </a:ln>
          </c:spPr>
          <c:marker>
            <c:symbol val="x"/>
            <c:size val="5"/>
            <c:spPr>
              <a:solidFill>
                <a:srgbClr val="FFFF00"/>
              </a:solidFill>
              <a:ln w="3175">
                <a:solidFill>
                  <a:schemeClr val="tx1"/>
                </a:solidFill>
              </a:ln>
            </c:spPr>
          </c:marker>
          <c:xVal>
            <c:numRef>
              <c:f>Wang!$D$9:$D$25</c:f>
              <c:numCache>
                <c:formatCode>General</c:formatCode>
                <c:ptCount val="17"/>
                <c:pt idx="0">
                  <c:v>23.924540324756155</c:v>
                </c:pt>
                <c:pt idx="1">
                  <c:v>23.924540324756155</c:v>
                </c:pt>
                <c:pt idx="2">
                  <c:v>23.924540324756155</c:v>
                </c:pt>
                <c:pt idx="3">
                  <c:v>23.924540324756155</c:v>
                </c:pt>
                <c:pt idx="4">
                  <c:v>23.924540324756155</c:v>
                </c:pt>
                <c:pt idx="5">
                  <c:v>23.924540324756155</c:v>
                </c:pt>
                <c:pt idx="6">
                  <c:v>23.924540324756155</c:v>
                </c:pt>
                <c:pt idx="7">
                  <c:v>23.924540324756155</c:v>
                </c:pt>
                <c:pt idx="8">
                  <c:v>23.924540324756155</c:v>
                </c:pt>
                <c:pt idx="9">
                  <c:v>23.924540324756155</c:v>
                </c:pt>
                <c:pt idx="10">
                  <c:v>23.924540324756155</c:v>
                </c:pt>
                <c:pt idx="11">
                  <c:v>23.924540324756155</c:v>
                </c:pt>
                <c:pt idx="12">
                  <c:v>23.924540324756155</c:v>
                </c:pt>
                <c:pt idx="13">
                  <c:v>23.924540324756155</c:v>
                </c:pt>
                <c:pt idx="14">
                  <c:v>23.924540324756155</c:v>
                </c:pt>
                <c:pt idx="15">
                  <c:v>23.924540324756155</c:v>
                </c:pt>
              </c:numCache>
            </c:numRef>
          </c:xVal>
          <c:yVal>
            <c:numRef>
              <c:f>Wang!$C$9:$C$25</c:f>
              <c:numCache>
                <c:formatCode>General</c:formatCode>
                <c:ptCount val="17"/>
                <c:pt idx="0">
                  <c:v>0.49238999999999999</c:v>
                </c:pt>
                <c:pt idx="1">
                  <c:v>0.50590999999999997</c:v>
                </c:pt>
                <c:pt idx="2">
                  <c:v>0.50976999999999995</c:v>
                </c:pt>
                <c:pt idx="3">
                  <c:v>0.51690000000000003</c:v>
                </c:pt>
                <c:pt idx="4">
                  <c:v>0.54957999999999996</c:v>
                </c:pt>
                <c:pt idx="5">
                  <c:v>0.55196000000000001</c:v>
                </c:pt>
                <c:pt idx="6">
                  <c:v>0.55269999999999997</c:v>
                </c:pt>
                <c:pt idx="7">
                  <c:v>0.56147000000000002</c:v>
                </c:pt>
                <c:pt idx="8">
                  <c:v>0.56533</c:v>
                </c:pt>
                <c:pt idx="9">
                  <c:v>0.56786000000000003</c:v>
                </c:pt>
                <c:pt idx="10">
                  <c:v>0.57572999999999996</c:v>
                </c:pt>
                <c:pt idx="11">
                  <c:v>0.57410000000000005</c:v>
                </c:pt>
                <c:pt idx="12">
                  <c:v>0.58211999999999997</c:v>
                </c:pt>
                <c:pt idx="13">
                  <c:v>0.59087999999999996</c:v>
                </c:pt>
                <c:pt idx="14">
                  <c:v>0.60514000000000001</c:v>
                </c:pt>
                <c:pt idx="15">
                  <c:v>0.63841999999999999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9-D0ED-401F-AC57-9C1235ED2D47}"/>
            </c:ext>
          </c:extLst>
        </c:ser>
        <c:ser>
          <c:idx val="24"/>
          <c:order val="15"/>
          <c:tx>
            <c:strRef>
              <c:f>Wang!$A$7</c:f>
              <c:strCache>
                <c:ptCount val="1"/>
                <c:pt idx="0">
                  <c:v>Wang [1966]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C000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Wang!$D$28:$D$34</c:f>
              <c:numCache>
                <c:formatCode>General</c:formatCode>
                <c:ptCount val="7"/>
                <c:pt idx="0">
                  <c:v>23.924540324756155</c:v>
                </c:pt>
                <c:pt idx="1">
                  <c:v>23.924540324756155</c:v>
                </c:pt>
                <c:pt idx="2">
                  <c:v>23.924540324756155</c:v>
                </c:pt>
                <c:pt idx="3">
                  <c:v>23.924540324756155</c:v>
                </c:pt>
                <c:pt idx="4">
                  <c:v>23.924540324756155</c:v>
                </c:pt>
                <c:pt idx="5">
                  <c:v>23.924540324756155</c:v>
                </c:pt>
                <c:pt idx="6">
                  <c:v>23.924540324756155</c:v>
                </c:pt>
              </c:numCache>
            </c:numRef>
          </c:xVal>
          <c:yVal>
            <c:numRef>
              <c:f>Wang!$C$28:$C$34</c:f>
              <c:numCache>
                <c:formatCode>General</c:formatCode>
                <c:ptCount val="7"/>
                <c:pt idx="0">
                  <c:v>0.36298999999999998</c:v>
                </c:pt>
                <c:pt idx="1">
                  <c:v>0.35422999999999999</c:v>
                </c:pt>
                <c:pt idx="2">
                  <c:v>0.31605</c:v>
                </c:pt>
                <c:pt idx="3">
                  <c:v>0.30506</c:v>
                </c:pt>
                <c:pt idx="4">
                  <c:v>0.29629</c:v>
                </c:pt>
                <c:pt idx="5">
                  <c:v>0.26450000000000001</c:v>
                </c:pt>
                <c:pt idx="6">
                  <c:v>0.30980999999999997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A-62E7-4A8A-BF9A-A34620E82B60}"/>
            </c:ext>
          </c:extLst>
        </c:ser>
        <c:ser>
          <c:idx val="4"/>
          <c:order val="16"/>
          <c:tx>
            <c:strRef>
              <c:f>EVAN!$A$7</c:f>
              <c:strCache>
                <c:ptCount val="1"/>
                <c:pt idx="0">
                  <c:v>Evan [1967]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EVAN!$D$9:$D$58</c:f>
              <c:numCache>
                <c:formatCode>General</c:formatCode>
                <c:ptCount val="50"/>
                <c:pt idx="0">
                  <c:v>3.2626499999999998</c:v>
                </c:pt>
                <c:pt idx="1">
                  <c:v>3.38626</c:v>
                </c:pt>
                <c:pt idx="2">
                  <c:v>3.4063500000000002</c:v>
                </c:pt>
                <c:pt idx="3">
                  <c:v>3.5301999999999998</c:v>
                </c:pt>
                <c:pt idx="4">
                  <c:v>3.7444299999999999</c:v>
                </c:pt>
                <c:pt idx="5">
                  <c:v>4.3168300000000004</c:v>
                </c:pt>
                <c:pt idx="6">
                  <c:v>4.5389600000000003</c:v>
                </c:pt>
                <c:pt idx="7">
                  <c:v>4.6582600000000003</c:v>
                </c:pt>
                <c:pt idx="8">
                  <c:v>4.8892300000000004</c:v>
                </c:pt>
                <c:pt idx="9">
                  <c:v>5.1920200000000003</c:v>
                </c:pt>
                <c:pt idx="10">
                  <c:v>5.2473999999999998</c:v>
                </c:pt>
                <c:pt idx="11">
                  <c:v>5.3712499999999999</c:v>
                </c:pt>
                <c:pt idx="12">
                  <c:v>5.4616300000000004</c:v>
                </c:pt>
                <c:pt idx="13">
                  <c:v>5.8122800000000003</c:v>
                </c:pt>
                <c:pt idx="14">
                  <c:v>5.8365299999999998</c:v>
                </c:pt>
                <c:pt idx="15">
                  <c:v>6.1641599999999999</c:v>
                </c:pt>
                <c:pt idx="16">
                  <c:v>6.2850799999999998</c:v>
                </c:pt>
                <c:pt idx="17">
                  <c:v>6.7135400000000001</c:v>
                </c:pt>
                <c:pt idx="18">
                  <c:v>7.1661299999999999</c:v>
                </c:pt>
                <c:pt idx="19">
                  <c:v>7.2466400000000002</c:v>
                </c:pt>
                <c:pt idx="20">
                  <c:v>7.3930499999999997</c:v>
                </c:pt>
                <c:pt idx="21">
                  <c:v>7.4298700000000002</c:v>
                </c:pt>
                <c:pt idx="22">
                  <c:v>7.4466099999999997</c:v>
                </c:pt>
                <c:pt idx="23">
                  <c:v>7.4834300000000002</c:v>
                </c:pt>
                <c:pt idx="24">
                  <c:v>7.5001699999999998</c:v>
                </c:pt>
                <c:pt idx="25">
                  <c:v>7.5508100000000002</c:v>
                </c:pt>
                <c:pt idx="26">
                  <c:v>8.2336899999999993</c:v>
                </c:pt>
                <c:pt idx="27">
                  <c:v>8.2665000000000006</c:v>
                </c:pt>
                <c:pt idx="28">
                  <c:v>8.3771699999999996</c:v>
                </c:pt>
                <c:pt idx="29">
                  <c:v>8.4642099999999996</c:v>
                </c:pt>
                <c:pt idx="30">
                  <c:v>8.5010300000000001</c:v>
                </c:pt>
                <c:pt idx="31">
                  <c:v>8.5010300000000001</c:v>
                </c:pt>
                <c:pt idx="32">
                  <c:v>8.9821799999999996</c:v>
                </c:pt>
                <c:pt idx="33">
                  <c:v>9.0734200000000005</c:v>
                </c:pt>
                <c:pt idx="34">
                  <c:v>9.3077400000000008</c:v>
                </c:pt>
                <c:pt idx="35">
                  <c:v>9.4684100000000004</c:v>
                </c:pt>
                <c:pt idx="36">
                  <c:v>9.5249100000000002</c:v>
                </c:pt>
                <c:pt idx="37">
                  <c:v>9.5755300000000005</c:v>
                </c:pt>
                <c:pt idx="38">
                  <c:v>10.034840000000001</c:v>
                </c:pt>
                <c:pt idx="39">
                  <c:v>10.362159999999999</c:v>
                </c:pt>
                <c:pt idx="40">
                  <c:v>10.37889</c:v>
                </c:pt>
                <c:pt idx="41">
                  <c:v>11.05841</c:v>
                </c:pt>
                <c:pt idx="42">
                  <c:v>11.516909999999999</c:v>
                </c:pt>
                <c:pt idx="43">
                  <c:v>11.540430000000001</c:v>
                </c:pt>
                <c:pt idx="44">
                  <c:v>11.88186</c:v>
                </c:pt>
                <c:pt idx="45">
                  <c:v>11.89859</c:v>
                </c:pt>
                <c:pt idx="46">
                  <c:v>13.50867</c:v>
                </c:pt>
                <c:pt idx="47">
                  <c:v>14.400539999999999</c:v>
                </c:pt>
                <c:pt idx="48">
                  <c:v>14.43924</c:v>
                </c:pt>
                <c:pt idx="49">
                  <c:v>14.43924</c:v>
                </c:pt>
              </c:numCache>
            </c:numRef>
          </c:xVal>
          <c:yVal>
            <c:numRef>
              <c:f>EVAN!$C$9:$C$58</c:f>
              <c:numCache>
                <c:formatCode>General</c:formatCode>
                <c:ptCount val="50"/>
                <c:pt idx="0">
                  <c:v>0.74589000000000005</c:v>
                </c:pt>
                <c:pt idx="1">
                  <c:v>0.50226000000000004</c:v>
                </c:pt>
                <c:pt idx="2">
                  <c:v>0.75931999999999999</c:v>
                </c:pt>
                <c:pt idx="3">
                  <c:v>0.55400000000000005</c:v>
                </c:pt>
                <c:pt idx="4">
                  <c:v>0.59340000000000004</c:v>
                </c:pt>
                <c:pt idx="5">
                  <c:v>0.55032999999999999</c:v>
                </c:pt>
                <c:pt idx="6">
                  <c:v>0.76778999999999997</c:v>
                </c:pt>
                <c:pt idx="7">
                  <c:v>0.78069</c:v>
                </c:pt>
                <c:pt idx="8">
                  <c:v>0.57369999999999999</c:v>
                </c:pt>
                <c:pt idx="9">
                  <c:v>0.90181</c:v>
                </c:pt>
                <c:pt idx="10">
                  <c:v>0.58604999999999996</c:v>
                </c:pt>
                <c:pt idx="11">
                  <c:v>0.57003000000000004</c:v>
                </c:pt>
                <c:pt idx="12">
                  <c:v>0.91790000000000005</c:v>
                </c:pt>
                <c:pt idx="13">
                  <c:v>0.80515999999999999</c:v>
                </c:pt>
                <c:pt idx="14">
                  <c:v>0.81808000000000003</c:v>
                </c:pt>
                <c:pt idx="15">
                  <c:v>0.60546</c:v>
                </c:pt>
                <c:pt idx="16">
                  <c:v>0.61275999999999997</c:v>
                </c:pt>
                <c:pt idx="17">
                  <c:v>0.80906999999999996</c:v>
                </c:pt>
                <c:pt idx="18">
                  <c:v>0.80984</c:v>
                </c:pt>
                <c:pt idx="19">
                  <c:v>0.86121999999999999</c:v>
                </c:pt>
                <c:pt idx="20">
                  <c:v>0.83243</c:v>
                </c:pt>
                <c:pt idx="21">
                  <c:v>0.72894000000000003</c:v>
                </c:pt>
                <c:pt idx="22">
                  <c:v>0.90020999999999995</c:v>
                </c:pt>
                <c:pt idx="23">
                  <c:v>0.94660999999999995</c:v>
                </c:pt>
                <c:pt idx="24">
                  <c:v>0.65917000000000003</c:v>
                </c:pt>
                <c:pt idx="25">
                  <c:v>0.67552999999999996</c:v>
                </c:pt>
                <c:pt idx="26">
                  <c:v>0.89568000000000003</c:v>
                </c:pt>
                <c:pt idx="27">
                  <c:v>0.73333999999999999</c:v>
                </c:pt>
                <c:pt idx="28">
                  <c:v>0.71826000000000001</c:v>
                </c:pt>
                <c:pt idx="29">
                  <c:v>0.91790000000000005</c:v>
                </c:pt>
                <c:pt idx="30">
                  <c:v>0.85746999999999995</c:v>
                </c:pt>
                <c:pt idx="31">
                  <c:v>0.73962000000000006</c:v>
                </c:pt>
                <c:pt idx="32">
                  <c:v>0.82998000000000005</c:v>
                </c:pt>
                <c:pt idx="33">
                  <c:v>0.84311999999999998</c:v>
                </c:pt>
                <c:pt idx="34">
                  <c:v>0.84145000000000003</c:v>
                </c:pt>
                <c:pt idx="35">
                  <c:v>0.67518999999999996</c:v>
                </c:pt>
                <c:pt idx="36">
                  <c:v>0.61946999999999997</c:v>
                </c:pt>
                <c:pt idx="37">
                  <c:v>0.78969999999999996</c:v>
                </c:pt>
                <c:pt idx="38">
                  <c:v>0.79261000000000004</c:v>
                </c:pt>
                <c:pt idx="39">
                  <c:v>0.81274000000000002</c:v>
                </c:pt>
                <c:pt idx="40">
                  <c:v>0.88951999999999998</c:v>
                </c:pt>
                <c:pt idx="41">
                  <c:v>0.74863999999999997</c:v>
                </c:pt>
                <c:pt idx="42">
                  <c:v>0.68340999999999996</c:v>
                </c:pt>
                <c:pt idx="43">
                  <c:v>0.87150000000000005</c:v>
                </c:pt>
                <c:pt idx="44">
                  <c:v>0.67886000000000002</c:v>
                </c:pt>
                <c:pt idx="45">
                  <c:v>0.78769999999999996</c:v>
                </c:pt>
                <c:pt idx="46">
                  <c:v>0.79671000000000003</c:v>
                </c:pt>
                <c:pt idx="47">
                  <c:v>0.65363000000000004</c:v>
                </c:pt>
                <c:pt idx="48">
                  <c:v>0.80740000000000001</c:v>
                </c:pt>
                <c:pt idx="49">
                  <c:v>0.66451000000000005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B-D0ED-401F-AC57-9C1235ED2D47}"/>
            </c:ext>
          </c:extLst>
        </c:ser>
        <c:ser>
          <c:idx val="6"/>
          <c:order val="17"/>
          <c:tx>
            <c:strRef>
              <c:f>Tilman!$A$7</c:f>
              <c:strCache>
                <c:ptCount val="1"/>
                <c:pt idx="0">
                  <c:v>Tilman [1970]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92D050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Tilman!$D$9:$D$38</c:f>
              <c:numCache>
                <c:formatCode>General</c:formatCode>
                <c:ptCount val="30"/>
                <c:pt idx="0">
                  <c:v>3.86</c:v>
                </c:pt>
                <c:pt idx="1">
                  <c:v>3.86</c:v>
                </c:pt>
                <c:pt idx="2">
                  <c:v>3.89</c:v>
                </c:pt>
                <c:pt idx="3">
                  <c:v>4.25</c:v>
                </c:pt>
                <c:pt idx="4">
                  <c:v>4.34</c:v>
                </c:pt>
                <c:pt idx="5">
                  <c:v>4.6399999999999997</c:v>
                </c:pt>
                <c:pt idx="6">
                  <c:v>4.6500000000000004</c:v>
                </c:pt>
                <c:pt idx="7">
                  <c:v>4.72</c:v>
                </c:pt>
                <c:pt idx="8">
                  <c:v>4.75</c:v>
                </c:pt>
                <c:pt idx="9">
                  <c:v>4.7699999999999996</c:v>
                </c:pt>
                <c:pt idx="10">
                  <c:v>4.91</c:v>
                </c:pt>
                <c:pt idx="11">
                  <c:v>4.92</c:v>
                </c:pt>
                <c:pt idx="12">
                  <c:v>5</c:v>
                </c:pt>
                <c:pt idx="13">
                  <c:v>5.05</c:v>
                </c:pt>
                <c:pt idx="14">
                  <c:v>5.15</c:v>
                </c:pt>
                <c:pt idx="15">
                  <c:v>5.15</c:v>
                </c:pt>
                <c:pt idx="16">
                  <c:v>5.27</c:v>
                </c:pt>
                <c:pt idx="17">
                  <c:v>5.29</c:v>
                </c:pt>
                <c:pt idx="18">
                  <c:v>5.34</c:v>
                </c:pt>
                <c:pt idx="19">
                  <c:v>5.39</c:v>
                </c:pt>
                <c:pt idx="20">
                  <c:v>5.91</c:v>
                </c:pt>
                <c:pt idx="21">
                  <c:v>5.93</c:v>
                </c:pt>
                <c:pt idx="22">
                  <c:v>5.96</c:v>
                </c:pt>
                <c:pt idx="23">
                  <c:v>5.98</c:v>
                </c:pt>
                <c:pt idx="24">
                  <c:v>5.99</c:v>
                </c:pt>
                <c:pt idx="25">
                  <c:v>6.02</c:v>
                </c:pt>
                <c:pt idx="26">
                  <c:v>6.14</c:v>
                </c:pt>
                <c:pt idx="27">
                  <c:v>6.14</c:v>
                </c:pt>
                <c:pt idx="28">
                  <c:v>6.29</c:v>
                </c:pt>
                <c:pt idx="29">
                  <c:v>6.32</c:v>
                </c:pt>
              </c:numCache>
            </c:numRef>
          </c:xVal>
          <c:yVal>
            <c:numRef>
              <c:f>Tilman!$C$9:$C$38</c:f>
              <c:numCache>
                <c:formatCode>General</c:formatCode>
                <c:ptCount val="30"/>
                <c:pt idx="0">
                  <c:v>0.63041965118070387</c:v>
                </c:pt>
                <c:pt idx="1">
                  <c:v>0.65501496188594865</c:v>
                </c:pt>
                <c:pt idx="2">
                  <c:v>0.6532235793153055</c:v>
                </c:pt>
                <c:pt idx="3">
                  <c:v>0.57425467729812696</c:v>
                </c:pt>
                <c:pt idx="4">
                  <c:v>0.59530913007276287</c:v>
                </c:pt>
                <c:pt idx="5">
                  <c:v>0.567000862192091</c:v>
                </c:pt>
                <c:pt idx="6">
                  <c:v>0.58044473896780402</c:v>
                </c:pt>
                <c:pt idx="7">
                  <c:v>0.61824901704406843</c:v>
                </c:pt>
                <c:pt idx="8">
                  <c:v>0.65109164893665072</c:v>
                </c:pt>
                <c:pt idx="9">
                  <c:v>0.6144798271230546</c:v>
                </c:pt>
                <c:pt idx="10">
                  <c:v>0.68889779926598549</c:v>
                </c:pt>
                <c:pt idx="11">
                  <c:v>0.78019318637631685</c:v>
                </c:pt>
                <c:pt idx="12">
                  <c:v>0.73066999764691498</c:v>
                </c:pt>
                <c:pt idx="13">
                  <c:v>0.93720019018487588</c:v>
                </c:pt>
                <c:pt idx="14">
                  <c:v>0.66587545957051775</c:v>
                </c:pt>
                <c:pt idx="15">
                  <c:v>0.66441214143977501</c:v>
                </c:pt>
                <c:pt idx="16">
                  <c:v>0.96116208331835318</c:v>
                </c:pt>
                <c:pt idx="17">
                  <c:v>0.67271420576937069</c:v>
                </c:pt>
                <c:pt idx="18">
                  <c:v>0.67832672183038556</c:v>
                </c:pt>
                <c:pt idx="19">
                  <c:v>0.68382496717285968</c:v>
                </c:pt>
                <c:pt idx="20">
                  <c:v>0.76181401034641161</c:v>
                </c:pt>
                <c:pt idx="21">
                  <c:v>0.73805447655994572</c:v>
                </c:pt>
                <c:pt idx="22">
                  <c:v>0.74761014171329754</c:v>
                </c:pt>
                <c:pt idx="23">
                  <c:v>0.75734752186882648</c:v>
                </c:pt>
                <c:pt idx="24">
                  <c:v>1.088765094148298</c:v>
                </c:pt>
                <c:pt idx="25">
                  <c:v>0.95793888955647366</c:v>
                </c:pt>
                <c:pt idx="26">
                  <c:v>0.8652543941923535</c:v>
                </c:pt>
                <c:pt idx="27">
                  <c:v>0.87142897320872115</c:v>
                </c:pt>
                <c:pt idx="28">
                  <c:v>1.0671003582413188</c:v>
                </c:pt>
                <c:pt idx="29">
                  <c:v>0.9511849287637858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C-D0ED-401F-AC57-9C1235ED2D47}"/>
            </c:ext>
          </c:extLst>
        </c:ser>
        <c:ser>
          <c:idx val="18"/>
          <c:order val="18"/>
          <c:tx>
            <c:strRef>
              <c:f>Daco_Goerner_Bellinfante_Exp!$E$58</c:f>
              <c:strCache>
                <c:ptCount val="1"/>
                <c:pt idx="0">
                  <c:v>Krüger [1971]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92D050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Daco_Goerner_Bellinfante_Exp!$E$60:$E$66</c:f>
              <c:numCache>
                <c:formatCode>General</c:formatCode>
                <c:ptCount val="7"/>
                <c:pt idx="0">
                  <c:v>10.942589999999999</c:v>
                </c:pt>
                <c:pt idx="1">
                  <c:v>10.726330000000001</c:v>
                </c:pt>
                <c:pt idx="2">
                  <c:v>13.022019999999999</c:v>
                </c:pt>
                <c:pt idx="3">
                  <c:v>18.694710000000001</c:v>
                </c:pt>
                <c:pt idx="4">
                  <c:v>18.81671</c:v>
                </c:pt>
                <c:pt idx="5">
                  <c:v>23.103110000000001</c:v>
                </c:pt>
                <c:pt idx="6">
                  <c:v>15.28999</c:v>
                </c:pt>
              </c:numCache>
            </c:numRef>
          </c:xVal>
          <c:yVal>
            <c:numRef>
              <c:f>Daco_Goerner_Bellinfante_Exp!$F$60:$F$66</c:f>
              <c:numCache>
                <c:formatCode>General</c:formatCode>
                <c:ptCount val="7"/>
                <c:pt idx="0">
                  <c:v>0.66596999999999995</c:v>
                </c:pt>
                <c:pt idx="1">
                  <c:v>0.62885999999999997</c:v>
                </c:pt>
                <c:pt idx="2">
                  <c:v>0.54095000000000004</c:v>
                </c:pt>
                <c:pt idx="3">
                  <c:v>0.59816000000000003</c:v>
                </c:pt>
                <c:pt idx="4">
                  <c:v>0.63805999999999996</c:v>
                </c:pt>
                <c:pt idx="5">
                  <c:v>0.61965000000000003</c:v>
                </c:pt>
                <c:pt idx="6">
                  <c:v>0.83089999999999997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B-62E7-4A8A-BF9A-A34620E82B60}"/>
            </c:ext>
          </c:extLst>
        </c:ser>
        <c:ser>
          <c:idx val="7"/>
          <c:order val="19"/>
          <c:tx>
            <c:strRef>
              <c:f>Sunakawa!$A$9</c:f>
              <c:strCache>
                <c:ptCount val="1"/>
                <c:pt idx="0">
                  <c:v>Sunakawa [1974]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92D050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Sunakawa!$D$25:$D$155</c:f>
              <c:numCache>
                <c:formatCode>General</c:formatCode>
                <c:ptCount val="131"/>
                <c:pt idx="0">
                  <c:v>3.1219899999999998</c:v>
                </c:pt>
                <c:pt idx="1">
                  <c:v>3.5082599999999999</c:v>
                </c:pt>
                <c:pt idx="2">
                  <c:v>3.5304600000000002</c:v>
                </c:pt>
                <c:pt idx="3">
                  <c:v>3.6725300000000001</c:v>
                </c:pt>
                <c:pt idx="4">
                  <c:v>3.8412500000000001</c:v>
                </c:pt>
                <c:pt idx="5">
                  <c:v>3.8634400000000002</c:v>
                </c:pt>
                <c:pt idx="6">
                  <c:v>3.8634400000000002</c:v>
                </c:pt>
                <c:pt idx="7">
                  <c:v>4.0099600000000004</c:v>
                </c:pt>
                <c:pt idx="8">
                  <c:v>4.1031899999999997</c:v>
                </c:pt>
                <c:pt idx="9">
                  <c:v>4.1520299999999999</c:v>
                </c:pt>
                <c:pt idx="10">
                  <c:v>4.2719100000000001</c:v>
                </c:pt>
                <c:pt idx="11">
                  <c:v>4.2719100000000001</c:v>
                </c:pt>
                <c:pt idx="12">
                  <c:v>4.4894600000000002</c:v>
                </c:pt>
                <c:pt idx="13">
                  <c:v>4.51166</c:v>
                </c:pt>
                <c:pt idx="14">
                  <c:v>4.5382999999999996</c:v>
                </c:pt>
                <c:pt idx="15">
                  <c:v>4.5827</c:v>
                </c:pt>
                <c:pt idx="16">
                  <c:v>4.8490900000000003</c:v>
                </c:pt>
                <c:pt idx="17">
                  <c:v>4.9201199999999998</c:v>
                </c:pt>
                <c:pt idx="18">
                  <c:v>4.9201199999999998</c:v>
                </c:pt>
                <c:pt idx="19">
                  <c:v>5.04</c:v>
                </c:pt>
                <c:pt idx="20">
                  <c:v>5.2309099999999997</c:v>
                </c:pt>
                <c:pt idx="21">
                  <c:v>5.2797499999999999</c:v>
                </c:pt>
                <c:pt idx="22">
                  <c:v>5.3996199999999996</c:v>
                </c:pt>
                <c:pt idx="23">
                  <c:v>5.4706599999999996</c:v>
                </c:pt>
                <c:pt idx="24">
                  <c:v>5.6615700000000002</c:v>
                </c:pt>
                <c:pt idx="25">
                  <c:v>5.6882099999999998</c:v>
                </c:pt>
                <c:pt idx="26">
                  <c:v>5.8302899999999998</c:v>
                </c:pt>
                <c:pt idx="27">
                  <c:v>5.9013200000000001</c:v>
                </c:pt>
                <c:pt idx="28">
                  <c:v>5.9235199999999999</c:v>
                </c:pt>
                <c:pt idx="29">
                  <c:v>5.9989999999999997</c:v>
                </c:pt>
                <c:pt idx="30">
                  <c:v>6.21211</c:v>
                </c:pt>
                <c:pt idx="31">
                  <c:v>6.2387499999999996</c:v>
                </c:pt>
                <c:pt idx="32">
                  <c:v>6.5007000000000001</c:v>
                </c:pt>
                <c:pt idx="33">
                  <c:v>6.6694100000000001</c:v>
                </c:pt>
                <c:pt idx="34">
                  <c:v>6.81149</c:v>
                </c:pt>
                <c:pt idx="35">
                  <c:v>6.90916</c:v>
                </c:pt>
                <c:pt idx="36">
                  <c:v>7.0290400000000002</c:v>
                </c:pt>
                <c:pt idx="37">
                  <c:v>7.2199499999999999</c:v>
                </c:pt>
                <c:pt idx="38">
                  <c:v>7.2909899999999999</c:v>
                </c:pt>
                <c:pt idx="39">
                  <c:v>7.3398300000000001</c:v>
                </c:pt>
                <c:pt idx="40">
                  <c:v>7.6506100000000004</c:v>
                </c:pt>
                <c:pt idx="41">
                  <c:v>7.8415299999999997</c:v>
                </c:pt>
                <c:pt idx="42">
                  <c:v>7.8415299999999997</c:v>
                </c:pt>
                <c:pt idx="43">
                  <c:v>7.91256</c:v>
                </c:pt>
                <c:pt idx="44">
                  <c:v>7.9836</c:v>
                </c:pt>
                <c:pt idx="45">
                  <c:v>7.9836</c:v>
                </c:pt>
                <c:pt idx="46">
                  <c:v>8.0102399999999996</c:v>
                </c:pt>
                <c:pt idx="47">
                  <c:v>8.1523099999999999</c:v>
                </c:pt>
                <c:pt idx="48">
                  <c:v>8.2499900000000004</c:v>
                </c:pt>
                <c:pt idx="49">
                  <c:v>8.3210300000000004</c:v>
                </c:pt>
                <c:pt idx="50">
                  <c:v>8.3210300000000004</c:v>
                </c:pt>
                <c:pt idx="51">
                  <c:v>8.4408999999999992</c:v>
                </c:pt>
                <c:pt idx="52">
                  <c:v>8.4408999999999992</c:v>
                </c:pt>
                <c:pt idx="53">
                  <c:v>8.4408999999999992</c:v>
                </c:pt>
                <c:pt idx="54">
                  <c:v>8.5385799999999996</c:v>
                </c:pt>
                <c:pt idx="55">
                  <c:v>8.5607799999999994</c:v>
                </c:pt>
                <c:pt idx="56">
                  <c:v>8.68065</c:v>
                </c:pt>
                <c:pt idx="57">
                  <c:v>8.7028499999999998</c:v>
                </c:pt>
                <c:pt idx="58">
                  <c:v>8.8005300000000002</c:v>
                </c:pt>
                <c:pt idx="59">
                  <c:v>8.8493700000000004</c:v>
                </c:pt>
                <c:pt idx="60">
                  <c:v>8.9914400000000008</c:v>
                </c:pt>
                <c:pt idx="61">
                  <c:v>9.20899</c:v>
                </c:pt>
                <c:pt idx="62">
                  <c:v>9.3022299999999998</c:v>
                </c:pt>
                <c:pt idx="63">
                  <c:v>9.6884899999999998</c:v>
                </c:pt>
                <c:pt idx="64">
                  <c:v>9.6884899999999998</c:v>
                </c:pt>
                <c:pt idx="65">
                  <c:v>9.7595299999999998</c:v>
                </c:pt>
                <c:pt idx="66">
                  <c:v>9.87941</c:v>
                </c:pt>
                <c:pt idx="67">
                  <c:v>9.9016099999999998</c:v>
                </c:pt>
                <c:pt idx="68">
                  <c:v>10.38111</c:v>
                </c:pt>
                <c:pt idx="69">
                  <c:v>10.45214</c:v>
                </c:pt>
                <c:pt idx="70">
                  <c:v>10.45214</c:v>
                </c:pt>
                <c:pt idx="71">
                  <c:v>10.47878</c:v>
                </c:pt>
                <c:pt idx="72">
                  <c:v>10.57202</c:v>
                </c:pt>
                <c:pt idx="73">
                  <c:v>10.598660000000001</c:v>
                </c:pt>
                <c:pt idx="74">
                  <c:v>10.789569999999999</c:v>
                </c:pt>
                <c:pt idx="75">
                  <c:v>10.90945</c:v>
                </c:pt>
                <c:pt idx="76">
                  <c:v>10.95828</c:v>
                </c:pt>
                <c:pt idx="77">
                  <c:v>11.00268</c:v>
                </c:pt>
                <c:pt idx="78">
                  <c:v>11.05152</c:v>
                </c:pt>
                <c:pt idx="79">
                  <c:v>11.07816</c:v>
                </c:pt>
                <c:pt idx="80">
                  <c:v>11.388949999999999</c:v>
                </c:pt>
                <c:pt idx="81">
                  <c:v>11.411149999999999</c:v>
                </c:pt>
                <c:pt idx="82">
                  <c:v>11.50882</c:v>
                </c:pt>
                <c:pt idx="83">
                  <c:v>11.60206</c:v>
                </c:pt>
                <c:pt idx="84">
                  <c:v>11.72193</c:v>
                </c:pt>
                <c:pt idx="85">
                  <c:v>11.79297</c:v>
                </c:pt>
                <c:pt idx="86">
                  <c:v>11.79297</c:v>
                </c:pt>
                <c:pt idx="87">
                  <c:v>11.961679999999999</c:v>
                </c:pt>
                <c:pt idx="88">
                  <c:v>12.08156</c:v>
                </c:pt>
                <c:pt idx="89">
                  <c:v>12.1082</c:v>
                </c:pt>
                <c:pt idx="90">
                  <c:v>12.20143</c:v>
                </c:pt>
                <c:pt idx="91">
                  <c:v>12.370150000000001</c:v>
                </c:pt>
                <c:pt idx="92">
                  <c:v>12.490019999999999</c:v>
                </c:pt>
                <c:pt idx="93">
                  <c:v>12.563470000000001</c:v>
                </c:pt>
                <c:pt idx="94">
                  <c:v>12.80081</c:v>
                </c:pt>
                <c:pt idx="95">
                  <c:v>12.84965</c:v>
                </c:pt>
                <c:pt idx="96">
                  <c:v>12.898490000000001</c:v>
                </c:pt>
                <c:pt idx="97">
                  <c:v>12.991720000000001</c:v>
                </c:pt>
                <c:pt idx="98">
                  <c:v>13.089399999999999</c:v>
                </c:pt>
                <c:pt idx="99">
                  <c:v>13.089399999999999</c:v>
                </c:pt>
                <c:pt idx="100">
                  <c:v>13.182639999999999</c:v>
                </c:pt>
                <c:pt idx="101">
                  <c:v>13.498799999999999</c:v>
                </c:pt>
                <c:pt idx="102">
                  <c:v>13.613300000000001</c:v>
                </c:pt>
                <c:pt idx="103">
                  <c:v>13.78694</c:v>
                </c:pt>
                <c:pt idx="104">
                  <c:v>13.809100000000001</c:v>
                </c:pt>
                <c:pt idx="105">
                  <c:v>14.097239999999999</c:v>
                </c:pt>
                <c:pt idx="106">
                  <c:v>14.141640000000001</c:v>
                </c:pt>
                <c:pt idx="107">
                  <c:v>14.31001</c:v>
                </c:pt>
                <c:pt idx="108">
                  <c:v>14.407539999999999</c:v>
                </c:pt>
                <c:pt idx="109">
                  <c:v>14.74</c:v>
                </c:pt>
                <c:pt idx="110">
                  <c:v>14.741009999999999</c:v>
                </c:pt>
                <c:pt idx="111">
                  <c:v>14.763210000000001</c:v>
                </c:pt>
                <c:pt idx="112">
                  <c:v>15.0769</c:v>
                </c:pt>
                <c:pt idx="113">
                  <c:v>15.147819999999999</c:v>
                </c:pt>
                <c:pt idx="114">
                  <c:v>15.17442</c:v>
                </c:pt>
                <c:pt idx="115">
                  <c:v>15.746259999999999</c:v>
                </c:pt>
                <c:pt idx="116">
                  <c:v>15.819889999999999</c:v>
                </c:pt>
                <c:pt idx="117">
                  <c:v>15.96346</c:v>
                </c:pt>
                <c:pt idx="118">
                  <c:v>16.632819999999999</c:v>
                </c:pt>
                <c:pt idx="119">
                  <c:v>16.752510000000001</c:v>
                </c:pt>
                <c:pt idx="120">
                  <c:v>16.845600000000001</c:v>
                </c:pt>
                <c:pt idx="121">
                  <c:v>16.916530000000002</c:v>
                </c:pt>
                <c:pt idx="122">
                  <c:v>16.94312</c:v>
                </c:pt>
                <c:pt idx="123">
                  <c:v>18.569980000000001</c:v>
                </c:pt>
                <c:pt idx="124">
                  <c:v>18.78275</c:v>
                </c:pt>
                <c:pt idx="125">
                  <c:v>18.831510000000002</c:v>
                </c:pt>
                <c:pt idx="126">
                  <c:v>20.480530000000002</c:v>
                </c:pt>
                <c:pt idx="127">
                  <c:v>20.555890000000002</c:v>
                </c:pt>
                <c:pt idx="128">
                  <c:v>20.648980000000002</c:v>
                </c:pt>
                <c:pt idx="129">
                  <c:v>21.008040000000001</c:v>
                </c:pt>
                <c:pt idx="130">
                  <c:v>21.247409999999999</c:v>
                </c:pt>
              </c:numCache>
            </c:numRef>
          </c:xVal>
          <c:yVal>
            <c:numRef>
              <c:f>Sunakawa!$C$25:$C$155</c:f>
              <c:numCache>
                <c:formatCode>General</c:formatCode>
                <c:ptCount val="131"/>
                <c:pt idx="0">
                  <c:v>0.84365000000000001</c:v>
                </c:pt>
                <c:pt idx="1">
                  <c:v>0.82913000000000003</c:v>
                </c:pt>
                <c:pt idx="2">
                  <c:v>0.69142999999999999</c:v>
                </c:pt>
                <c:pt idx="3">
                  <c:v>0.63951999999999998</c:v>
                </c:pt>
                <c:pt idx="4">
                  <c:v>0.87885000000000002</c:v>
                </c:pt>
                <c:pt idx="5">
                  <c:v>0.61092000000000002</c:v>
                </c:pt>
                <c:pt idx="6">
                  <c:v>0.72002999999999995</c:v>
                </c:pt>
                <c:pt idx="7">
                  <c:v>0.68923000000000001</c:v>
                </c:pt>
                <c:pt idx="8">
                  <c:v>0.68439000000000005</c:v>
                </c:pt>
                <c:pt idx="9">
                  <c:v>0.69891000000000003</c:v>
                </c:pt>
                <c:pt idx="10">
                  <c:v>0.74861999999999995</c:v>
                </c:pt>
                <c:pt idx="11">
                  <c:v>0.69142999999999999</c:v>
                </c:pt>
                <c:pt idx="12">
                  <c:v>0.71299000000000001</c:v>
                </c:pt>
                <c:pt idx="13">
                  <c:v>0.81989000000000001</c:v>
                </c:pt>
                <c:pt idx="14">
                  <c:v>0.87444999999999995</c:v>
                </c:pt>
                <c:pt idx="15">
                  <c:v>0.94528000000000001</c:v>
                </c:pt>
                <c:pt idx="16">
                  <c:v>0.88368999999999998</c:v>
                </c:pt>
                <c:pt idx="17">
                  <c:v>0.62280000000000002</c:v>
                </c:pt>
                <c:pt idx="18">
                  <c:v>0.66547000000000001</c:v>
                </c:pt>
                <c:pt idx="19">
                  <c:v>0.59684000000000004</c:v>
                </c:pt>
                <c:pt idx="20">
                  <c:v>1.0689</c:v>
                </c:pt>
                <c:pt idx="21">
                  <c:v>0.76534000000000002</c:v>
                </c:pt>
                <c:pt idx="22">
                  <c:v>0.87180999999999997</c:v>
                </c:pt>
                <c:pt idx="23">
                  <c:v>0.71079000000000003</c:v>
                </c:pt>
                <c:pt idx="24">
                  <c:v>0.86256999999999995</c:v>
                </c:pt>
                <c:pt idx="25">
                  <c:v>0.84101000000000004</c:v>
                </c:pt>
                <c:pt idx="26">
                  <c:v>0.70111000000000001</c:v>
                </c:pt>
                <c:pt idx="27">
                  <c:v>0.74378</c:v>
                </c:pt>
                <c:pt idx="28">
                  <c:v>0.88149</c:v>
                </c:pt>
                <c:pt idx="29">
                  <c:v>0.82693000000000005</c:v>
                </c:pt>
                <c:pt idx="30">
                  <c:v>0.72002999999999995</c:v>
                </c:pt>
                <c:pt idx="31">
                  <c:v>0.73673999999999995</c:v>
                </c:pt>
                <c:pt idx="32">
                  <c:v>0.74378</c:v>
                </c:pt>
                <c:pt idx="33">
                  <c:v>0.75566</c:v>
                </c:pt>
                <c:pt idx="34">
                  <c:v>0.70330999999999999</c:v>
                </c:pt>
                <c:pt idx="35">
                  <c:v>0.74158000000000002</c:v>
                </c:pt>
                <c:pt idx="36">
                  <c:v>0.79349999999999998</c:v>
                </c:pt>
                <c:pt idx="37">
                  <c:v>0.8982</c:v>
                </c:pt>
                <c:pt idx="38">
                  <c:v>0.76973999999999998</c:v>
                </c:pt>
                <c:pt idx="39">
                  <c:v>0.64171999999999996</c:v>
                </c:pt>
                <c:pt idx="40">
                  <c:v>0.75346000000000002</c:v>
                </c:pt>
                <c:pt idx="41">
                  <c:v>0.79834000000000005</c:v>
                </c:pt>
                <c:pt idx="42">
                  <c:v>0.81505000000000005</c:v>
                </c:pt>
                <c:pt idx="43">
                  <c:v>0.83880999999999994</c:v>
                </c:pt>
                <c:pt idx="44">
                  <c:v>0.80098000000000003</c:v>
                </c:pt>
                <c:pt idx="45">
                  <c:v>0.82693000000000005</c:v>
                </c:pt>
                <c:pt idx="46">
                  <c:v>0.78425999999999996</c:v>
                </c:pt>
                <c:pt idx="47">
                  <c:v>0.75566</c:v>
                </c:pt>
                <c:pt idx="48">
                  <c:v>0.71782999999999997</c:v>
                </c:pt>
                <c:pt idx="49">
                  <c:v>0.66063000000000005</c:v>
                </c:pt>
                <c:pt idx="50">
                  <c:v>0.84804999999999997</c:v>
                </c:pt>
                <c:pt idx="51">
                  <c:v>0.83177000000000001</c:v>
                </c:pt>
                <c:pt idx="52">
                  <c:v>0.81020999999999999</c:v>
                </c:pt>
                <c:pt idx="53">
                  <c:v>0.82208999999999999</c:v>
                </c:pt>
                <c:pt idx="54">
                  <c:v>0.80801999999999996</c:v>
                </c:pt>
                <c:pt idx="55">
                  <c:v>0.72970999999999997</c:v>
                </c:pt>
                <c:pt idx="56">
                  <c:v>0.76973999999999998</c:v>
                </c:pt>
                <c:pt idx="57">
                  <c:v>0.72970999999999997</c:v>
                </c:pt>
                <c:pt idx="58">
                  <c:v>0.62763999999999998</c:v>
                </c:pt>
                <c:pt idx="59">
                  <c:v>0.91008</c:v>
                </c:pt>
                <c:pt idx="60">
                  <c:v>0.75346000000000002</c:v>
                </c:pt>
                <c:pt idx="61">
                  <c:v>0.83177000000000001</c:v>
                </c:pt>
                <c:pt idx="62">
                  <c:v>0.90259999999999996</c:v>
                </c:pt>
                <c:pt idx="63">
                  <c:v>0.90524000000000004</c:v>
                </c:pt>
                <c:pt idx="64">
                  <c:v>0.78425999999999996</c:v>
                </c:pt>
                <c:pt idx="65">
                  <c:v>0.82693000000000005</c:v>
                </c:pt>
                <c:pt idx="66">
                  <c:v>0.84584999999999999</c:v>
                </c:pt>
                <c:pt idx="67">
                  <c:v>0.60167999999999999</c:v>
                </c:pt>
                <c:pt idx="68">
                  <c:v>0.87444999999999995</c:v>
                </c:pt>
                <c:pt idx="69">
                  <c:v>0.76534000000000002</c:v>
                </c:pt>
                <c:pt idx="70">
                  <c:v>0.84101000000000004</c:v>
                </c:pt>
                <c:pt idx="71">
                  <c:v>0.73894000000000004</c:v>
                </c:pt>
                <c:pt idx="72">
                  <c:v>0.84365000000000001</c:v>
                </c:pt>
                <c:pt idx="73">
                  <c:v>0.86256999999999995</c:v>
                </c:pt>
                <c:pt idx="74">
                  <c:v>0.78161999999999998</c:v>
                </c:pt>
                <c:pt idx="75">
                  <c:v>0.67998999999999998</c:v>
                </c:pt>
                <c:pt idx="76">
                  <c:v>0.81725000000000003</c:v>
                </c:pt>
                <c:pt idx="77">
                  <c:v>0.56825000000000003</c:v>
                </c:pt>
                <c:pt idx="78">
                  <c:v>0.62763999999999998</c:v>
                </c:pt>
                <c:pt idx="79">
                  <c:v>0.76049999999999995</c:v>
                </c:pt>
                <c:pt idx="80">
                  <c:v>0.77237999999999996</c:v>
                </c:pt>
                <c:pt idx="81">
                  <c:v>0.7319</c:v>
                </c:pt>
                <c:pt idx="82">
                  <c:v>0.8982</c:v>
                </c:pt>
                <c:pt idx="83">
                  <c:v>0.69406999999999996</c:v>
                </c:pt>
                <c:pt idx="84">
                  <c:v>0.62060000000000004</c:v>
                </c:pt>
                <c:pt idx="85">
                  <c:v>0.79349999999999998</c:v>
                </c:pt>
                <c:pt idx="86">
                  <c:v>0.90744000000000002</c:v>
                </c:pt>
                <c:pt idx="87">
                  <c:v>0.84584999999999999</c:v>
                </c:pt>
                <c:pt idx="88">
                  <c:v>0.81725000000000003</c:v>
                </c:pt>
                <c:pt idx="89">
                  <c:v>0.62763999999999998</c:v>
                </c:pt>
                <c:pt idx="90">
                  <c:v>0.58979999999999999</c:v>
                </c:pt>
                <c:pt idx="91">
                  <c:v>0.65359</c:v>
                </c:pt>
                <c:pt idx="92">
                  <c:v>0.77942</c:v>
                </c:pt>
                <c:pt idx="93">
                  <c:v>0.62983999999999996</c:v>
                </c:pt>
                <c:pt idx="94">
                  <c:v>0.56605000000000005</c:v>
                </c:pt>
                <c:pt idx="95">
                  <c:v>0.64171999999999996</c:v>
                </c:pt>
                <c:pt idx="96">
                  <c:v>0.74158000000000002</c:v>
                </c:pt>
                <c:pt idx="97">
                  <c:v>0.79613999999999996</c:v>
                </c:pt>
                <c:pt idx="98">
                  <c:v>0.83396999999999999</c:v>
                </c:pt>
                <c:pt idx="99">
                  <c:v>0.83880999999999994</c:v>
                </c:pt>
                <c:pt idx="100">
                  <c:v>0.75566</c:v>
                </c:pt>
                <c:pt idx="101">
                  <c:v>0.64171999999999996</c:v>
                </c:pt>
                <c:pt idx="102">
                  <c:v>0.56120999999999999</c:v>
                </c:pt>
                <c:pt idx="103">
                  <c:v>0.56825000000000003</c:v>
                </c:pt>
                <c:pt idx="104">
                  <c:v>0.66063000000000005</c:v>
                </c:pt>
                <c:pt idx="105">
                  <c:v>0.62763999999999998</c:v>
                </c:pt>
                <c:pt idx="106">
                  <c:v>0.60387999999999997</c:v>
                </c:pt>
                <c:pt idx="107">
                  <c:v>0.72706999999999999</c:v>
                </c:pt>
                <c:pt idx="108">
                  <c:v>0.62060000000000004</c:v>
                </c:pt>
                <c:pt idx="109">
                  <c:v>0.48070000000000002</c:v>
                </c:pt>
                <c:pt idx="110">
                  <c:v>0.57045000000000001</c:v>
                </c:pt>
                <c:pt idx="111">
                  <c:v>0.59904000000000002</c:v>
                </c:pt>
                <c:pt idx="112">
                  <c:v>0.62983999999999996</c:v>
                </c:pt>
                <c:pt idx="113">
                  <c:v>0.68923000000000001</c:v>
                </c:pt>
                <c:pt idx="114">
                  <c:v>0.56340999999999997</c:v>
                </c:pt>
                <c:pt idx="115">
                  <c:v>0.64876</c:v>
                </c:pt>
                <c:pt idx="116">
                  <c:v>0.62280000000000002</c:v>
                </c:pt>
                <c:pt idx="117">
                  <c:v>0.62983999999999996</c:v>
                </c:pt>
                <c:pt idx="118">
                  <c:v>0.57791999999999999</c:v>
                </c:pt>
                <c:pt idx="119">
                  <c:v>0.60872000000000004</c:v>
                </c:pt>
                <c:pt idx="120">
                  <c:v>0.625</c:v>
                </c:pt>
                <c:pt idx="121">
                  <c:v>0.61575999999999997</c:v>
                </c:pt>
                <c:pt idx="122">
                  <c:v>0.58496000000000004</c:v>
                </c:pt>
                <c:pt idx="123">
                  <c:v>0.59684000000000004</c:v>
                </c:pt>
                <c:pt idx="124">
                  <c:v>0.57791999999999999</c:v>
                </c:pt>
                <c:pt idx="125">
                  <c:v>0.50400999999999996</c:v>
                </c:pt>
                <c:pt idx="126">
                  <c:v>0.53261000000000003</c:v>
                </c:pt>
                <c:pt idx="127">
                  <c:v>0.45694000000000001</c:v>
                </c:pt>
                <c:pt idx="128">
                  <c:v>0.51853000000000005</c:v>
                </c:pt>
                <c:pt idx="129">
                  <c:v>0.42349999999999999</c:v>
                </c:pt>
                <c:pt idx="130">
                  <c:v>0.61355999999999999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D-D0ED-401F-AC57-9C1235ED2D47}"/>
            </c:ext>
          </c:extLst>
        </c:ser>
        <c:ser>
          <c:idx val="2"/>
          <c:order val="20"/>
          <c:tx>
            <c:strRef>
              <c:f>Yamada!$A$7</c:f>
              <c:strCache>
                <c:ptCount val="1"/>
                <c:pt idx="0">
                  <c:v>Yamada [1983]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5"/>
            <c:spPr>
              <a:solidFill>
                <a:srgbClr val="00B0F0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Yamada!$D$9:$D$87</c:f>
              <c:numCache>
                <c:formatCode>General</c:formatCode>
                <c:ptCount val="79"/>
                <c:pt idx="0">
                  <c:v>3.8609293992281559</c:v>
                </c:pt>
                <c:pt idx="1">
                  <c:v>3.8739570339246567</c:v>
                </c:pt>
                <c:pt idx="2">
                  <c:v>3.8985059907441362</c:v>
                </c:pt>
                <c:pt idx="3">
                  <c:v>3.9177114107771249</c:v>
                </c:pt>
                <c:pt idx="4">
                  <c:v>4.0046948980740877</c:v>
                </c:pt>
                <c:pt idx="5">
                  <c:v>4.0468607584355123</c:v>
                </c:pt>
                <c:pt idx="6">
                  <c:v>4.0638604927368993</c:v>
                </c:pt>
                <c:pt idx="7">
                  <c:v>4.066839560110818</c:v>
                </c:pt>
                <c:pt idx="8">
                  <c:v>4.1250964231735985</c:v>
                </c:pt>
                <c:pt idx="9">
                  <c:v>4.1659601148693337</c:v>
                </c:pt>
                <c:pt idx="10">
                  <c:v>4.1836915836847215</c:v>
                </c:pt>
                <c:pt idx="11">
                  <c:v>4.2235268430658648</c:v>
                </c:pt>
                <c:pt idx="12">
                  <c:v>4.7463396770790141</c:v>
                </c:pt>
                <c:pt idx="13">
                  <c:v>4.7579646600325356</c:v>
                </c:pt>
                <c:pt idx="14">
                  <c:v>4.949387517566584</c:v>
                </c:pt>
                <c:pt idx="15">
                  <c:v>4.9667493125976083</c:v>
                </c:pt>
                <c:pt idx="16">
                  <c:v>4.9710192438937</c:v>
                </c:pt>
                <c:pt idx="17">
                  <c:v>4.977187359788771</c:v>
                </c:pt>
                <c:pt idx="18">
                  <c:v>5.02142354480862</c:v>
                </c:pt>
                <c:pt idx="19">
                  <c:v>5.0391062128983481</c:v>
                </c:pt>
                <c:pt idx="20">
                  <c:v>5.0473051549132002</c:v>
                </c:pt>
                <c:pt idx="21">
                  <c:v>5.0488159900820637</c:v>
                </c:pt>
                <c:pt idx="22">
                  <c:v>5.0508214813390211</c:v>
                </c:pt>
                <c:pt idx="23">
                  <c:v>5.0611562414134097</c:v>
                </c:pt>
                <c:pt idx="24">
                  <c:v>5.123954810602017</c:v>
                </c:pt>
                <c:pt idx="25">
                  <c:v>5.1527530813541276</c:v>
                </c:pt>
                <c:pt idx="26">
                  <c:v>5.6644424810002452</c:v>
                </c:pt>
                <c:pt idx="27">
                  <c:v>5.7272655980719138</c:v>
                </c:pt>
                <c:pt idx="28">
                  <c:v>5.7441680127891424</c:v>
                </c:pt>
                <c:pt idx="29">
                  <c:v>5.7620362587672638</c:v>
                </c:pt>
                <c:pt idx="30">
                  <c:v>5.8124668390984118</c:v>
                </c:pt>
                <c:pt idx="31">
                  <c:v>5.8539408514869002</c:v>
                </c:pt>
                <c:pt idx="32">
                  <c:v>5.9075766190851411</c:v>
                </c:pt>
                <c:pt idx="33">
                  <c:v>5.9230572696635155</c:v>
                </c:pt>
                <c:pt idx="34">
                  <c:v>5.9297448949573193</c:v>
                </c:pt>
                <c:pt idx="35">
                  <c:v>5.9950766095169898</c:v>
                </c:pt>
                <c:pt idx="36">
                  <c:v>6.0038927270611628</c:v>
                </c:pt>
                <c:pt idx="37">
                  <c:v>6.0103260128376688</c:v>
                </c:pt>
                <c:pt idx="38">
                  <c:v>6.0187344826838256</c:v>
                </c:pt>
                <c:pt idx="39">
                  <c:v>6.0400117182558839</c:v>
                </c:pt>
                <c:pt idx="40">
                  <c:v>6.0441241369286836</c:v>
                </c:pt>
                <c:pt idx="41">
                  <c:v>6.0795419433398719</c:v>
                </c:pt>
                <c:pt idx="42">
                  <c:v>6.081130341826535</c:v>
                </c:pt>
                <c:pt idx="43">
                  <c:v>6.081130341826535</c:v>
                </c:pt>
                <c:pt idx="44">
                  <c:v>6.1578005524324588</c:v>
                </c:pt>
                <c:pt idx="45">
                  <c:v>6.1887693237549719</c:v>
                </c:pt>
                <c:pt idx="46">
                  <c:v>6.2134447892025362</c:v>
                </c:pt>
                <c:pt idx="47">
                  <c:v>6.6716044485043184</c:v>
                </c:pt>
                <c:pt idx="48">
                  <c:v>6.7911691008788511</c:v>
                </c:pt>
                <c:pt idx="49">
                  <c:v>6.8792235158159789</c:v>
                </c:pt>
                <c:pt idx="50">
                  <c:v>6.9214481655952058</c:v>
                </c:pt>
                <c:pt idx="51">
                  <c:v>7.0518860407715449</c:v>
                </c:pt>
                <c:pt idx="52">
                  <c:v>7.0964544455616023</c:v>
                </c:pt>
                <c:pt idx="53">
                  <c:v>7.1524378267487139</c:v>
                </c:pt>
                <c:pt idx="54">
                  <c:v>7.1851190290204912</c:v>
                </c:pt>
                <c:pt idx="55">
                  <c:v>7.1892545362140945</c:v>
                </c:pt>
                <c:pt idx="56">
                  <c:v>7.2240375150453682</c:v>
                </c:pt>
                <c:pt idx="57">
                  <c:v>7.2656321873794179</c:v>
                </c:pt>
                <c:pt idx="58">
                  <c:v>7.2877435619692879</c:v>
                </c:pt>
                <c:pt idx="59">
                  <c:v>7.3017890185872405</c:v>
                </c:pt>
                <c:pt idx="60">
                  <c:v>7.4222225262324937</c:v>
                </c:pt>
                <c:pt idx="61">
                  <c:v>7.4677534781159283</c:v>
                </c:pt>
                <c:pt idx="62">
                  <c:v>7.5283898512301288</c:v>
                </c:pt>
                <c:pt idx="63">
                  <c:v>7.547879636398374</c:v>
                </c:pt>
                <c:pt idx="64">
                  <c:v>7.5540465443814018</c:v>
                </c:pt>
                <c:pt idx="65">
                  <c:v>7.5767889238895556</c:v>
                </c:pt>
                <c:pt idx="66">
                  <c:v>7.6612593188926406</c:v>
                </c:pt>
                <c:pt idx="67">
                  <c:v>8.2609375483455363</c:v>
                </c:pt>
                <c:pt idx="68">
                  <c:v>8.2667838684217614</c:v>
                </c:pt>
                <c:pt idx="69">
                  <c:v>8.3214712565858573</c:v>
                </c:pt>
                <c:pt idx="70">
                  <c:v>8.3582843030984399</c:v>
                </c:pt>
                <c:pt idx="71">
                  <c:v>8.3742204621475231</c:v>
                </c:pt>
                <c:pt idx="72">
                  <c:v>8.382396351484342</c:v>
                </c:pt>
                <c:pt idx="73">
                  <c:v>8.3902752823514888</c:v>
                </c:pt>
                <c:pt idx="74">
                  <c:v>8.4147070701843401</c:v>
                </c:pt>
                <c:pt idx="75">
                  <c:v>8.4279083709215179</c:v>
                </c:pt>
                <c:pt idx="76">
                  <c:v>8.4582570689944312</c:v>
                </c:pt>
                <c:pt idx="77">
                  <c:v>8.4766268740287671</c:v>
                </c:pt>
                <c:pt idx="78">
                  <c:v>8.7625863317371628</c:v>
                </c:pt>
              </c:numCache>
            </c:numRef>
          </c:xVal>
          <c:yVal>
            <c:numRef>
              <c:f>Yamada!$C$9:$C$87</c:f>
              <c:numCache>
                <c:formatCode>General</c:formatCode>
                <c:ptCount val="79"/>
                <c:pt idx="0">
                  <c:v>0.71</c:v>
                </c:pt>
                <c:pt idx="1">
                  <c:v>0.7</c:v>
                </c:pt>
                <c:pt idx="2">
                  <c:v>0.69</c:v>
                </c:pt>
                <c:pt idx="3">
                  <c:v>0.74</c:v>
                </c:pt>
                <c:pt idx="4">
                  <c:v>0.61</c:v>
                </c:pt>
                <c:pt idx="5">
                  <c:v>0.56000000000000005</c:v>
                </c:pt>
                <c:pt idx="6">
                  <c:v>0.55000000000000004</c:v>
                </c:pt>
                <c:pt idx="7">
                  <c:v>0.53</c:v>
                </c:pt>
                <c:pt idx="8">
                  <c:v>0.53</c:v>
                </c:pt>
                <c:pt idx="9">
                  <c:v>0.53</c:v>
                </c:pt>
                <c:pt idx="10">
                  <c:v>0.45</c:v>
                </c:pt>
                <c:pt idx="11">
                  <c:v>0.5</c:v>
                </c:pt>
                <c:pt idx="12">
                  <c:v>0.75</c:v>
                </c:pt>
                <c:pt idx="13">
                  <c:v>0.78</c:v>
                </c:pt>
                <c:pt idx="14">
                  <c:v>0.47</c:v>
                </c:pt>
                <c:pt idx="15">
                  <c:v>0.67</c:v>
                </c:pt>
                <c:pt idx="16">
                  <c:v>0.45</c:v>
                </c:pt>
                <c:pt idx="17">
                  <c:v>0.71</c:v>
                </c:pt>
                <c:pt idx="18">
                  <c:v>0.68</c:v>
                </c:pt>
                <c:pt idx="19">
                  <c:v>0.56000000000000005</c:v>
                </c:pt>
                <c:pt idx="20">
                  <c:v>0.54</c:v>
                </c:pt>
                <c:pt idx="21">
                  <c:v>0.72</c:v>
                </c:pt>
                <c:pt idx="22">
                  <c:v>0.63</c:v>
                </c:pt>
                <c:pt idx="23">
                  <c:v>0.52</c:v>
                </c:pt>
                <c:pt idx="24">
                  <c:v>0.72</c:v>
                </c:pt>
                <c:pt idx="25">
                  <c:v>0.7</c:v>
                </c:pt>
                <c:pt idx="26">
                  <c:v>0.63</c:v>
                </c:pt>
                <c:pt idx="27">
                  <c:v>0.65</c:v>
                </c:pt>
                <c:pt idx="28">
                  <c:v>0.65</c:v>
                </c:pt>
                <c:pt idx="29">
                  <c:v>0.37</c:v>
                </c:pt>
                <c:pt idx="30">
                  <c:v>0.56999999999999995</c:v>
                </c:pt>
                <c:pt idx="31">
                  <c:v>0.77</c:v>
                </c:pt>
                <c:pt idx="32">
                  <c:v>0.66</c:v>
                </c:pt>
                <c:pt idx="33">
                  <c:v>0.68</c:v>
                </c:pt>
                <c:pt idx="34">
                  <c:v>0.78</c:v>
                </c:pt>
                <c:pt idx="35">
                  <c:v>0.71</c:v>
                </c:pt>
                <c:pt idx="36">
                  <c:v>0.38</c:v>
                </c:pt>
                <c:pt idx="37">
                  <c:v>0.37</c:v>
                </c:pt>
                <c:pt idx="38">
                  <c:v>0.61</c:v>
                </c:pt>
                <c:pt idx="39">
                  <c:v>0.61</c:v>
                </c:pt>
                <c:pt idx="40">
                  <c:v>0.52</c:v>
                </c:pt>
                <c:pt idx="41">
                  <c:v>0.7</c:v>
                </c:pt>
                <c:pt idx="42">
                  <c:v>0.76</c:v>
                </c:pt>
                <c:pt idx="43">
                  <c:v>0.79</c:v>
                </c:pt>
                <c:pt idx="44">
                  <c:v>0.8</c:v>
                </c:pt>
                <c:pt idx="45">
                  <c:v>0.56000000000000005</c:v>
                </c:pt>
                <c:pt idx="46">
                  <c:v>0.38</c:v>
                </c:pt>
                <c:pt idx="47">
                  <c:v>0.65</c:v>
                </c:pt>
                <c:pt idx="48">
                  <c:v>0.57999999999999996</c:v>
                </c:pt>
                <c:pt idx="49">
                  <c:v>0.59</c:v>
                </c:pt>
                <c:pt idx="50">
                  <c:v>0.65</c:v>
                </c:pt>
                <c:pt idx="51">
                  <c:v>0.66</c:v>
                </c:pt>
                <c:pt idx="52">
                  <c:v>0.67</c:v>
                </c:pt>
                <c:pt idx="53">
                  <c:v>0.63</c:v>
                </c:pt>
                <c:pt idx="54">
                  <c:v>0.71</c:v>
                </c:pt>
                <c:pt idx="55">
                  <c:v>0.66</c:v>
                </c:pt>
                <c:pt idx="56">
                  <c:v>0.69</c:v>
                </c:pt>
                <c:pt idx="57">
                  <c:v>0.71</c:v>
                </c:pt>
                <c:pt idx="58">
                  <c:v>0.7</c:v>
                </c:pt>
                <c:pt idx="59">
                  <c:v>0.75</c:v>
                </c:pt>
                <c:pt idx="60">
                  <c:v>0.71</c:v>
                </c:pt>
                <c:pt idx="61">
                  <c:v>0.7</c:v>
                </c:pt>
                <c:pt idx="62">
                  <c:v>0.7</c:v>
                </c:pt>
                <c:pt idx="63">
                  <c:v>0.75</c:v>
                </c:pt>
                <c:pt idx="64">
                  <c:v>0.79</c:v>
                </c:pt>
                <c:pt idx="65">
                  <c:v>0.81</c:v>
                </c:pt>
                <c:pt idx="66">
                  <c:v>0.8</c:v>
                </c:pt>
                <c:pt idx="67">
                  <c:v>0.71</c:v>
                </c:pt>
                <c:pt idx="68">
                  <c:v>0.71</c:v>
                </c:pt>
                <c:pt idx="69">
                  <c:v>0.67</c:v>
                </c:pt>
                <c:pt idx="70">
                  <c:v>0.7</c:v>
                </c:pt>
                <c:pt idx="71">
                  <c:v>0.65</c:v>
                </c:pt>
                <c:pt idx="72">
                  <c:v>0.67</c:v>
                </c:pt>
                <c:pt idx="73">
                  <c:v>0.73</c:v>
                </c:pt>
                <c:pt idx="74">
                  <c:v>0.7</c:v>
                </c:pt>
                <c:pt idx="75">
                  <c:v>0.74</c:v>
                </c:pt>
                <c:pt idx="76">
                  <c:v>0.75</c:v>
                </c:pt>
                <c:pt idx="77">
                  <c:v>0.71</c:v>
                </c:pt>
                <c:pt idx="78">
                  <c:v>0.71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C-62E7-4A8A-BF9A-A34620E82B60}"/>
            </c:ext>
          </c:extLst>
        </c:ser>
        <c:ser>
          <c:idx val="15"/>
          <c:order val="21"/>
          <c:tx>
            <c:strRef>
              <c:f>Pan!$A$7</c:f>
              <c:strCache>
                <c:ptCount val="1"/>
                <c:pt idx="0">
                  <c:v>Pan [2013]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Pan!$D$9:$D$12</c:f>
              <c:numCache>
                <c:formatCode>General</c:formatCode>
                <c:ptCount val="4"/>
                <c:pt idx="0">
                  <c:v>19.8</c:v>
                </c:pt>
                <c:pt idx="1">
                  <c:v>19.8</c:v>
                </c:pt>
                <c:pt idx="2">
                  <c:v>19.8</c:v>
                </c:pt>
                <c:pt idx="3">
                  <c:v>19.8</c:v>
                </c:pt>
              </c:numCache>
            </c:numRef>
          </c:xVal>
          <c:yVal>
            <c:numRef>
              <c:f>Pan!$C$9:$C$12</c:f>
              <c:numCache>
                <c:formatCode>General</c:formatCode>
                <c:ptCount val="4"/>
                <c:pt idx="0">
                  <c:v>0.37367043253904036</c:v>
                </c:pt>
                <c:pt idx="1">
                  <c:v>0.30083402790696517</c:v>
                </c:pt>
                <c:pt idx="2">
                  <c:v>0.29383724782068965</c:v>
                </c:pt>
                <c:pt idx="3">
                  <c:v>0.30090490488909688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10-D0ED-401F-AC57-9C1235ED2D47}"/>
            </c:ext>
          </c:extLst>
        </c:ser>
        <c:ser>
          <c:idx val="10"/>
          <c:order val="22"/>
          <c:tx>
            <c:strRef>
              <c:f>Kolodziej!$A$7</c:f>
              <c:strCache>
                <c:ptCount val="1"/>
                <c:pt idx="0">
                  <c:v>Kołodziej [2017]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Kolodziej!$D$9:$D$28</c:f>
              <c:numCache>
                <c:formatCode>General</c:formatCode>
                <c:ptCount val="20"/>
                <c:pt idx="0">
                  <c:v>14.36</c:v>
                </c:pt>
                <c:pt idx="1">
                  <c:v>14.36</c:v>
                </c:pt>
                <c:pt idx="2">
                  <c:v>14.36</c:v>
                </c:pt>
                <c:pt idx="3">
                  <c:v>14.36</c:v>
                </c:pt>
                <c:pt idx="4">
                  <c:v>14.36</c:v>
                </c:pt>
                <c:pt idx="5">
                  <c:v>11.36</c:v>
                </c:pt>
                <c:pt idx="6">
                  <c:v>11.36</c:v>
                </c:pt>
                <c:pt idx="7">
                  <c:v>11.36</c:v>
                </c:pt>
                <c:pt idx="8">
                  <c:v>11.36</c:v>
                </c:pt>
                <c:pt idx="9">
                  <c:v>11.36</c:v>
                </c:pt>
                <c:pt idx="10">
                  <c:v>10.15</c:v>
                </c:pt>
                <c:pt idx="11">
                  <c:v>10.15</c:v>
                </c:pt>
                <c:pt idx="12">
                  <c:v>10.15</c:v>
                </c:pt>
                <c:pt idx="13">
                  <c:v>10.15</c:v>
                </c:pt>
                <c:pt idx="14">
                  <c:v>10.15</c:v>
                </c:pt>
                <c:pt idx="15">
                  <c:v>8.2899999999999991</c:v>
                </c:pt>
                <c:pt idx="16">
                  <c:v>8.2899999999999991</c:v>
                </c:pt>
                <c:pt idx="17">
                  <c:v>8.2899999999999991</c:v>
                </c:pt>
                <c:pt idx="18">
                  <c:v>8.2899999999999991</c:v>
                </c:pt>
                <c:pt idx="19">
                  <c:v>8.2899999999999991</c:v>
                </c:pt>
              </c:numCache>
            </c:numRef>
          </c:xVal>
          <c:yVal>
            <c:numRef>
              <c:f>Kolodziej!$C$9:$C$28</c:f>
              <c:numCache>
                <c:formatCode>General</c:formatCode>
                <c:ptCount val="20"/>
                <c:pt idx="0">
                  <c:v>0.38674252655503066</c:v>
                </c:pt>
                <c:pt idx="1">
                  <c:v>0.39331884280945384</c:v>
                </c:pt>
                <c:pt idx="2">
                  <c:v>0.39686296534177773</c:v>
                </c:pt>
                <c:pt idx="3">
                  <c:v>0.38977472027713</c:v>
                </c:pt>
                <c:pt idx="4">
                  <c:v>0.39509090407561581</c:v>
                </c:pt>
                <c:pt idx="5">
                  <c:v>0.60521713499067142</c:v>
                </c:pt>
                <c:pt idx="6">
                  <c:v>0.60501704285784474</c:v>
                </c:pt>
                <c:pt idx="7">
                  <c:v>0.54792921819213436</c:v>
                </c:pt>
                <c:pt idx="8">
                  <c:v>0.54546654578811338</c:v>
                </c:pt>
                <c:pt idx="9">
                  <c:v>0.54606682218659341</c:v>
                </c:pt>
                <c:pt idx="10">
                  <c:v>0.47698366261862685</c:v>
                </c:pt>
                <c:pt idx="11">
                  <c:v>0.48840517546881873</c:v>
                </c:pt>
                <c:pt idx="12">
                  <c:v>0.42106850825107817</c:v>
                </c:pt>
                <c:pt idx="13">
                  <c:v>0.43230278318569321</c:v>
                </c:pt>
                <c:pt idx="14">
                  <c:v>0.416367851107384</c:v>
                </c:pt>
                <c:pt idx="15">
                  <c:v>0.4221512770043257</c:v>
                </c:pt>
                <c:pt idx="16">
                  <c:v>0.45236287386208524</c:v>
                </c:pt>
                <c:pt idx="17">
                  <c:v>0.47182876996547407</c:v>
                </c:pt>
                <c:pt idx="18">
                  <c:v>0.46555934847271596</c:v>
                </c:pt>
                <c:pt idx="19">
                  <c:v>0.47375782273247652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13-D0ED-401F-AC57-9C1235ED2D47}"/>
            </c:ext>
          </c:extLst>
        </c:ser>
        <c:ser>
          <c:idx val="11"/>
          <c:order val="23"/>
          <c:tx>
            <c:strRef>
              <c:f>Daco_Goerner_Bellinfante_Exp!$B$58</c:f>
              <c:strCache>
                <c:ptCount val="1"/>
                <c:pt idx="0">
                  <c:v>Zhang [2019]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Daco_Goerner_Bellinfante_Exp!$B$60:$B$65</c:f>
              <c:numCache>
                <c:formatCode>General</c:formatCode>
                <c:ptCount val="6"/>
                <c:pt idx="0">
                  <c:v>15.660451928126127</c:v>
                </c:pt>
                <c:pt idx="1">
                  <c:v>15.7</c:v>
                </c:pt>
                <c:pt idx="2">
                  <c:v>15.7</c:v>
                </c:pt>
                <c:pt idx="3">
                  <c:v>15.7</c:v>
                </c:pt>
                <c:pt idx="4">
                  <c:v>15.7</c:v>
                </c:pt>
                <c:pt idx="5">
                  <c:v>15.7</c:v>
                </c:pt>
              </c:numCache>
            </c:numRef>
          </c:xVal>
          <c:yVal>
            <c:numRef>
              <c:f>Daco_Goerner_Bellinfante_Exp!$C$60:$C$65</c:f>
              <c:numCache>
                <c:formatCode>General</c:formatCode>
                <c:ptCount val="6"/>
                <c:pt idx="0">
                  <c:v>0.22447070827310606</c:v>
                </c:pt>
                <c:pt idx="1">
                  <c:v>0.23607686421222687</c:v>
                </c:pt>
                <c:pt idx="2">
                  <c:v>0.22340787348014626</c:v>
                </c:pt>
                <c:pt idx="3">
                  <c:v>0.23722472578862344</c:v>
                </c:pt>
                <c:pt idx="4">
                  <c:v>0.22770172604370378</c:v>
                </c:pt>
                <c:pt idx="5">
                  <c:v>0.24007312303375566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D-62E7-4A8A-BF9A-A34620E82B60}"/>
            </c:ext>
          </c:extLst>
        </c:ser>
        <c:ser>
          <c:idx val="0"/>
          <c:order val="24"/>
          <c:tx>
            <c:strRef>
              <c:f>#REF!$AF$21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marker>
            <c:symbol val="none"/>
          </c:marker>
          <c:xVal>
            <c:numRef>
              <c:f>#REF!$AG$83:$AG$175</c:f>
            </c:numRef>
          </c:xVal>
          <c:yVal>
            <c:numRef>
              <c:f>#REF!$AI$83:$AI$175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E-62E7-4A8A-BF9A-A34620E82B60}"/>
            </c:ext>
          </c:extLst>
        </c:ser>
        <c:ser>
          <c:idx val="3"/>
          <c:order val="25"/>
          <c:tx>
            <c:strRef>
              <c:f>Summary!$F$4</c:f>
              <c:strCache>
                <c:ptCount val="1"/>
                <c:pt idx="0">
                  <c:v>NASA SP-8032 [1969]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Summary!$E$8:$E$450</c:f>
              <c:numCache>
                <c:formatCode>General</c:formatCode>
                <c:ptCount val="443"/>
                <c:pt idx="0">
                  <c:v>2</c:v>
                </c:pt>
                <c:pt idx="1">
                  <c:v>2.25</c:v>
                </c:pt>
                <c:pt idx="2">
                  <c:v>2.5</c:v>
                </c:pt>
                <c:pt idx="3">
                  <c:v>2.75</c:v>
                </c:pt>
                <c:pt idx="4">
                  <c:v>3</c:v>
                </c:pt>
                <c:pt idx="5">
                  <c:v>3.25</c:v>
                </c:pt>
                <c:pt idx="6">
                  <c:v>3.5</c:v>
                </c:pt>
                <c:pt idx="7">
                  <c:v>3.75</c:v>
                </c:pt>
                <c:pt idx="8">
                  <c:v>4</c:v>
                </c:pt>
                <c:pt idx="9">
                  <c:v>4.25</c:v>
                </c:pt>
                <c:pt idx="10">
                  <c:v>4.5</c:v>
                </c:pt>
                <c:pt idx="11">
                  <c:v>4.75</c:v>
                </c:pt>
                <c:pt idx="12">
                  <c:v>5</c:v>
                </c:pt>
                <c:pt idx="13">
                  <c:v>5.25</c:v>
                </c:pt>
                <c:pt idx="14">
                  <c:v>5.5</c:v>
                </c:pt>
                <c:pt idx="15">
                  <c:v>5.75</c:v>
                </c:pt>
                <c:pt idx="16">
                  <c:v>6</c:v>
                </c:pt>
                <c:pt idx="17">
                  <c:v>6.25</c:v>
                </c:pt>
                <c:pt idx="18">
                  <c:v>6.5</c:v>
                </c:pt>
                <c:pt idx="19">
                  <c:v>6.75</c:v>
                </c:pt>
                <c:pt idx="20">
                  <c:v>7</c:v>
                </c:pt>
                <c:pt idx="21">
                  <c:v>7.25</c:v>
                </c:pt>
                <c:pt idx="22">
                  <c:v>7.5</c:v>
                </c:pt>
                <c:pt idx="23">
                  <c:v>7.75</c:v>
                </c:pt>
                <c:pt idx="24">
                  <c:v>8</c:v>
                </c:pt>
                <c:pt idx="25">
                  <c:v>8.25</c:v>
                </c:pt>
                <c:pt idx="26">
                  <c:v>8.5</c:v>
                </c:pt>
                <c:pt idx="27">
                  <c:v>8.75</c:v>
                </c:pt>
                <c:pt idx="28">
                  <c:v>9</c:v>
                </c:pt>
                <c:pt idx="29">
                  <c:v>9.25</c:v>
                </c:pt>
                <c:pt idx="30">
                  <c:v>9.5</c:v>
                </c:pt>
                <c:pt idx="31">
                  <c:v>9.75</c:v>
                </c:pt>
                <c:pt idx="32">
                  <c:v>10</c:v>
                </c:pt>
                <c:pt idx="33">
                  <c:v>10.25</c:v>
                </c:pt>
                <c:pt idx="34">
                  <c:v>10.5</c:v>
                </c:pt>
                <c:pt idx="35">
                  <c:v>10.75</c:v>
                </c:pt>
                <c:pt idx="36">
                  <c:v>11</c:v>
                </c:pt>
                <c:pt idx="37">
                  <c:v>11.25</c:v>
                </c:pt>
                <c:pt idx="38">
                  <c:v>11.5</c:v>
                </c:pt>
                <c:pt idx="39">
                  <c:v>11.75</c:v>
                </c:pt>
                <c:pt idx="40">
                  <c:v>12</c:v>
                </c:pt>
                <c:pt idx="41">
                  <c:v>12.25</c:v>
                </c:pt>
                <c:pt idx="42">
                  <c:v>12.5</c:v>
                </c:pt>
                <c:pt idx="43">
                  <c:v>12.75</c:v>
                </c:pt>
                <c:pt idx="44">
                  <c:v>13</c:v>
                </c:pt>
                <c:pt idx="45">
                  <c:v>13.25</c:v>
                </c:pt>
                <c:pt idx="46">
                  <c:v>13.5</c:v>
                </c:pt>
                <c:pt idx="47">
                  <c:v>13.75</c:v>
                </c:pt>
                <c:pt idx="48">
                  <c:v>14</c:v>
                </c:pt>
                <c:pt idx="49">
                  <c:v>14.25</c:v>
                </c:pt>
                <c:pt idx="50">
                  <c:v>14.5</c:v>
                </c:pt>
                <c:pt idx="51">
                  <c:v>14.75</c:v>
                </c:pt>
                <c:pt idx="52">
                  <c:v>15</c:v>
                </c:pt>
                <c:pt idx="53">
                  <c:v>15.25</c:v>
                </c:pt>
                <c:pt idx="54">
                  <c:v>15.5</c:v>
                </c:pt>
                <c:pt idx="55">
                  <c:v>15.75</c:v>
                </c:pt>
                <c:pt idx="56">
                  <c:v>16</c:v>
                </c:pt>
                <c:pt idx="57">
                  <c:v>16.25</c:v>
                </c:pt>
                <c:pt idx="58">
                  <c:v>16.5</c:v>
                </c:pt>
                <c:pt idx="59">
                  <c:v>16.75</c:v>
                </c:pt>
                <c:pt idx="60">
                  <c:v>17</c:v>
                </c:pt>
                <c:pt idx="61">
                  <c:v>17.25</c:v>
                </c:pt>
                <c:pt idx="62">
                  <c:v>17.5</c:v>
                </c:pt>
                <c:pt idx="63">
                  <c:v>17.75</c:v>
                </c:pt>
                <c:pt idx="64">
                  <c:v>18</c:v>
                </c:pt>
                <c:pt idx="65">
                  <c:v>18.25</c:v>
                </c:pt>
                <c:pt idx="66">
                  <c:v>18.5</c:v>
                </c:pt>
                <c:pt idx="67">
                  <c:v>18.75</c:v>
                </c:pt>
                <c:pt idx="68">
                  <c:v>19</c:v>
                </c:pt>
                <c:pt idx="69">
                  <c:v>19.25</c:v>
                </c:pt>
                <c:pt idx="70">
                  <c:v>19.5</c:v>
                </c:pt>
                <c:pt idx="71">
                  <c:v>19.75</c:v>
                </c:pt>
                <c:pt idx="72">
                  <c:v>20</c:v>
                </c:pt>
                <c:pt idx="73">
                  <c:v>20.25</c:v>
                </c:pt>
                <c:pt idx="74">
                  <c:v>20.5</c:v>
                </c:pt>
                <c:pt idx="75">
                  <c:v>20.75</c:v>
                </c:pt>
                <c:pt idx="76">
                  <c:v>21</c:v>
                </c:pt>
                <c:pt idx="77">
                  <c:v>21.25</c:v>
                </c:pt>
                <c:pt idx="78">
                  <c:v>21.5</c:v>
                </c:pt>
                <c:pt idx="79">
                  <c:v>21.75</c:v>
                </c:pt>
                <c:pt idx="80">
                  <c:v>22</c:v>
                </c:pt>
                <c:pt idx="81">
                  <c:v>22.25</c:v>
                </c:pt>
                <c:pt idx="82">
                  <c:v>22.5</c:v>
                </c:pt>
                <c:pt idx="83">
                  <c:v>22.75</c:v>
                </c:pt>
                <c:pt idx="84">
                  <c:v>23</c:v>
                </c:pt>
                <c:pt idx="85">
                  <c:v>23.25</c:v>
                </c:pt>
                <c:pt idx="86">
                  <c:v>23.5</c:v>
                </c:pt>
                <c:pt idx="87">
                  <c:v>23.75</c:v>
                </c:pt>
                <c:pt idx="88">
                  <c:v>24</c:v>
                </c:pt>
                <c:pt idx="89">
                  <c:v>24.25</c:v>
                </c:pt>
                <c:pt idx="90">
                  <c:v>24.5</c:v>
                </c:pt>
                <c:pt idx="91">
                  <c:v>24.75</c:v>
                </c:pt>
                <c:pt idx="92">
                  <c:v>25</c:v>
                </c:pt>
                <c:pt idx="93">
                  <c:v>25.25</c:v>
                </c:pt>
                <c:pt idx="94">
                  <c:v>25.5</c:v>
                </c:pt>
                <c:pt idx="95">
                  <c:v>25.75</c:v>
                </c:pt>
                <c:pt idx="96">
                  <c:v>26</c:v>
                </c:pt>
                <c:pt idx="97">
                  <c:v>26.25</c:v>
                </c:pt>
                <c:pt idx="98">
                  <c:v>26.5</c:v>
                </c:pt>
                <c:pt idx="99">
                  <c:v>26.75</c:v>
                </c:pt>
                <c:pt idx="100">
                  <c:v>27</c:v>
                </c:pt>
                <c:pt idx="101">
                  <c:v>27.25</c:v>
                </c:pt>
                <c:pt idx="102">
                  <c:v>27.5</c:v>
                </c:pt>
                <c:pt idx="103">
                  <c:v>27.75</c:v>
                </c:pt>
                <c:pt idx="104">
                  <c:v>28</c:v>
                </c:pt>
                <c:pt idx="105">
                  <c:v>28.25</c:v>
                </c:pt>
                <c:pt idx="106">
                  <c:v>28.5</c:v>
                </c:pt>
                <c:pt idx="107">
                  <c:v>28.75</c:v>
                </c:pt>
                <c:pt idx="108">
                  <c:v>29</c:v>
                </c:pt>
                <c:pt idx="109">
                  <c:v>29.25</c:v>
                </c:pt>
                <c:pt idx="110">
                  <c:v>29.5</c:v>
                </c:pt>
                <c:pt idx="111">
                  <c:v>29.75</c:v>
                </c:pt>
                <c:pt idx="112">
                  <c:v>30</c:v>
                </c:pt>
                <c:pt idx="113">
                  <c:v>30.25</c:v>
                </c:pt>
                <c:pt idx="114">
                  <c:v>30.5</c:v>
                </c:pt>
                <c:pt idx="115">
                  <c:v>30.75</c:v>
                </c:pt>
                <c:pt idx="116">
                  <c:v>31</c:v>
                </c:pt>
                <c:pt idx="117">
                  <c:v>31.25</c:v>
                </c:pt>
                <c:pt idx="118">
                  <c:v>31.5</c:v>
                </c:pt>
                <c:pt idx="119">
                  <c:v>31.75</c:v>
                </c:pt>
                <c:pt idx="120">
                  <c:v>32</c:v>
                </c:pt>
                <c:pt idx="121">
                  <c:v>32.25</c:v>
                </c:pt>
                <c:pt idx="122">
                  <c:v>32.5</c:v>
                </c:pt>
                <c:pt idx="123">
                  <c:v>32.75</c:v>
                </c:pt>
                <c:pt idx="124">
                  <c:v>33</c:v>
                </c:pt>
                <c:pt idx="125">
                  <c:v>33.25</c:v>
                </c:pt>
                <c:pt idx="126">
                  <c:v>33.5</c:v>
                </c:pt>
                <c:pt idx="127">
                  <c:v>33.75</c:v>
                </c:pt>
                <c:pt idx="128">
                  <c:v>34</c:v>
                </c:pt>
                <c:pt idx="129">
                  <c:v>34.25</c:v>
                </c:pt>
                <c:pt idx="130">
                  <c:v>34.5</c:v>
                </c:pt>
                <c:pt idx="131">
                  <c:v>34.75</c:v>
                </c:pt>
                <c:pt idx="132">
                  <c:v>35</c:v>
                </c:pt>
                <c:pt idx="133">
                  <c:v>35.25</c:v>
                </c:pt>
                <c:pt idx="134">
                  <c:v>35.5</c:v>
                </c:pt>
                <c:pt idx="135">
                  <c:v>35.75</c:v>
                </c:pt>
                <c:pt idx="136">
                  <c:v>36</c:v>
                </c:pt>
                <c:pt idx="137">
                  <c:v>36.25</c:v>
                </c:pt>
                <c:pt idx="138">
                  <c:v>36.5</c:v>
                </c:pt>
                <c:pt idx="139">
                  <c:v>36.75</c:v>
                </c:pt>
                <c:pt idx="140">
                  <c:v>37</c:v>
                </c:pt>
                <c:pt idx="141">
                  <c:v>37.25</c:v>
                </c:pt>
                <c:pt idx="142">
                  <c:v>37.5</c:v>
                </c:pt>
                <c:pt idx="143">
                  <c:v>37.75</c:v>
                </c:pt>
                <c:pt idx="144">
                  <c:v>38</c:v>
                </c:pt>
                <c:pt idx="145">
                  <c:v>38.25</c:v>
                </c:pt>
                <c:pt idx="146">
                  <c:v>38.5</c:v>
                </c:pt>
                <c:pt idx="147">
                  <c:v>38.75</c:v>
                </c:pt>
                <c:pt idx="148">
                  <c:v>39</c:v>
                </c:pt>
                <c:pt idx="149">
                  <c:v>39.25</c:v>
                </c:pt>
                <c:pt idx="150">
                  <c:v>39.5</c:v>
                </c:pt>
                <c:pt idx="151">
                  <c:v>39.75</c:v>
                </c:pt>
                <c:pt idx="152">
                  <c:v>40</c:v>
                </c:pt>
                <c:pt idx="153">
                  <c:v>40.25</c:v>
                </c:pt>
                <c:pt idx="154">
                  <c:v>40.5</c:v>
                </c:pt>
                <c:pt idx="155">
                  <c:v>40.75</c:v>
                </c:pt>
                <c:pt idx="156">
                  <c:v>41</c:v>
                </c:pt>
                <c:pt idx="157">
                  <c:v>41.25</c:v>
                </c:pt>
                <c:pt idx="158">
                  <c:v>41.5</c:v>
                </c:pt>
                <c:pt idx="159">
                  <c:v>41.75</c:v>
                </c:pt>
                <c:pt idx="160">
                  <c:v>42</c:v>
                </c:pt>
                <c:pt idx="161">
                  <c:v>42.25</c:v>
                </c:pt>
                <c:pt idx="162">
                  <c:v>42.5</c:v>
                </c:pt>
                <c:pt idx="163">
                  <c:v>42.75</c:v>
                </c:pt>
                <c:pt idx="164">
                  <c:v>43</c:v>
                </c:pt>
                <c:pt idx="165">
                  <c:v>43.25</c:v>
                </c:pt>
                <c:pt idx="166">
                  <c:v>43.5</c:v>
                </c:pt>
                <c:pt idx="167">
                  <c:v>43.75</c:v>
                </c:pt>
                <c:pt idx="168">
                  <c:v>44</c:v>
                </c:pt>
                <c:pt idx="169">
                  <c:v>44.25</c:v>
                </c:pt>
                <c:pt idx="170">
                  <c:v>44.5</c:v>
                </c:pt>
                <c:pt idx="171">
                  <c:v>44.75</c:v>
                </c:pt>
                <c:pt idx="172">
                  <c:v>45</c:v>
                </c:pt>
                <c:pt idx="173">
                  <c:v>45.25</c:v>
                </c:pt>
                <c:pt idx="174">
                  <c:v>45.5</c:v>
                </c:pt>
                <c:pt idx="175">
                  <c:v>45.75</c:v>
                </c:pt>
                <c:pt idx="176">
                  <c:v>46</c:v>
                </c:pt>
                <c:pt idx="177">
                  <c:v>46.25</c:v>
                </c:pt>
                <c:pt idx="178">
                  <c:v>46.5</c:v>
                </c:pt>
                <c:pt idx="179">
                  <c:v>46.75</c:v>
                </c:pt>
                <c:pt idx="180">
                  <c:v>47</c:v>
                </c:pt>
                <c:pt idx="181">
                  <c:v>47.25</c:v>
                </c:pt>
                <c:pt idx="182">
                  <c:v>47.5</c:v>
                </c:pt>
                <c:pt idx="183">
                  <c:v>47.75</c:v>
                </c:pt>
                <c:pt idx="184">
                  <c:v>48</c:v>
                </c:pt>
                <c:pt idx="185">
                  <c:v>48.25</c:v>
                </c:pt>
                <c:pt idx="186">
                  <c:v>48.5</c:v>
                </c:pt>
                <c:pt idx="187">
                  <c:v>48.75</c:v>
                </c:pt>
                <c:pt idx="188">
                  <c:v>49</c:v>
                </c:pt>
                <c:pt idx="189">
                  <c:v>49.25</c:v>
                </c:pt>
                <c:pt idx="190">
                  <c:v>49.5</c:v>
                </c:pt>
                <c:pt idx="191">
                  <c:v>49.75</c:v>
                </c:pt>
                <c:pt idx="192">
                  <c:v>50</c:v>
                </c:pt>
                <c:pt idx="193">
                  <c:v>50.25</c:v>
                </c:pt>
                <c:pt idx="194">
                  <c:v>50.5</c:v>
                </c:pt>
                <c:pt idx="195">
                  <c:v>50.75</c:v>
                </c:pt>
                <c:pt idx="196">
                  <c:v>51</c:v>
                </c:pt>
                <c:pt idx="197">
                  <c:v>51.25</c:v>
                </c:pt>
                <c:pt idx="198">
                  <c:v>51.5</c:v>
                </c:pt>
                <c:pt idx="199">
                  <c:v>51.75</c:v>
                </c:pt>
                <c:pt idx="200">
                  <c:v>52</c:v>
                </c:pt>
                <c:pt idx="201">
                  <c:v>52.25</c:v>
                </c:pt>
                <c:pt idx="202">
                  <c:v>52.5</c:v>
                </c:pt>
                <c:pt idx="203">
                  <c:v>52.75</c:v>
                </c:pt>
                <c:pt idx="204">
                  <c:v>53</c:v>
                </c:pt>
                <c:pt idx="205">
                  <c:v>53.25</c:v>
                </c:pt>
                <c:pt idx="206">
                  <c:v>53.5</c:v>
                </c:pt>
                <c:pt idx="207">
                  <c:v>53.75</c:v>
                </c:pt>
                <c:pt idx="208">
                  <c:v>54</c:v>
                </c:pt>
                <c:pt idx="209">
                  <c:v>54.25</c:v>
                </c:pt>
                <c:pt idx="210">
                  <c:v>54.5</c:v>
                </c:pt>
                <c:pt idx="211">
                  <c:v>54.75</c:v>
                </c:pt>
                <c:pt idx="212">
                  <c:v>55</c:v>
                </c:pt>
                <c:pt idx="213">
                  <c:v>55.25</c:v>
                </c:pt>
                <c:pt idx="214">
                  <c:v>55.5</c:v>
                </c:pt>
                <c:pt idx="215">
                  <c:v>55.75</c:v>
                </c:pt>
                <c:pt idx="216">
                  <c:v>56</c:v>
                </c:pt>
                <c:pt idx="217">
                  <c:v>56.25</c:v>
                </c:pt>
                <c:pt idx="218">
                  <c:v>56.5</c:v>
                </c:pt>
                <c:pt idx="219">
                  <c:v>56.75</c:v>
                </c:pt>
                <c:pt idx="220">
                  <c:v>57</c:v>
                </c:pt>
                <c:pt idx="221">
                  <c:v>57.25</c:v>
                </c:pt>
                <c:pt idx="222">
                  <c:v>57.5</c:v>
                </c:pt>
                <c:pt idx="223">
                  <c:v>57.75</c:v>
                </c:pt>
                <c:pt idx="224">
                  <c:v>58</c:v>
                </c:pt>
                <c:pt idx="225">
                  <c:v>58.25</c:v>
                </c:pt>
                <c:pt idx="226">
                  <c:v>58.5</c:v>
                </c:pt>
                <c:pt idx="227">
                  <c:v>58.75</c:v>
                </c:pt>
                <c:pt idx="228">
                  <c:v>59</c:v>
                </c:pt>
                <c:pt idx="229">
                  <c:v>59.25</c:v>
                </c:pt>
                <c:pt idx="230">
                  <c:v>59.5</c:v>
                </c:pt>
                <c:pt idx="231">
                  <c:v>59.75</c:v>
                </c:pt>
                <c:pt idx="232">
                  <c:v>60</c:v>
                </c:pt>
              </c:numCache>
            </c:numRef>
          </c:xVal>
          <c:yVal>
            <c:numRef>
              <c:f>Summary!$F$8:$F$420</c:f>
              <c:numCache>
                <c:formatCode>General</c:formatCode>
                <c:ptCount val="413"/>
                <c:pt idx="0">
                  <c:v>0.94000000000000006</c:v>
                </c:pt>
                <c:pt idx="1">
                  <c:v>0.77209876543209877</c:v>
                </c:pt>
                <c:pt idx="2">
                  <c:v>0.65200000000000002</c:v>
                </c:pt>
                <c:pt idx="3">
                  <c:v>0.5631404958677686</c:v>
                </c:pt>
                <c:pt idx="4">
                  <c:v>0.49555555555555558</c:v>
                </c:pt>
                <c:pt idx="5">
                  <c:v>0.44295857988165682</c:v>
                </c:pt>
                <c:pt idx="6">
                  <c:v>0.4012244897959184</c:v>
                </c:pt>
                <c:pt idx="7">
                  <c:v>0.36755555555555558</c:v>
                </c:pt>
                <c:pt idx="8">
                  <c:v>0.34</c:v>
                </c:pt>
                <c:pt idx="9">
                  <c:v>0.31716262975778553</c:v>
                </c:pt>
                <c:pt idx="10">
                  <c:v>0.29802469135802467</c:v>
                </c:pt>
                <c:pt idx="11">
                  <c:v>0.28182825484764545</c:v>
                </c:pt>
                <c:pt idx="12">
                  <c:v>0.26800000000000002</c:v>
                </c:pt>
                <c:pt idx="13">
                  <c:v>0.25609977324263039</c:v>
                </c:pt>
                <c:pt idx="14">
                  <c:v>0.24578512396694219</c:v>
                </c:pt>
                <c:pt idx="15">
                  <c:v>0.23678638941398866</c:v>
                </c:pt>
                <c:pt idx="16">
                  <c:v>0.22888888888888892</c:v>
                </c:pt>
                <c:pt idx="17">
                  <c:v>0.22192000000000001</c:v>
                </c:pt>
                <c:pt idx="18">
                  <c:v>0.2157396449704142</c:v>
                </c:pt>
                <c:pt idx="19">
                  <c:v>0.21023319615912212</c:v>
                </c:pt>
                <c:pt idx="20">
                  <c:v>0.20530612244897961</c:v>
                </c:pt>
                <c:pt idx="21">
                  <c:v>0.20087990487514865</c:v>
                </c:pt>
                <c:pt idx="22">
                  <c:v>0.19688888888888889</c:v>
                </c:pt>
                <c:pt idx="23">
                  <c:v>0.19327783558792927</c:v>
                </c:pt>
                <c:pt idx="24">
                  <c:v>0.19</c:v>
                </c:pt>
                <c:pt idx="25">
                  <c:v>0.18701561065197431</c:v>
                </c:pt>
                <c:pt idx="26">
                  <c:v>0.18429065743944639</c:v>
                </c:pt>
                <c:pt idx="27">
                  <c:v>0.18179591836734696</c:v>
                </c:pt>
                <c:pt idx="28">
                  <c:v>0.17950617283950618</c:v>
                </c:pt>
                <c:pt idx="29">
                  <c:v>0.17739956172388607</c:v>
                </c:pt>
                <c:pt idx="30">
                  <c:v>0.17545706371191139</c:v>
                </c:pt>
                <c:pt idx="31">
                  <c:v>0.17366206443129523</c:v>
                </c:pt>
                <c:pt idx="32">
                  <c:v>0.17200000000000001</c:v>
                </c:pt>
                <c:pt idx="33">
                  <c:v>0.17045806067816777</c:v>
                </c:pt>
                <c:pt idx="34">
                  <c:v>0.16902494331065762</c:v>
                </c:pt>
                <c:pt idx="35">
                  <c:v>0.16769064359113037</c:v>
                </c:pt>
                <c:pt idx="36">
                  <c:v>0.16644628099173556</c:v>
                </c:pt>
                <c:pt idx="37">
                  <c:v>0.16528395061728396</c:v>
                </c:pt>
                <c:pt idx="38">
                  <c:v>0.16419659735349718</c:v>
                </c:pt>
                <c:pt idx="39">
                  <c:v>0.16317790855590766</c:v>
                </c:pt>
                <c:pt idx="40">
                  <c:v>0.16222222222222224</c:v>
                </c:pt>
                <c:pt idx="41">
                  <c:v>0.1613244481466056</c:v>
                </c:pt>
                <c:pt idx="42">
                  <c:v>0.16048000000000001</c:v>
                </c:pt>
                <c:pt idx="43">
                  <c:v>0.15968473663975397</c:v>
                </c:pt>
                <c:pt idx="44">
                  <c:v>0.15893491124260356</c:v>
                </c:pt>
                <c:pt idx="45">
                  <c:v>0.15822712709149164</c:v>
                </c:pt>
                <c:pt idx="46">
                  <c:v>0.15755829903978052</c:v>
                </c:pt>
                <c:pt idx="47">
                  <c:v>0.15692561983471076</c:v>
                </c:pt>
                <c:pt idx="48">
                  <c:v>0.15632653061224491</c:v>
                </c:pt>
                <c:pt idx="49">
                  <c:v>0.15575869498307174</c:v>
                </c:pt>
                <c:pt idx="50">
                  <c:v>0.15521997621878716</c:v>
                </c:pt>
                <c:pt idx="51">
                  <c:v>0.15470841712151681</c:v>
                </c:pt>
                <c:pt idx="52">
                  <c:v>0.15422222222222223</c:v>
                </c:pt>
                <c:pt idx="53">
                  <c:v>0.15375974200483741</c:v>
                </c:pt>
                <c:pt idx="54">
                  <c:v>0.15331945889698231</c:v>
                </c:pt>
                <c:pt idx="55">
                  <c:v>0.15289997480473672</c:v>
                </c:pt>
                <c:pt idx="56">
                  <c:v>0.15250000000000002</c:v>
                </c:pt>
                <c:pt idx="57">
                  <c:v>0.15211834319526629</c:v>
                </c:pt>
                <c:pt idx="58">
                  <c:v>0.1517539026629936</c:v>
                </c:pt>
                <c:pt idx="59">
                  <c:v>0.15140565827578525</c:v>
                </c:pt>
                <c:pt idx="60">
                  <c:v>0.15107266435986161</c:v>
                </c:pt>
                <c:pt idx="61">
                  <c:v>0.15075404326822098</c:v>
                </c:pt>
                <c:pt idx="62">
                  <c:v>0.15044897959183676</c:v>
                </c:pt>
                <c:pt idx="63">
                  <c:v>0.15015671493751243</c:v>
                </c:pt>
                <c:pt idx="64">
                  <c:v>0.14987654320987656</c:v>
                </c:pt>
                <c:pt idx="65">
                  <c:v>0.14960780634265342</c:v>
                </c:pt>
                <c:pt idx="66">
                  <c:v>0.14934989043097152</c:v>
                </c:pt>
                <c:pt idx="67">
                  <c:v>0.14910222222222225</c:v>
                </c:pt>
                <c:pt idx="68">
                  <c:v>0.14886426592797786</c:v>
                </c:pt>
                <c:pt idx="69">
                  <c:v>0.14863552032383204</c:v>
                </c:pt>
                <c:pt idx="70">
                  <c:v>0.1484155161078238</c:v>
                </c:pt>
                <c:pt idx="71">
                  <c:v>0.14820381349142767</c:v>
                </c:pt>
                <c:pt idx="72">
                  <c:v>0.14800000000000002</c:v>
                </c:pt>
                <c:pt idx="73">
                  <c:v>0.14780368846212469</c:v>
                </c:pt>
                <c:pt idx="74">
                  <c:v>0.14761451516954197</c:v>
                </c:pt>
                <c:pt idx="75">
                  <c:v>0.14743213819131951</c:v>
                </c:pt>
                <c:pt idx="76">
                  <c:v>0.14725623582766442</c:v>
                </c:pt>
                <c:pt idx="77">
                  <c:v>0.14708650519031144</c:v>
                </c:pt>
                <c:pt idx="78">
                  <c:v>0.14692266089778261</c:v>
                </c:pt>
                <c:pt idx="79">
                  <c:v>0.14676443387501653</c:v>
                </c:pt>
                <c:pt idx="80">
                  <c:v>0.14661157024793389</c:v>
                </c:pt>
                <c:pt idx="81">
                  <c:v>0.14646383032445401</c:v>
                </c:pt>
                <c:pt idx="82">
                  <c:v>0.146320987654321</c:v>
                </c:pt>
                <c:pt idx="83">
                  <c:v>0.14618282816085015</c:v>
                </c:pt>
                <c:pt idx="84">
                  <c:v>0.14604914933837432</c:v>
                </c:pt>
                <c:pt idx="85">
                  <c:v>0.14591975950976993</c:v>
                </c:pt>
                <c:pt idx="86">
                  <c:v>0.14579447713897692</c:v>
                </c:pt>
                <c:pt idx="87">
                  <c:v>0.14567313019390582</c:v>
                </c:pt>
                <c:pt idx="88">
                  <c:v>0.14555555555555558</c:v>
                </c:pt>
                <c:pt idx="89">
                  <c:v>0.14544159846955043</c:v>
                </c:pt>
                <c:pt idx="90">
                  <c:v>0.14533111203665142</c:v>
                </c:pt>
                <c:pt idx="91">
                  <c:v>0.14522395673910826</c:v>
                </c:pt>
                <c:pt idx="92">
                  <c:v>0.14512000000000003</c:v>
                </c:pt>
                <c:pt idx="93">
                  <c:v>0.14501911577296345</c:v>
                </c:pt>
                <c:pt idx="94">
                  <c:v>0.14492118415993849</c:v>
                </c:pt>
                <c:pt idx="95">
                  <c:v>0.14482609105476485</c:v>
                </c:pt>
                <c:pt idx="96">
                  <c:v>0.14473372781065091</c:v>
                </c:pt>
                <c:pt idx="97">
                  <c:v>0.14464399092970523</c:v>
                </c:pt>
                <c:pt idx="98">
                  <c:v>0.14455678177287293</c:v>
                </c:pt>
                <c:pt idx="99">
                  <c:v>0.14447200628875886</c:v>
                </c:pt>
                <c:pt idx="100">
                  <c:v>0.14438957475994516</c:v>
                </c:pt>
                <c:pt idx="101">
                  <c:v>0.1443094015655248</c:v>
                </c:pt>
                <c:pt idx="102">
                  <c:v>0.1442314049586777</c:v>
                </c:pt>
                <c:pt idx="103">
                  <c:v>0.14415550685820958</c:v>
                </c:pt>
                <c:pt idx="104">
                  <c:v>0.14408163265306123</c:v>
                </c:pt>
                <c:pt idx="105">
                  <c:v>0.14400971101887386</c:v>
                </c:pt>
                <c:pt idx="106">
                  <c:v>0.14393967374576794</c:v>
                </c:pt>
                <c:pt idx="107">
                  <c:v>0.14387145557655956</c:v>
                </c:pt>
                <c:pt idx="108">
                  <c:v>0.14380499405469679</c:v>
                </c:pt>
                <c:pt idx="109">
                  <c:v>0.14374022938125502</c:v>
                </c:pt>
                <c:pt idx="110">
                  <c:v>0.14367710428037922</c:v>
                </c:pt>
                <c:pt idx="111">
                  <c:v>0.14361556387260788</c:v>
                </c:pt>
                <c:pt idx="112">
                  <c:v>0.14355555555555558</c:v>
                </c:pt>
                <c:pt idx="113">
                  <c:v>0.14349702889146917</c:v>
                </c:pt>
                <c:pt idx="114">
                  <c:v>0.14343993550120937</c:v>
                </c:pt>
                <c:pt idx="115">
                  <c:v>0.14338422896424088</c:v>
                </c:pt>
                <c:pt idx="116">
                  <c:v>0.14332986472424558</c:v>
                </c:pt>
                <c:pt idx="117">
                  <c:v>0.14327680000000001</c:v>
                </c:pt>
                <c:pt idx="118">
                  <c:v>0.14322499370118419</c:v>
                </c:pt>
                <c:pt idx="119">
                  <c:v>0.14317440634881271</c:v>
                </c:pt>
                <c:pt idx="120">
                  <c:v>0.143125</c:v>
                </c:pt>
                <c:pt idx="121">
                  <c:v>0.14307673817679228</c:v>
                </c:pt>
                <c:pt idx="122">
                  <c:v>0.14302958579881658</c:v>
                </c:pt>
                <c:pt idx="123">
                  <c:v>0.14298350911951518</c:v>
                </c:pt>
                <c:pt idx="124">
                  <c:v>0.14293847566574841</c:v>
                </c:pt>
                <c:pt idx="125">
                  <c:v>0.14289445418056421</c:v>
                </c:pt>
                <c:pt idx="126">
                  <c:v>0.14285141456894632</c:v>
                </c:pt>
                <c:pt idx="127">
                  <c:v>0.14280932784636491</c:v>
                </c:pt>
                <c:pt idx="128">
                  <c:v>0.1427681660899654</c:v>
                </c:pt>
                <c:pt idx="129">
                  <c:v>0.14272790239224253</c:v>
                </c:pt>
                <c:pt idx="130">
                  <c:v>0.14268851081705525</c:v>
                </c:pt>
                <c:pt idx="131">
                  <c:v>0.14264996635784899</c:v>
                </c:pt>
                <c:pt idx="132">
                  <c:v>0.14261224489795921</c:v>
                </c:pt>
                <c:pt idx="133">
                  <c:v>0.14257532317287863</c:v>
                </c:pt>
                <c:pt idx="134">
                  <c:v>0.1425391787343781</c:v>
                </c:pt>
                <c:pt idx="135">
                  <c:v>0.14250378991637735</c:v>
                </c:pt>
                <c:pt idx="136">
                  <c:v>0.14246913580246914</c:v>
                </c:pt>
                <c:pt idx="137">
                  <c:v>0.14243519619500597</c:v>
                </c:pt>
                <c:pt idx="138">
                  <c:v>0.14240195158566338</c:v>
                </c:pt>
                <c:pt idx="139">
                  <c:v>0.14236938312740063</c:v>
                </c:pt>
                <c:pt idx="140">
                  <c:v>0.1423374726077429</c:v>
                </c:pt>
                <c:pt idx="141">
                  <c:v>0.14230620242331427</c:v>
                </c:pt>
                <c:pt idx="142">
                  <c:v>0.14227555555555557</c:v>
                </c:pt>
                <c:pt idx="143">
                  <c:v>0.14224551554756371</c:v>
                </c:pt>
                <c:pt idx="144">
                  <c:v>0.14221606648199447</c:v>
                </c:pt>
                <c:pt idx="145">
                  <c:v>0.14218719295997267</c:v>
                </c:pt>
                <c:pt idx="146">
                  <c:v>0.14215888008095801</c:v>
                </c:pt>
                <c:pt idx="147">
                  <c:v>0.1421311134235172</c:v>
                </c:pt>
                <c:pt idx="148">
                  <c:v>0.14210387902695595</c:v>
                </c:pt>
                <c:pt idx="149">
                  <c:v>0.14207716337376772</c:v>
                </c:pt>
                <c:pt idx="150">
                  <c:v>0.14205095337285692</c:v>
                </c:pt>
                <c:pt idx="151">
                  <c:v>0.14202523634349909</c:v>
                </c:pt>
                <c:pt idx="152">
                  <c:v>0.14200000000000002</c:v>
                </c:pt>
                <c:pt idx="153">
                  <c:v>0.14197523243702018</c:v>
                </c:pt>
                <c:pt idx="154">
                  <c:v>0.14195092211553118</c:v>
                </c:pt>
                <c:pt idx="155">
                  <c:v>0.14192705784937334</c:v>
                </c:pt>
                <c:pt idx="156">
                  <c:v>0.14190362879238549</c:v>
                </c:pt>
                <c:pt idx="157">
                  <c:v>0.14188062442607899</c:v>
                </c:pt>
                <c:pt idx="158">
                  <c:v>0.14185803454782989</c:v>
                </c:pt>
                <c:pt idx="159">
                  <c:v>0.14183584925956472</c:v>
                </c:pt>
                <c:pt idx="160">
                  <c:v>0.14181405895691612</c:v>
                </c:pt>
                <c:pt idx="161">
                  <c:v>0.14179265431882637</c:v>
                </c:pt>
                <c:pt idx="162">
                  <c:v>0.14177162629757786</c:v>
                </c:pt>
                <c:pt idx="163">
                  <c:v>0.14175096610923021</c:v>
                </c:pt>
                <c:pt idx="164">
                  <c:v>0.14173066522444566</c:v>
                </c:pt>
                <c:pt idx="165">
                  <c:v>0.1417107153596846</c:v>
                </c:pt>
                <c:pt idx="166">
                  <c:v>0.14169110846875413</c:v>
                </c:pt>
                <c:pt idx="167">
                  <c:v>0.14167183673469388</c:v>
                </c:pt>
                <c:pt idx="168">
                  <c:v>0.14165289256198349</c:v>
                </c:pt>
                <c:pt idx="169">
                  <c:v>0.14163426856905745</c:v>
                </c:pt>
                <c:pt idx="170">
                  <c:v>0.14161595758111351</c:v>
                </c:pt>
                <c:pt idx="171">
                  <c:v>0.14159795262320155</c:v>
                </c:pt>
                <c:pt idx="172">
                  <c:v>0.14158024691358026</c:v>
                </c:pt>
                <c:pt idx="173">
                  <c:v>0.14156283385733037</c:v>
                </c:pt>
                <c:pt idx="174">
                  <c:v>0.14154570704021255</c:v>
                </c:pt>
                <c:pt idx="175">
                  <c:v>0.14152886022275973</c:v>
                </c:pt>
                <c:pt idx="176">
                  <c:v>0.14151228733459359</c:v>
                </c:pt>
                <c:pt idx="177">
                  <c:v>0.14149598246895545</c:v>
                </c:pt>
                <c:pt idx="178">
                  <c:v>0.14147993987744248</c:v>
                </c:pt>
                <c:pt idx="179">
                  <c:v>0.14146415396494039</c:v>
                </c:pt>
                <c:pt idx="180">
                  <c:v>0.14144861928474425</c:v>
                </c:pt>
                <c:pt idx="181">
                  <c:v>0.14143333053385965</c:v>
                </c:pt>
                <c:pt idx="182">
                  <c:v>0.14141828254847646</c:v>
                </c:pt>
                <c:pt idx="183">
                  <c:v>0.14140347029960804</c:v>
                </c:pt>
                <c:pt idx="184">
                  <c:v>0.1413888888888889</c:v>
                </c:pt>
                <c:pt idx="185">
                  <c:v>0.1413745335445247</c:v>
                </c:pt>
                <c:pt idx="186">
                  <c:v>0.14136039961738761</c:v>
                </c:pt>
                <c:pt idx="187">
                  <c:v>0.14134648257725183</c:v>
                </c:pt>
                <c:pt idx="188">
                  <c:v>0.14133277800916286</c:v>
                </c:pt>
                <c:pt idx="189">
                  <c:v>0.14131928160993584</c:v>
                </c:pt>
                <c:pt idx="190">
                  <c:v>0.14130598918477708</c:v>
                </c:pt>
                <c:pt idx="191">
                  <c:v>0.14129289664402414</c:v>
                </c:pt>
                <c:pt idx="192">
                  <c:v>0.14128000000000002</c:v>
                </c:pt>
                <c:pt idx="193">
                  <c:v>0.14126729536397614</c:v>
                </c:pt>
                <c:pt idx="194">
                  <c:v>0.14125477894324087</c:v>
                </c:pt>
                <c:pt idx="195">
                  <c:v>0.14124244703826835</c:v>
                </c:pt>
                <c:pt idx="196">
                  <c:v>0.14123029603998463</c:v>
                </c:pt>
                <c:pt idx="197">
                  <c:v>0.14121832242712673</c:v>
                </c:pt>
                <c:pt idx="198">
                  <c:v>0.14120652276369122</c:v>
                </c:pt>
                <c:pt idx="199">
                  <c:v>0.14119489369646901</c:v>
                </c:pt>
                <c:pt idx="200">
                  <c:v>0.14118343195266272</c:v>
                </c:pt>
                <c:pt idx="201">
                  <c:v>0.14117213433758385</c:v>
                </c:pt>
                <c:pt idx="202">
                  <c:v>0.14116099773242632</c:v>
                </c:pt>
                <c:pt idx="203">
                  <c:v>0.14115001909211386</c:v>
                </c:pt>
                <c:pt idx="204">
                  <c:v>0.14113919544321823</c:v>
                </c:pt>
                <c:pt idx="205">
                  <c:v>0.14112852388194583</c:v>
                </c:pt>
                <c:pt idx="206">
                  <c:v>0.14111800157218973</c:v>
                </c:pt>
                <c:pt idx="207">
                  <c:v>0.14110762574364522</c:v>
                </c:pt>
                <c:pt idx="208">
                  <c:v>0.14109739368998631</c:v>
                </c:pt>
                <c:pt idx="209">
                  <c:v>0.1410873027671006</c:v>
                </c:pt>
                <c:pt idx="210">
                  <c:v>0.14107735039138122</c:v>
                </c:pt>
                <c:pt idx="211">
                  <c:v>0.14106753403807262</c:v>
                </c:pt>
                <c:pt idx="212">
                  <c:v>0.14105785123966944</c:v>
                </c:pt>
                <c:pt idx="213">
                  <c:v>0.1410482995843656</c:v>
                </c:pt>
                <c:pt idx="214">
                  <c:v>0.1410388767145524</c:v>
                </c:pt>
                <c:pt idx="215">
                  <c:v>0.14102958032536347</c:v>
                </c:pt>
                <c:pt idx="216">
                  <c:v>0.14102040816326533</c:v>
                </c:pt>
                <c:pt idx="217">
                  <c:v>0.14101135802469136</c:v>
                </c:pt>
                <c:pt idx="218">
                  <c:v>0.14100242775471847</c:v>
                </c:pt>
                <c:pt idx="219">
                  <c:v>0.14099361524578394</c:v>
                </c:pt>
                <c:pt idx="220">
                  <c:v>0.14098491843644201</c:v>
                </c:pt>
                <c:pt idx="221">
                  <c:v>0.1409763353101581</c:v>
                </c:pt>
                <c:pt idx="222">
                  <c:v>0.1409678638941399</c:v>
                </c:pt>
                <c:pt idx="223">
                  <c:v>0.14095950225820358</c:v>
                </c:pt>
                <c:pt idx="224">
                  <c:v>0.14095124851367422</c:v>
                </c:pt>
                <c:pt idx="225">
                  <c:v>0.14094310081231926</c:v>
                </c:pt>
                <c:pt idx="226">
                  <c:v>0.14093505734531378</c:v>
                </c:pt>
                <c:pt idx="227">
                  <c:v>0.14092711634223631</c:v>
                </c:pt>
                <c:pt idx="228">
                  <c:v>0.1409192760700948</c:v>
                </c:pt>
                <c:pt idx="229">
                  <c:v>0.14091153483238086</c:v>
                </c:pt>
                <c:pt idx="230">
                  <c:v>0.14090389096815198</c:v>
                </c:pt>
                <c:pt idx="231">
                  <c:v>0.14089634285114058</c:v>
                </c:pt>
                <c:pt idx="232">
                  <c:v>0.1408888888888889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F-62E7-4A8A-BF9A-A34620E82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793016512"/>
        <c:axId val="-1793026304"/>
      </c:scatterChart>
      <c:valAx>
        <c:axId val="-1793016512"/>
        <c:scaling>
          <c:orientation val="minMax"/>
          <c:max val="25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20000"/>
                  <a:lumOff val="80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0"/>
                  <a:t>Shell shape parameter </a:t>
                </a:r>
                <a:r>
                  <a:rPr lang="en-US" b="0">
                    <a:latin typeface="Symbol" panose="05050102010706020507" pitchFamily="18" charset="2"/>
                    <a:cs typeface="Sakkal Majalla" panose="02000000000000000000" pitchFamily="2" charset="-78"/>
                  </a:rPr>
                  <a:t>l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-1793026304"/>
        <c:crosses val="autoZero"/>
        <c:crossBetween val="midCat"/>
        <c:majorUnit val="2.5"/>
      </c:valAx>
      <c:valAx>
        <c:axId val="-1793026304"/>
        <c:scaling>
          <c:orientation val="minMax"/>
          <c:max val="1.1000000000000001"/>
          <c:min val="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20000"/>
                  <a:lumOff val="80000"/>
                </a:schemeClr>
              </a:solidFill>
              <a:round/>
            </a:ln>
            <a:effectLst/>
          </c:spPr>
        </c:majorGridlines>
        <c:title>
          <c:tx>
            <c:strRef>
              <c:f>Summary!$F$6</c:f>
              <c:strCache>
                <c:ptCount val="1"/>
                <c:pt idx="0">
                  <c:v>Knockdown Factor</c:v>
                </c:pt>
              </c:strCache>
            </c:strRef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-1793016512"/>
        <c:crosses val="autoZero"/>
        <c:crossBetween val="midCat"/>
        <c:majorUnit val="0.1"/>
      </c:valAx>
    </c:plotArea>
    <c:legend>
      <c:legendPos val="r"/>
      <c:legendEntry>
        <c:idx val="24"/>
        <c:delete val="1"/>
      </c:legendEntry>
      <c:layout>
        <c:manualLayout>
          <c:xMode val="edge"/>
          <c:yMode val="edge"/>
          <c:x val="0.80656761867313898"/>
          <c:y val="2.3359027725196814E-3"/>
          <c:w val="0.19039365808490458"/>
          <c:h val="0.8905128967502811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434398163825863"/>
          <c:y val="4.4276195629491054E-2"/>
          <c:w val="0.58679736814300076"/>
          <c:h val="0.81533394706856788"/>
        </c:manualLayout>
      </c:layout>
      <c:scatterChart>
        <c:scatterStyle val="smoothMarker"/>
        <c:varyColors val="0"/>
        <c:ser>
          <c:idx val="12"/>
          <c:order val="0"/>
          <c:tx>
            <c:strRef>
              <c:f>Tsien!$A$7</c:f>
              <c:strCache>
                <c:ptCount val="1"/>
                <c:pt idx="0">
                  <c:v>Tsien [1942]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C00000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Tsien!$B$9:$B$18</c:f>
              <c:numCache>
                <c:formatCode>General</c:formatCode>
                <c:ptCount val="10"/>
                <c:pt idx="0">
                  <c:v>0.20000000000000015</c:v>
                </c:pt>
                <c:pt idx="1">
                  <c:v>0.20000000000000015</c:v>
                </c:pt>
                <c:pt idx="2">
                  <c:v>0.20000000000000015</c:v>
                </c:pt>
                <c:pt idx="3">
                  <c:v>0.20000000000000015</c:v>
                </c:pt>
                <c:pt idx="4">
                  <c:v>0.20000000000000015</c:v>
                </c:pt>
                <c:pt idx="5">
                  <c:v>0.20000000000000015</c:v>
                </c:pt>
                <c:pt idx="6">
                  <c:v>0.20000000000000015</c:v>
                </c:pt>
                <c:pt idx="7">
                  <c:v>0.2</c:v>
                </c:pt>
                <c:pt idx="8">
                  <c:v>0.20000000000000015</c:v>
                </c:pt>
                <c:pt idx="9">
                  <c:v>0.20000000000000015</c:v>
                </c:pt>
              </c:numCache>
            </c:numRef>
          </c:xVal>
          <c:yVal>
            <c:numRef>
              <c:f>Tsien!$C$9:$C$18</c:f>
              <c:numCache>
                <c:formatCode>General</c:formatCode>
                <c:ptCount val="10"/>
                <c:pt idx="0">
                  <c:v>0.57141914191419141</c:v>
                </c:pt>
                <c:pt idx="1">
                  <c:v>0.5637788778877888</c:v>
                </c:pt>
                <c:pt idx="2">
                  <c:v>0.57452145214521455</c:v>
                </c:pt>
                <c:pt idx="3">
                  <c:v>0.50896039603960397</c:v>
                </c:pt>
                <c:pt idx="4">
                  <c:v>0.78788778877887788</c:v>
                </c:pt>
                <c:pt idx="5">
                  <c:v>0.58214521452145218</c:v>
                </c:pt>
                <c:pt idx="6">
                  <c:v>0.53636963696369633</c:v>
                </c:pt>
                <c:pt idx="7">
                  <c:v>0.46938943894389434</c:v>
                </c:pt>
                <c:pt idx="8">
                  <c:v>0.41455445544554459</c:v>
                </c:pt>
                <c:pt idx="9">
                  <c:v>0.63415841584158417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E49C-4054-BBC8-1CED6B86E1D7}"/>
            </c:ext>
          </c:extLst>
        </c:ser>
        <c:ser>
          <c:idx val="8"/>
          <c:order val="1"/>
          <c:tx>
            <c:strRef>
              <c:f>Kaplan_Fung!$A$7</c:f>
              <c:strCache>
                <c:ptCount val="1"/>
                <c:pt idx="0">
                  <c:v>Kaplan [1954]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Kaplan_Fung!$B$9:$B$31</c:f>
              <c:numCache>
                <c:formatCode>General</c:formatCode>
                <c:ptCount val="23"/>
                <c:pt idx="0">
                  <c:v>6.275E-2</c:v>
                </c:pt>
                <c:pt idx="1">
                  <c:v>6.4000000000000001E-2</c:v>
                </c:pt>
                <c:pt idx="2">
                  <c:v>6.3250000000000001E-2</c:v>
                </c:pt>
                <c:pt idx="3">
                  <c:v>9.1249999999999998E-2</c:v>
                </c:pt>
                <c:pt idx="4">
                  <c:v>9.4E-2</c:v>
                </c:pt>
                <c:pt idx="5">
                  <c:v>9.5500000000000002E-2</c:v>
                </c:pt>
                <c:pt idx="6">
                  <c:v>0.1065</c:v>
                </c:pt>
                <c:pt idx="7">
                  <c:v>0.06</c:v>
                </c:pt>
                <c:pt idx="8">
                  <c:v>6.275E-2</c:v>
                </c:pt>
                <c:pt idx="9">
                  <c:v>6.6250000000000003E-2</c:v>
                </c:pt>
                <c:pt idx="10">
                  <c:v>7.4249999999999997E-2</c:v>
                </c:pt>
                <c:pt idx="11">
                  <c:v>9.5000000000000001E-2</c:v>
                </c:pt>
                <c:pt idx="12">
                  <c:v>0.10325000000000001</c:v>
                </c:pt>
                <c:pt idx="13">
                  <c:v>0.10249999999999998</c:v>
                </c:pt>
                <c:pt idx="14">
                  <c:v>0.10550000000000001</c:v>
                </c:pt>
                <c:pt idx="15">
                  <c:v>7.5749999999999998E-2</c:v>
                </c:pt>
                <c:pt idx="16">
                  <c:v>8.6749999999999994E-2</c:v>
                </c:pt>
                <c:pt idx="17">
                  <c:v>9.0249999999999997E-2</c:v>
                </c:pt>
                <c:pt idx="18">
                  <c:v>8.8249999999999995E-2</c:v>
                </c:pt>
                <c:pt idx="19">
                  <c:v>9.9750000000000019E-2</c:v>
                </c:pt>
                <c:pt idx="20">
                  <c:v>0.10249999999999998</c:v>
                </c:pt>
                <c:pt idx="21">
                  <c:v>9.8500000000000004E-2</c:v>
                </c:pt>
                <c:pt idx="22">
                  <c:v>0.111</c:v>
                </c:pt>
              </c:numCache>
            </c:numRef>
          </c:xVal>
          <c:yVal>
            <c:numRef>
              <c:f>Kaplan_Fung!$C$9:$C$31</c:f>
              <c:numCache>
                <c:formatCode>General</c:formatCode>
                <c:ptCount val="23"/>
                <c:pt idx="0">
                  <c:v>0.47639916007797461</c:v>
                </c:pt>
                <c:pt idx="1">
                  <c:v>0.45361511670807719</c:v>
                </c:pt>
                <c:pt idx="2">
                  <c:v>0.43842249355740875</c:v>
                </c:pt>
                <c:pt idx="3">
                  <c:v>0.40079173666255014</c:v>
                </c:pt>
                <c:pt idx="4">
                  <c:v>0.44585174703333197</c:v>
                </c:pt>
                <c:pt idx="5">
                  <c:v>0.43910707096437768</c:v>
                </c:pt>
                <c:pt idx="6">
                  <c:v>0.48819837791252979</c:v>
                </c:pt>
                <c:pt idx="7">
                  <c:v>0.72940287573821294</c:v>
                </c:pt>
                <c:pt idx="8">
                  <c:v>0.5782808294438414</c:v>
                </c:pt>
                <c:pt idx="9">
                  <c:v>0.67383927118745002</c:v>
                </c:pt>
                <c:pt idx="10">
                  <c:v>0.54734527370865049</c:v>
                </c:pt>
                <c:pt idx="11">
                  <c:v>0.63055924631115046</c:v>
                </c:pt>
                <c:pt idx="12">
                  <c:v>0.60964907691810233</c:v>
                </c:pt>
                <c:pt idx="13">
                  <c:v>0.56678225604011712</c:v>
                </c:pt>
                <c:pt idx="14">
                  <c:v>0.49317211142372036</c:v>
                </c:pt>
                <c:pt idx="15">
                  <c:v>0.40975901264701903</c:v>
                </c:pt>
                <c:pt idx="16">
                  <c:v>0.40274178574393182</c:v>
                </c:pt>
                <c:pt idx="17">
                  <c:v>0.39744227335300314</c:v>
                </c:pt>
                <c:pt idx="18">
                  <c:v>0.33654299872472032</c:v>
                </c:pt>
                <c:pt idx="19">
                  <c:v>0.60751541441637513</c:v>
                </c:pt>
                <c:pt idx="20">
                  <c:v>0.44106645982885689</c:v>
                </c:pt>
                <c:pt idx="21">
                  <c:v>0.4691763037149112</c:v>
                </c:pt>
                <c:pt idx="22">
                  <c:v>0.77893023476352474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E49C-4054-BBC8-1CED6B86E1D7}"/>
            </c:ext>
          </c:extLst>
        </c:ser>
        <c:ser>
          <c:idx val="19"/>
          <c:order val="2"/>
          <c:tx>
            <c:strRef>
              <c:f>Homewood!$A$7</c:f>
              <c:strCache>
                <c:ptCount val="1"/>
                <c:pt idx="0">
                  <c:v>Homewood [1961]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FFC000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Homewood!$B$9:$B$20</c:f>
              <c:numCache>
                <c:formatCode>General</c:formatCode>
                <c:ptCount val="12"/>
                <c:pt idx="0">
                  <c:v>0.11685040667937178</c:v>
                </c:pt>
                <c:pt idx="1">
                  <c:v>0.11693439073284907</c:v>
                </c:pt>
                <c:pt idx="2">
                  <c:v>0.11693439073284907</c:v>
                </c:pt>
                <c:pt idx="3">
                  <c:v>0.11714313220870663</c:v>
                </c:pt>
                <c:pt idx="4">
                  <c:v>0.11752605682918851</c:v>
                </c:pt>
                <c:pt idx="5">
                  <c:v>0.11781928780157329</c:v>
                </c:pt>
                <c:pt idx="6">
                  <c:v>0.11786461025372313</c:v>
                </c:pt>
                <c:pt idx="7">
                  <c:v>0.22756139561392505</c:v>
                </c:pt>
                <c:pt idx="8">
                  <c:v>0.2445714465977018</c:v>
                </c:pt>
                <c:pt idx="9">
                  <c:v>0.24534870682024953</c:v>
                </c:pt>
                <c:pt idx="10">
                  <c:v>0.24561660422850309</c:v>
                </c:pt>
                <c:pt idx="11">
                  <c:v>0.24572913059932042</c:v>
                </c:pt>
              </c:numCache>
            </c:numRef>
          </c:xVal>
          <c:yVal>
            <c:numRef>
              <c:f>Homewood!$C$9:$C$20</c:f>
              <c:numCache>
                <c:formatCode>General</c:formatCode>
                <c:ptCount val="12"/>
                <c:pt idx="0">
                  <c:v>0.217</c:v>
                </c:pt>
                <c:pt idx="1">
                  <c:v>0.28899999999999998</c:v>
                </c:pt>
                <c:pt idx="2">
                  <c:v>0.17599999999999999</c:v>
                </c:pt>
                <c:pt idx="3">
                  <c:v>0.38700000000000001</c:v>
                </c:pt>
                <c:pt idx="4">
                  <c:v>0.54400000000000004</c:v>
                </c:pt>
                <c:pt idx="5">
                  <c:v>0.433</c:v>
                </c:pt>
                <c:pt idx="6">
                  <c:v>0.51600000000000001</c:v>
                </c:pt>
                <c:pt idx="7">
                  <c:v>0.432</c:v>
                </c:pt>
                <c:pt idx="8">
                  <c:v>0.29199999999999998</c:v>
                </c:pt>
                <c:pt idx="9">
                  <c:v>0.31900000000000001</c:v>
                </c:pt>
                <c:pt idx="11">
                  <c:v>0.313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E49C-4054-BBC8-1CED6B86E1D7}"/>
            </c:ext>
          </c:extLst>
        </c:ser>
        <c:ser>
          <c:idx val="21"/>
          <c:order val="3"/>
          <c:tx>
            <c:strRef>
              <c:f>Seaman!$A$7</c:f>
              <c:strCache>
                <c:ptCount val="1"/>
                <c:pt idx="0">
                  <c:v>Seaman [1962]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C000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Seaman!$B$9:$B$47</c:f>
              <c:numCache>
                <c:formatCode>General</c:formatCode>
                <c:ptCount val="39"/>
                <c:pt idx="0">
                  <c:v>2.8980574838094502E-2</c:v>
                </c:pt>
                <c:pt idx="1">
                  <c:v>2.8718557553834043E-2</c:v>
                </c:pt>
                <c:pt idx="2">
                  <c:v>3.5881903691955694E-2</c:v>
                </c:pt>
                <c:pt idx="3">
                  <c:v>6.046190663879332E-2</c:v>
                </c:pt>
                <c:pt idx="4">
                  <c:v>3.439654174563278E-2</c:v>
                </c:pt>
                <c:pt idx="5">
                  <c:v>6.3966079535833067E-2</c:v>
                </c:pt>
                <c:pt idx="6">
                  <c:v>3.5182890535826433E-2</c:v>
                </c:pt>
                <c:pt idx="7">
                  <c:v>5.7396971396157764E-2</c:v>
                </c:pt>
                <c:pt idx="8">
                  <c:v>6.1337807851876133E-2</c:v>
                </c:pt>
                <c:pt idx="9">
                  <c:v>6.1337807851876133E-2</c:v>
                </c:pt>
                <c:pt idx="10">
                  <c:v>6.3527974099578208E-2</c:v>
                </c:pt>
                <c:pt idx="11">
                  <c:v>7.9579837232310449E-2</c:v>
                </c:pt>
                <c:pt idx="12">
                  <c:v>7.9140756866808826E-2</c:v>
                </c:pt>
                <c:pt idx="13">
                  <c:v>8.0370258848737913E-2</c:v>
                </c:pt>
                <c:pt idx="14">
                  <c:v>7.9404201436410846E-2</c:v>
                </c:pt>
                <c:pt idx="15">
                  <c:v>8.0809425025913345E-2</c:v>
                </c:pt>
                <c:pt idx="16">
                  <c:v>6.659523164473384E-2</c:v>
                </c:pt>
                <c:pt idx="17">
                  <c:v>6.466709917286538E-2</c:v>
                </c:pt>
                <c:pt idx="18">
                  <c:v>8.2917856798412459E-2</c:v>
                </c:pt>
                <c:pt idx="19">
                  <c:v>8.2917856798412459E-2</c:v>
                </c:pt>
                <c:pt idx="20">
                  <c:v>7.9579837232310449E-2</c:v>
                </c:pt>
                <c:pt idx="21">
                  <c:v>8.0809425025913345E-2</c:v>
                </c:pt>
                <c:pt idx="22">
                  <c:v>8.2390680926516247E-2</c:v>
                </c:pt>
                <c:pt idx="23">
                  <c:v>0.10581013106866333</c:v>
                </c:pt>
                <c:pt idx="24">
                  <c:v>0.11172617157551064</c:v>
                </c:pt>
                <c:pt idx="25">
                  <c:v>0.1104010278158188</c:v>
                </c:pt>
                <c:pt idx="26">
                  <c:v>0.1104010278158188</c:v>
                </c:pt>
                <c:pt idx="27">
                  <c:v>0.11658838454130012</c:v>
                </c:pt>
                <c:pt idx="28">
                  <c:v>0.1068691705503273</c:v>
                </c:pt>
                <c:pt idx="29">
                  <c:v>0.10863476435660356</c:v>
                </c:pt>
                <c:pt idx="30">
                  <c:v>0.18443654952501976</c:v>
                </c:pt>
                <c:pt idx="31">
                  <c:v>0.1880482891290095</c:v>
                </c:pt>
                <c:pt idx="32">
                  <c:v>0.18443654952501976</c:v>
                </c:pt>
                <c:pt idx="33">
                  <c:v>0.18443654952501976</c:v>
                </c:pt>
                <c:pt idx="34">
                  <c:v>0.18624183232244773</c:v>
                </c:pt>
                <c:pt idx="35">
                  <c:v>0.18714491321517415</c:v>
                </c:pt>
                <c:pt idx="36">
                  <c:v>0.18353434458735954</c:v>
                </c:pt>
                <c:pt idx="37">
                  <c:v>0.18443654952501976</c:v>
                </c:pt>
                <c:pt idx="38">
                  <c:v>0.18443654952501976</c:v>
                </c:pt>
              </c:numCache>
            </c:numRef>
          </c:xVal>
          <c:yVal>
            <c:numRef>
              <c:f>Seaman!$C$9:$C$47</c:f>
              <c:numCache>
                <c:formatCode>General</c:formatCode>
                <c:ptCount val="39"/>
                <c:pt idx="0">
                  <c:v>0.56000000000000005</c:v>
                </c:pt>
                <c:pt idx="1">
                  <c:v>0.58799999999999997</c:v>
                </c:pt>
                <c:pt idx="2">
                  <c:v>0.36</c:v>
                </c:pt>
                <c:pt idx="3">
                  <c:v>0.36</c:v>
                </c:pt>
                <c:pt idx="4">
                  <c:v>0.51800000000000002</c:v>
                </c:pt>
                <c:pt idx="5">
                  <c:v>0.307</c:v>
                </c:pt>
                <c:pt idx="6">
                  <c:v>0.46200000000000002</c:v>
                </c:pt>
                <c:pt idx="7">
                  <c:v>0.48399999999999999</c:v>
                </c:pt>
                <c:pt idx="8">
                  <c:v>0.50900000000000001</c:v>
                </c:pt>
                <c:pt idx="9">
                  <c:v>0.49</c:v>
                </c:pt>
                <c:pt idx="10">
                  <c:v>0.45100000000000001</c:v>
                </c:pt>
                <c:pt idx="11">
                  <c:v>0.442</c:v>
                </c:pt>
                <c:pt idx="12">
                  <c:v>0.47099999999999997</c:v>
                </c:pt>
                <c:pt idx="13">
                  <c:v>0.44500000000000001</c:v>
                </c:pt>
                <c:pt idx="14">
                  <c:v>0.45800000000000002</c:v>
                </c:pt>
                <c:pt idx="15">
                  <c:v>0.45900000000000002</c:v>
                </c:pt>
                <c:pt idx="16">
                  <c:v>0.253</c:v>
                </c:pt>
                <c:pt idx="17">
                  <c:v>0.30299999999999999</c:v>
                </c:pt>
                <c:pt idx="18">
                  <c:v>0.496</c:v>
                </c:pt>
                <c:pt idx="19">
                  <c:v>0.28599999999999998</c:v>
                </c:pt>
                <c:pt idx="20">
                  <c:v>0.309</c:v>
                </c:pt>
                <c:pt idx="21">
                  <c:v>0.42399999999999999</c:v>
                </c:pt>
                <c:pt idx="22">
                  <c:v>0.41299999999999998</c:v>
                </c:pt>
                <c:pt idx="23">
                  <c:v>0.52</c:v>
                </c:pt>
                <c:pt idx="24">
                  <c:v>0.36799999999999999</c:v>
                </c:pt>
                <c:pt idx="25">
                  <c:v>0.434</c:v>
                </c:pt>
                <c:pt idx="26">
                  <c:v>0.55200000000000005</c:v>
                </c:pt>
                <c:pt idx="27">
                  <c:v>0.28799999999999998</c:v>
                </c:pt>
                <c:pt idx="28">
                  <c:v>0.433</c:v>
                </c:pt>
                <c:pt idx="29">
                  <c:v>0.48499999999999999</c:v>
                </c:pt>
                <c:pt idx="30">
                  <c:v>0.46100000000000002</c:v>
                </c:pt>
                <c:pt idx="31">
                  <c:v>0.32400000000000001</c:v>
                </c:pt>
                <c:pt idx="32">
                  <c:v>0.39500000000000002</c:v>
                </c:pt>
                <c:pt idx="33">
                  <c:v>0.38300000000000001</c:v>
                </c:pt>
                <c:pt idx="34">
                  <c:v>0.34599999999999997</c:v>
                </c:pt>
                <c:pt idx="35">
                  <c:v>0.443</c:v>
                </c:pt>
                <c:pt idx="36">
                  <c:v>0.373</c:v>
                </c:pt>
                <c:pt idx="37">
                  <c:v>0.30499999999999999</c:v>
                </c:pt>
                <c:pt idx="38">
                  <c:v>0.28699999999999998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E49C-4054-BBC8-1CED6B86E1D7}"/>
            </c:ext>
          </c:extLst>
        </c:ser>
        <c:ser>
          <c:idx val="22"/>
          <c:order val="4"/>
          <c:tx>
            <c:strRef>
              <c:f>Radtke!$A$7</c:f>
              <c:strCache>
                <c:ptCount val="1"/>
                <c:pt idx="0">
                  <c:v>Radtke [1962]</c:v>
                </c:pt>
              </c:strCache>
            </c:strRef>
          </c:tx>
          <c:spPr>
            <a:ln w="19050">
              <a:noFill/>
            </a:ln>
          </c:spPr>
          <c:marker>
            <c:symbol val="x"/>
            <c:size val="5"/>
            <c:spPr>
              <a:solidFill>
                <a:srgbClr val="FFC000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Radtke!$B$9:$B$20</c:f>
              <c:numCache>
                <c:formatCode>General</c:formatCode>
                <c:ptCount val="12"/>
              </c:numCache>
            </c:numRef>
          </c:xVal>
          <c:yVal>
            <c:numRef>
              <c:f>Radtke!$C$9:$C$20</c:f>
              <c:numCache>
                <c:formatCode>General</c:formatCode>
                <c:ptCount val="12"/>
                <c:pt idx="0">
                  <c:v>0.34873999999999999</c:v>
                </c:pt>
                <c:pt idx="1">
                  <c:v>0.44335999999999998</c:v>
                </c:pt>
                <c:pt idx="2">
                  <c:v>0.47664000000000001</c:v>
                </c:pt>
                <c:pt idx="3">
                  <c:v>0.48599999999999999</c:v>
                </c:pt>
                <c:pt idx="4">
                  <c:v>0.46555000000000002</c:v>
                </c:pt>
                <c:pt idx="5">
                  <c:v>0.62672000000000005</c:v>
                </c:pt>
                <c:pt idx="6">
                  <c:v>0.50990999999999997</c:v>
                </c:pt>
                <c:pt idx="7">
                  <c:v>0.48946000000000001</c:v>
                </c:pt>
                <c:pt idx="8">
                  <c:v>0.43781999999999999</c:v>
                </c:pt>
                <c:pt idx="9">
                  <c:v>0.36191000000000001</c:v>
                </c:pt>
                <c:pt idx="10">
                  <c:v>0.55808999999999997</c:v>
                </c:pt>
                <c:pt idx="11">
                  <c:v>0.70262999999999998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4-E49C-4054-BBC8-1CED6B86E1D7}"/>
            </c:ext>
          </c:extLst>
        </c:ser>
        <c:ser>
          <c:idx val="13"/>
          <c:order val="5"/>
          <c:tx>
            <c:strRef>
              <c:f>Adam_King!$A$7</c:f>
              <c:strCache>
                <c:ptCount val="1"/>
                <c:pt idx="0">
                  <c:v>Adam [1963]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Adam_King!$B$9:$B$16</c:f>
              <c:numCache>
                <c:formatCode>General</c:formatCode>
                <c:ptCount val="8"/>
                <c:pt idx="0">
                  <c:v>0.20920502092050208</c:v>
                </c:pt>
                <c:pt idx="1">
                  <c:v>0.20920502092050208</c:v>
                </c:pt>
                <c:pt idx="2">
                  <c:v>0.3003003003003003</c:v>
                </c:pt>
                <c:pt idx="3">
                  <c:v>0.3003003003003003</c:v>
                </c:pt>
                <c:pt idx="4">
                  <c:v>0.5</c:v>
                </c:pt>
                <c:pt idx="5">
                  <c:v>0.5</c:v>
                </c:pt>
                <c:pt idx="6">
                  <c:v>0.5</c:v>
                </c:pt>
                <c:pt idx="7">
                  <c:v>1</c:v>
                </c:pt>
              </c:numCache>
            </c:numRef>
          </c:xVal>
          <c:yVal>
            <c:numRef>
              <c:f>Adam_King!$C$9:$C$16</c:f>
              <c:numCache>
                <c:formatCode>General</c:formatCode>
                <c:ptCount val="8"/>
                <c:pt idx="0">
                  <c:v>0.83</c:v>
                </c:pt>
                <c:pt idx="1">
                  <c:v>0.66</c:v>
                </c:pt>
                <c:pt idx="2">
                  <c:v>0.83</c:v>
                </c:pt>
                <c:pt idx="3">
                  <c:v>0.81</c:v>
                </c:pt>
                <c:pt idx="4">
                  <c:v>0.83</c:v>
                </c:pt>
                <c:pt idx="5">
                  <c:v>0.54</c:v>
                </c:pt>
                <c:pt idx="6">
                  <c:v>0.89</c:v>
                </c:pt>
                <c:pt idx="7">
                  <c:v>0.79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5-E49C-4054-BBC8-1CED6B86E1D7}"/>
            </c:ext>
          </c:extLst>
        </c:ser>
        <c:ser>
          <c:idx val="14"/>
          <c:order val="6"/>
          <c:tx>
            <c:strRef>
              <c:f>Little!$A$7</c:f>
              <c:strCache>
                <c:ptCount val="1"/>
                <c:pt idx="0">
                  <c:v>Little [1964]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Little!$B$9:$B$32</c:f>
              <c:numCache>
                <c:formatCode>General</c:formatCode>
                <c:ptCount val="24"/>
                <c:pt idx="0">
                  <c:v>0.26666666666666666</c:v>
                </c:pt>
                <c:pt idx="1">
                  <c:v>0.26666666666666666</c:v>
                </c:pt>
                <c:pt idx="2">
                  <c:v>0.26666666666666666</c:v>
                </c:pt>
                <c:pt idx="3">
                  <c:v>0.26666666666666666</c:v>
                </c:pt>
                <c:pt idx="4">
                  <c:v>0.26666666666666666</c:v>
                </c:pt>
                <c:pt idx="5">
                  <c:v>0.26666666666666666</c:v>
                </c:pt>
                <c:pt idx="6">
                  <c:v>0.26666666666666666</c:v>
                </c:pt>
                <c:pt idx="7">
                  <c:v>0.26666666666666666</c:v>
                </c:pt>
                <c:pt idx="8">
                  <c:v>0.26666666666666666</c:v>
                </c:pt>
                <c:pt idx="9">
                  <c:v>0.26666666666666666</c:v>
                </c:pt>
                <c:pt idx="10">
                  <c:v>0.26666666666666666</c:v>
                </c:pt>
                <c:pt idx="11">
                  <c:v>0.26666666666666666</c:v>
                </c:pt>
                <c:pt idx="12">
                  <c:v>0.26666666666666666</c:v>
                </c:pt>
                <c:pt idx="13">
                  <c:v>0.26666666666666666</c:v>
                </c:pt>
                <c:pt idx="14">
                  <c:v>0.26666666666666666</c:v>
                </c:pt>
                <c:pt idx="15">
                  <c:v>0.26666666666666666</c:v>
                </c:pt>
                <c:pt idx="16">
                  <c:v>0.26666666666666666</c:v>
                </c:pt>
                <c:pt idx="17">
                  <c:v>0.26666666666666666</c:v>
                </c:pt>
                <c:pt idx="18">
                  <c:v>0.26666666666666666</c:v>
                </c:pt>
                <c:pt idx="19">
                  <c:v>0.26666666666666666</c:v>
                </c:pt>
                <c:pt idx="20">
                  <c:v>0.26666666666666666</c:v>
                </c:pt>
                <c:pt idx="21">
                  <c:v>0.26666666666666666</c:v>
                </c:pt>
                <c:pt idx="22">
                  <c:v>0.26666666666666666</c:v>
                </c:pt>
                <c:pt idx="23">
                  <c:v>0.26666666666666666</c:v>
                </c:pt>
              </c:numCache>
            </c:numRef>
          </c:xVal>
          <c:yVal>
            <c:numRef>
              <c:f>Little!$C$9:$C$32</c:f>
              <c:numCache>
                <c:formatCode>General</c:formatCode>
                <c:ptCount val="24"/>
                <c:pt idx="0">
                  <c:v>0.54</c:v>
                </c:pt>
                <c:pt idx="1">
                  <c:v>0.44</c:v>
                </c:pt>
                <c:pt idx="2">
                  <c:v>0.46</c:v>
                </c:pt>
                <c:pt idx="3">
                  <c:v>0.49</c:v>
                </c:pt>
                <c:pt idx="4">
                  <c:v>0.52</c:v>
                </c:pt>
                <c:pt idx="5">
                  <c:v>0.54</c:v>
                </c:pt>
                <c:pt idx="6">
                  <c:v>0.5</c:v>
                </c:pt>
                <c:pt idx="7">
                  <c:v>0.48</c:v>
                </c:pt>
                <c:pt idx="8">
                  <c:v>0.5</c:v>
                </c:pt>
                <c:pt idx="9">
                  <c:v>0.5</c:v>
                </c:pt>
                <c:pt idx="10">
                  <c:v>0.52</c:v>
                </c:pt>
                <c:pt idx="11">
                  <c:v>0.55000000000000004</c:v>
                </c:pt>
                <c:pt idx="12">
                  <c:v>0.56999999999999995</c:v>
                </c:pt>
                <c:pt idx="13">
                  <c:v>0.59</c:v>
                </c:pt>
                <c:pt idx="14">
                  <c:v>0.69</c:v>
                </c:pt>
                <c:pt idx="15">
                  <c:v>0.54</c:v>
                </c:pt>
                <c:pt idx="16">
                  <c:v>0.56999999999999995</c:v>
                </c:pt>
                <c:pt idx="17">
                  <c:v>0.6</c:v>
                </c:pt>
                <c:pt idx="18">
                  <c:v>0.61</c:v>
                </c:pt>
                <c:pt idx="19">
                  <c:v>0.6</c:v>
                </c:pt>
                <c:pt idx="20">
                  <c:v>0.59</c:v>
                </c:pt>
                <c:pt idx="21">
                  <c:v>0.5</c:v>
                </c:pt>
                <c:pt idx="22">
                  <c:v>0.64</c:v>
                </c:pt>
                <c:pt idx="23">
                  <c:v>0.64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6-E49C-4054-BBC8-1CED6B86E1D7}"/>
            </c:ext>
          </c:extLst>
        </c:ser>
        <c:ser>
          <c:idx val="5"/>
          <c:order val="7"/>
          <c:tx>
            <c:strRef>
              <c:f>Parmerter!$A$7</c:f>
              <c:strCache>
                <c:ptCount val="1"/>
                <c:pt idx="0">
                  <c:v>Parmerter [1964]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Parmerter!$B$9:$B$30</c:f>
              <c:numCache>
                <c:formatCode>General</c:formatCode>
                <c:ptCount val="22"/>
                <c:pt idx="0">
                  <c:v>4.9195107598565074E-2</c:v>
                </c:pt>
                <c:pt idx="1">
                  <c:v>4.912986937311295E-2</c:v>
                </c:pt>
                <c:pt idx="2">
                  <c:v>5.0933281695233236E-2</c:v>
                </c:pt>
                <c:pt idx="3">
                  <c:v>5.1030178452229576E-2</c:v>
                </c:pt>
                <c:pt idx="4">
                  <c:v>4.9569309058429371E-2</c:v>
                </c:pt>
                <c:pt idx="5">
                  <c:v>5.3404927074539872E-2</c:v>
                </c:pt>
                <c:pt idx="6">
                  <c:v>5.0373754830433645E-2</c:v>
                </c:pt>
                <c:pt idx="7">
                  <c:v>5.0934806683553296E-2</c:v>
                </c:pt>
                <c:pt idx="8">
                  <c:v>5.1364725644979951E-2</c:v>
                </c:pt>
                <c:pt idx="9">
                  <c:v>5.1397717479861819E-2</c:v>
                </c:pt>
                <c:pt idx="10">
                  <c:v>5.2193880043710242E-2</c:v>
                </c:pt>
                <c:pt idx="11">
                  <c:v>0.10366053182780989</c:v>
                </c:pt>
                <c:pt idx="12">
                  <c:v>0.10304562624551476</c:v>
                </c:pt>
                <c:pt idx="13">
                  <c:v>0.10399434253183841</c:v>
                </c:pt>
                <c:pt idx="14">
                  <c:v>0.10354639879948574</c:v>
                </c:pt>
                <c:pt idx="15">
                  <c:v>0.10418670883778586</c:v>
                </c:pt>
                <c:pt idx="16">
                  <c:v>0.10224410672239977</c:v>
                </c:pt>
                <c:pt idx="17">
                  <c:v>0.10197806802898768</c:v>
                </c:pt>
                <c:pt idx="18">
                  <c:v>0.10531018834426813</c:v>
                </c:pt>
                <c:pt idx="19">
                  <c:v>0.10381080739866538</c:v>
                </c:pt>
                <c:pt idx="20">
                  <c:v>0.10434791950374726</c:v>
                </c:pt>
                <c:pt idx="21">
                  <c:v>0.10463645646268971</c:v>
                </c:pt>
              </c:numCache>
            </c:numRef>
          </c:xVal>
          <c:yVal>
            <c:numRef>
              <c:f>Parmerter!$C$9:$C$30</c:f>
              <c:numCache>
                <c:formatCode>General</c:formatCode>
                <c:ptCount val="22"/>
                <c:pt idx="0">
                  <c:v>0.62</c:v>
                </c:pt>
                <c:pt idx="1">
                  <c:v>0.65</c:v>
                </c:pt>
                <c:pt idx="2">
                  <c:v>0.7</c:v>
                </c:pt>
                <c:pt idx="3">
                  <c:v>0.73</c:v>
                </c:pt>
                <c:pt idx="4">
                  <c:v>0.69</c:v>
                </c:pt>
                <c:pt idx="5">
                  <c:v>0.65</c:v>
                </c:pt>
                <c:pt idx="6">
                  <c:v>0.69</c:v>
                </c:pt>
                <c:pt idx="7">
                  <c:v>0.72</c:v>
                </c:pt>
                <c:pt idx="8">
                  <c:v>0.71</c:v>
                </c:pt>
                <c:pt idx="9">
                  <c:v>0.63</c:v>
                </c:pt>
                <c:pt idx="10">
                  <c:v>0.66</c:v>
                </c:pt>
                <c:pt idx="11">
                  <c:v>0.83</c:v>
                </c:pt>
                <c:pt idx="12">
                  <c:v>0.82</c:v>
                </c:pt>
                <c:pt idx="13">
                  <c:v>0.84</c:v>
                </c:pt>
                <c:pt idx="14">
                  <c:v>0.76</c:v>
                </c:pt>
                <c:pt idx="15">
                  <c:v>0.81</c:v>
                </c:pt>
                <c:pt idx="16">
                  <c:v>0.9</c:v>
                </c:pt>
                <c:pt idx="17">
                  <c:v>0.68</c:v>
                </c:pt>
                <c:pt idx="18">
                  <c:v>0.74</c:v>
                </c:pt>
                <c:pt idx="19">
                  <c:v>0.83</c:v>
                </c:pt>
                <c:pt idx="20">
                  <c:v>0.87</c:v>
                </c:pt>
                <c:pt idx="21">
                  <c:v>0.72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7-E49C-4054-BBC8-1CED6B86E1D7}"/>
            </c:ext>
          </c:extLst>
        </c:ser>
        <c:ser>
          <c:idx val="17"/>
          <c:order val="8"/>
          <c:tx>
            <c:strRef>
              <c:f>Wang!$A$7</c:f>
              <c:strCache>
                <c:ptCount val="1"/>
                <c:pt idx="0">
                  <c:v>Wang [1966]</c:v>
                </c:pt>
              </c:strCache>
            </c:strRef>
          </c:tx>
          <c:spPr>
            <a:ln w="19050">
              <a:noFill/>
            </a:ln>
          </c:spPr>
          <c:marker>
            <c:symbol val="x"/>
            <c:size val="5"/>
            <c:spPr>
              <a:solidFill>
                <a:srgbClr val="FFFF00"/>
              </a:solidFill>
              <a:ln w="3175">
                <a:solidFill>
                  <a:schemeClr val="tx1"/>
                </a:solidFill>
              </a:ln>
            </c:spPr>
          </c:marker>
          <c:xVal>
            <c:numRef>
              <c:f>Wang!$B$9:$B$25</c:f>
              <c:numCache>
                <c:formatCode>General</c:formatCode>
                <c:ptCount val="17"/>
                <c:pt idx="0">
                  <c:v>0.26794919243112253</c:v>
                </c:pt>
                <c:pt idx="1">
                  <c:v>0.26794919243112253</c:v>
                </c:pt>
                <c:pt idx="2">
                  <c:v>0.26794919243112253</c:v>
                </c:pt>
                <c:pt idx="3">
                  <c:v>0.26794919243112253</c:v>
                </c:pt>
                <c:pt idx="4">
                  <c:v>0.26794919243112253</c:v>
                </c:pt>
                <c:pt idx="5">
                  <c:v>0.26794919243112253</c:v>
                </c:pt>
                <c:pt idx="6">
                  <c:v>0.26794919243112253</c:v>
                </c:pt>
                <c:pt idx="7">
                  <c:v>0.26794919243112253</c:v>
                </c:pt>
                <c:pt idx="8">
                  <c:v>0.26794919243112253</c:v>
                </c:pt>
                <c:pt idx="9">
                  <c:v>0.26794919243112253</c:v>
                </c:pt>
                <c:pt idx="10">
                  <c:v>0.26794919243112253</c:v>
                </c:pt>
                <c:pt idx="11">
                  <c:v>0.26794919243112253</c:v>
                </c:pt>
                <c:pt idx="12">
                  <c:v>0.26794919243112253</c:v>
                </c:pt>
                <c:pt idx="13">
                  <c:v>0.26794919243112253</c:v>
                </c:pt>
                <c:pt idx="14">
                  <c:v>0.26794919243112253</c:v>
                </c:pt>
                <c:pt idx="15">
                  <c:v>0.26794919243112253</c:v>
                </c:pt>
              </c:numCache>
            </c:numRef>
          </c:xVal>
          <c:yVal>
            <c:numRef>
              <c:f>Wang!$C$9:$C$25</c:f>
              <c:numCache>
                <c:formatCode>General</c:formatCode>
                <c:ptCount val="17"/>
                <c:pt idx="0">
                  <c:v>0.49238999999999999</c:v>
                </c:pt>
                <c:pt idx="1">
                  <c:v>0.50590999999999997</c:v>
                </c:pt>
                <c:pt idx="2">
                  <c:v>0.50976999999999995</c:v>
                </c:pt>
                <c:pt idx="3">
                  <c:v>0.51690000000000003</c:v>
                </c:pt>
                <c:pt idx="4">
                  <c:v>0.54957999999999996</c:v>
                </c:pt>
                <c:pt idx="5">
                  <c:v>0.55196000000000001</c:v>
                </c:pt>
                <c:pt idx="6">
                  <c:v>0.55269999999999997</c:v>
                </c:pt>
                <c:pt idx="7">
                  <c:v>0.56147000000000002</c:v>
                </c:pt>
                <c:pt idx="8">
                  <c:v>0.56533</c:v>
                </c:pt>
                <c:pt idx="9">
                  <c:v>0.56786000000000003</c:v>
                </c:pt>
                <c:pt idx="10">
                  <c:v>0.57572999999999996</c:v>
                </c:pt>
                <c:pt idx="11">
                  <c:v>0.57410000000000005</c:v>
                </c:pt>
                <c:pt idx="12">
                  <c:v>0.58211999999999997</c:v>
                </c:pt>
                <c:pt idx="13">
                  <c:v>0.59087999999999996</c:v>
                </c:pt>
                <c:pt idx="14">
                  <c:v>0.60514000000000001</c:v>
                </c:pt>
                <c:pt idx="15">
                  <c:v>0.63841999999999999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8-E49C-4054-BBC8-1CED6B86E1D7}"/>
            </c:ext>
          </c:extLst>
        </c:ser>
        <c:ser>
          <c:idx val="24"/>
          <c:order val="9"/>
          <c:tx>
            <c:strRef>
              <c:f>Wang!$A$7</c:f>
              <c:strCache>
                <c:ptCount val="1"/>
                <c:pt idx="0">
                  <c:v>Wang [1966]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C000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Wang!$B$28:$B$34</c:f>
              <c:numCache>
                <c:formatCode>General</c:formatCode>
                <c:ptCount val="7"/>
                <c:pt idx="0">
                  <c:v>0.26794919243112253</c:v>
                </c:pt>
                <c:pt idx="1">
                  <c:v>0.26794919243112253</c:v>
                </c:pt>
                <c:pt idx="2">
                  <c:v>0.26794919243112253</c:v>
                </c:pt>
                <c:pt idx="3">
                  <c:v>0.26794919243112253</c:v>
                </c:pt>
                <c:pt idx="4">
                  <c:v>0.26794919243112253</c:v>
                </c:pt>
                <c:pt idx="5">
                  <c:v>0.26794919243112253</c:v>
                </c:pt>
                <c:pt idx="6">
                  <c:v>0.26794919243112253</c:v>
                </c:pt>
              </c:numCache>
            </c:numRef>
          </c:xVal>
          <c:yVal>
            <c:numRef>
              <c:f>Wang!$C$28:$C$34</c:f>
              <c:numCache>
                <c:formatCode>General</c:formatCode>
                <c:ptCount val="7"/>
                <c:pt idx="0">
                  <c:v>0.36298999999999998</c:v>
                </c:pt>
                <c:pt idx="1">
                  <c:v>0.35422999999999999</c:v>
                </c:pt>
                <c:pt idx="2">
                  <c:v>0.31605</c:v>
                </c:pt>
                <c:pt idx="3">
                  <c:v>0.30506</c:v>
                </c:pt>
                <c:pt idx="4">
                  <c:v>0.29629</c:v>
                </c:pt>
                <c:pt idx="5">
                  <c:v>0.26450000000000001</c:v>
                </c:pt>
                <c:pt idx="6">
                  <c:v>0.30980999999999997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9-E49C-4054-BBC8-1CED6B86E1D7}"/>
            </c:ext>
          </c:extLst>
        </c:ser>
        <c:ser>
          <c:idx val="6"/>
          <c:order val="10"/>
          <c:tx>
            <c:strRef>
              <c:f>Tilman!$A$7</c:f>
              <c:strCache>
                <c:ptCount val="1"/>
                <c:pt idx="0">
                  <c:v>Tilman [1970]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92D050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Tilman!$B$9:$B$38</c:f>
              <c:numCache>
                <c:formatCode>General</c:formatCode>
                <c:ptCount val="30"/>
                <c:pt idx="0">
                  <c:v>5.2753763623172002E-2</c:v>
                </c:pt>
                <c:pt idx="1">
                  <c:v>5.2810652308225757E-2</c:v>
                </c:pt>
                <c:pt idx="2">
                  <c:v>5.2820774774382566E-2</c:v>
                </c:pt>
                <c:pt idx="3">
                  <c:v>4.0091420810164091E-2</c:v>
                </c:pt>
                <c:pt idx="4">
                  <c:v>4.0093286897783735E-2</c:v>
                </c:pt>
                <c:pt idx="5">
                  <c:v>5.2877306351791491E-2</c:v>
                </c:pt>
                <c:pt idx="6">
                  <c:v>5.2827180466875789E-2</c:v>
                </c:pt>
                <c:pt idx="7">
                  <c:v>5.2782969153937098E-2</c:v>
                </c:pt>
                <c:pt idx="8">
                  <c:v>5.2862905266354308E-2</c:v>
                </c:pt>
                <c:pt idx="9">
                  <c:v>5.2826960724906349E-2</c:v>
                </c:pt>
                <c:pt idx="10">
                  <c:v>5.2845473522458219E-2</c:v>
                </c:pt>
                <c:pt idx="11">
                  <c:v>5.1173963884817091E-2</c:v>
                </c:pt>
                <c:pt idx="12">
                  <c:v>5.2875056041898294E-2</c:v>
                </c:pt>
                <c:pt idx="13">
                  <c:v>6.9729964969654723E-2</c:v>
                </c:pt>
                <c:pt idx="14">
                  <c:v>4.0036912676228185E-2</c:v>
                </c:pt>
                <c:pt idx="15">
                  <c:v>6.7196491671503961E-2</c:v>
                </c:pt>
                <c:pt idx="16">
                  <c:v>7.0424565828453689E-2</c:v>
                </c:pt>
                <c:pt idx="17">
                  <c:v>5.2834529782429217E-2</c:v>
                </c:pt>
                <c:pt idx="18">
                  <c:v>5.2795497376083682E-2</c:v>
                </c:pt>
                <c:pt idx="19">
                  <c:v>5.2740704499052195E-2</c:v>
                </c:pt>
                <c:pt idx="20">
                  <c:v>4.1790064322254378E-2</c:v>
                </c:pt>
                <c:pt idx="21">
                  <c:v>4.1664816764131279E-2</c:v>
                </c:pt>
                <c:pt idx="22">
                  <c:v>4.1741433813976707E-2</c:v>
                </c:pt>
                <c:pt idx="23">
                  <c:v>4.1746202086390884E-2</c:v>
                </c:pt>
                <c:pt idx="24">
                  <c:v>8.413005392825311E-2</c:v>
                </c:pt>
                <c:pt idx="25">
                  <c:v>8.3998735529448088E-2</c:v>
                </c:pt>
                <c:pt idx="26">
                  <c:v>8.3964711042143383E-2</c:v>
                </c:pt>
                <c:pt idx="27">
                  <c:v>8.3964711042143383E-2</c:v>
                </c:pt>
                <c:pt idx="28">
                  <c:v>8.3928100387570662E-2</c:v>
                </c:pt>
                <c:pt idx="29">
                  <c:v>8.418012842926334E-2</c:v>
                </c:pt>
              </c:numCache>
            </c:numRef>
          </c:xVal>
          <c:yVal>
            <c:numRef>
              <c:f>Tilman!$C$9:$C$38</c:f>
              <c:numCache>
                <c:formatCode>General</c:formatCode>
                <c:ptCount val="30"/>
                <c:pt idx="0">
                  <c:v>0.63041965118070387</c:v>
                </c:pt>
                <c:pt idx="1">
                  <c:v>0.65501496188594865</c:v>
                </c:pt>
                <c:pt idx="2">
                  <c:v>0.6532235793153055</c:v>
                </c:pt>
                <c:pt idx="3">
                  <c:v>0.57425467729812696</c:v>
                </c:pt>
                <c:pt idx="4">
                  <c:v>0.59530913007276287</c:v>
                </c:pt>
                <c:pt idx="5">
                  <c:v>0.567000862192091</c:v>
                </c:pt>
                <c:pt idx="6">
                  <c:v>0.58044473896780402</c:v>
                </c:pt>
                <c:pt idx="7">
                  <c:v>0.61824901704406843</c:v>
                </c:pt>
                <c:pt idx="8">
                  <c:v>0.65109164893665072</c:v>
                </c:pt>
                <c:pt idx="9">
                  <c:v>0.6144798271230546</c:v>
                </c:pt>
                <c:pt idx="10">
                  <c:v>0.68889779926598549</c:v>
                </c:pt>
                <c:pt idx="11">
                  <c:v>0.78019318637631685</c:v>
                </c:pt>
                <c:pt idx="12">
                  <c:v>0.73066999764691498</c:v>
                </c:pt>
                <c:pt idx="13">
                  <c:v>0.93720019018487588</c:v>
                </c:pt>
                <c:pt idx="14">
                  <c:v>0.66587545957051775</c:v>
                </c:pt>
                <c:pt idx="15">
                  <c:v>0.66441214143977501</c:v>
                </c:pt>
                <c:pt idx="16">
                  <c:v>0.96116208331835318</c:v>
                </c:pt>
                <c:pt idx="17">
                  <c:v>0.67271420576937069</c:v>
                </c:pt>
                <c:pt idx="18">
                  <c:v>0.67832672183038556</c:v>
                </c:pt>
                <c:pt idx="19">
                  <c:v>0.68382496717285968</c:v>
                </c:pt>
                <c:pt idx="20">
                  <c:v>0.76181401034641161</c:v>
                </c:pt>
                <c:pt idx="21">
                  <c:v>0.73805447655994572</c:v>
                </c:pt>
                <c:pt idx="22">
                  <c:v>0.74761014171329754</c:v>
                </c:pt>
                <c:pt idx="23">
                  <c:v>0.75734752186882648</c:v>
                </c:pt>
                <c:pt idx="24">
                  <c:v>1.088765094148298</c:v>
                </c:pt>
                <c:pt idx="25">
                  <c:v>0.95793888955647366</c:v>
                </c:pt>
                <c:pt idx="26">
                  <c:v>0.8652543941923535</c:v>
                </c:pt>
                <c:pt idx="27">
                  <c:v>0.87142897320872115</c:v>
                </c:pt>
                <c:pt idx="28">
                  <c:v>1.0671003582413188</c:v>
                </c:pt>
                <c:pt idx="29">
                  <c:v>0.9511849287637858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A-E49C-4054-BBC8-1CED6B86E1D7}"/>
            </c:ext>
          </c:extLst>
        </c:ser>
        <c:ser>
          <c:idx val="7"/>
          <c:order val="11"/>
          <c:tx>
            <c:strRef>
              <c:f>Sunakawa!$A$9</c:f>
              <c:strCache>
                <c:ptCount val="1"/>
                <c:pt idx="0">
                  <c:v>Sunakawa [1974]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92D050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Sunakawa!$B$25:$B$155</c:f>
              <c:numCache>
                <c:formatCode>General</c:formatCode>
                <c:ptCount val="131"/>
                <c:pt idx="0">
                  <c:v>5.0125628933800348E-2</c:v>
                </c:pt>
                <c:pt idx="1">
                  <c:v>3.3370452904233905E-2</c:v>
                </c:pt>
                <c:pt idx="2">
                  <c:v>5.0125628933800348E-2</c:v>
                </c:pt>
                <c:pt idx="3">
                  <c:v>6.6965626340746987E-2</c:v>
                </c:pt>
                <c:pt idx="4">
                  <c:v>6.6965626340746987E-2</c:v>
                </c:pt>
                <c:pt idx="5">
                  <c:v>5.0125628933800348E-2</c:v>
                </c:pt>
                <c:pt idx="6">
                  <c:v>5.0125628933800348E-2</c:v>
                </c:pt>
                <c:pt idx="7">
                  <c:v>5.0125628933800348E-2</c:v>
                </c:pt>
                <c:pt idx="8">
                  <c:v>6.6965626340746987E-2</c:v>
                </c:pt>
                <c:pt idx="9">
                  <c:v>6.6965626340746987E-2</c:v>
                </c:pt>
                <c:pt idx="10">
                  <c:v>5.0125628933800348E-2</c:v>
                </c:pt>
                <c:pt idx="11">
                  <c:v>5.0125628933800348E-2</c:v>
                </c:pt>
                <c:pt idx="12">
                  <c:v>6.6965626340746987E-2</c:v>
                </c:pt>
                <c:pt idx="13">
                  <c:v>5.0125628933800348E-2</c:v>
                </c:pt>
                <c:pt idx="14">
                  <c:v>6.6965626340746987E-2</c:v>
                </c:pt>
                <c:pt idx="15">
                  <c:v>5.0125628933800348E-2</c:v>
                </c:pt>
                <c:pt idx="16">
                  <c:v>6.6965626340746987E-2</c:v>
                </c:pt>
                <c:pt idx="17">
                  <c:v>5.0125628933800348E-2</c:v>
                </c:pt>
                <c:pt idx="18">
                  <c:v>7.5426688904937464E-2</c:v>
                </c:pt>
                <c:pt idx="19">
                  <c:v>5.0125628933800348E-2</c:v>
                </c:pt>
                <c:pt idx="20">
                  <c:v>6.6965626340746987E-2</c:v>
                </c:pt>
                <c:pt idx="21">
                  <c:v>6.6965626340746987E-2</c:v>
                </c:pt>
                <c:pt idx="22">
                  <c:v>7.5426688904937464E-2</c:v>
                </c:pt>
                <c:pt idx="23">
                  <c:v>5.0125628933800348E-2</c:v>
                </c:pt>
                <c:pt idx="24">
                  <c:v>5.0125628933800348E-2</c:v>
                </c:pt>
                <c:pt idx="25">
                  <c:v>5.0125628933800348E-2</c:v>
                </c:pt>
                <c:pt idx="26">
                  <c:v>6.6965626340746987E-2</c:v>
                </c:pt>
                <c:pt idx="27">
                  <c:v>0.10102051443364403</c:v>
                </c:pt>
                <c:pt idx="28">
                  <c:v>7.5426688904937464E-2</c:v>
                </c:pt>
                <c:pt idx="29">
                  <c:v>7.5426688904937464E-2</c:v>
                </c:pt>
                <c:pt idx="30">
                  <c:v>0.10102051443364402</c:v>
                </c:pt>
                <c:pt idx="31">
                  <c:v>7.5426688904937464E-2</c:v>
                </c:pt>
                <c:pt idx="32">
                  <c:v>6.6965626340746987E-2</c:v>
                </c:pt>
                <c:pt idx="33">
                  <c:v>0.10102051443364403</c:v>
                </c:pt>
                <c:pt idx="34">
                  <c:v>7.5426688904937464E-2</c:v>
                </c:pt>
                <c:pt idx="35">
                  <c:v>7.5426688904937464E-2</c:v>
                </c:pt>
                <c:pt idx="36">
                  <c:v>0.10102051443364402</c:v>
                </c:pt>
                <c:pt idx="37">
                  <c:v>0.10102051443364402</c:v>
                </c:pt>
                <c:pt idx="38">
                  <c:v>0.10102051443364402</c:v>
                </c:pt>
                <c:pt idx="39">
                  <c:v>7.5426688904937464E-2</c:v>
                </c:pt>
                <c:pt idx="40">
                  <c:v>0.1535359952768478</c:v>
                </c:pt>
                <c:pt idx="41">
                  <c:v>0.10102051443364402</c:v>
                </c:pt>
                <c:pt idx="42">
                  <c:v>0.10102051443364402</c:v>
                </c:pt>
                <c:pt idx="43">
                  <c:v>0.10102051443364402</c:v>
                </c:pt>
                <c:pt idx="44">
                  <c:v>0.10102051443364402</c:v>
                </c:pt>
                <c:pt idx="45">
                  <c:v>0.10102051443364402</c:v>
                </c:pt>
                <c:pt idx="46">
                  <c:v>0.10102051443364402</c:v>
                </c:pt>
                <c:pt idx="47">
                  <c:v>7.5426688904937464E-2</c:v>
                </c:pt>
                <c:pt idx="48">
                  <c:v>7.5426688904937464E-2</c:v>
                </c:pt>
                <c:pt idx="49">
                  <c:v>7.5426688904937464E-2</c:v>
                </c:pt>
                <c:pt idx="50">
                  <c:v>0.1535359952768478</c:v>
                </c:pt>
                <c:pt idx="51">
                  <c:v>0.10102051443364402</c:v>
                </c:pt>
                <c:pt idx="52">
                  <c:v>0.1535359952768478</c:v>
                </c:pt>
                <c:pt idx="53">
                  <c:v>0.1535359952768478</c:v>
                </c:pt>
                <c:pt idx="54">
                  <c:v>0.1535359952768478</c:v>
                </c:pt>
                <c:pt idx="55">
                  <c:v>0.10102051443364402</c:v>
                </c:pt>
                <c:pt idx="56">
                  <c:v>0.10102051443364402</c:v>
                </c:pt>
                <c:pt idx="57">
                  <c:v>0.10102051443364402</c:v>
                </c:pt>
                <c:pt idx="58">
                  <c:v>6.6965626340746987E-2</c:v>
                </c:pt>
                <c:pt idx="59">
                  <c:v>0.10102051443364402</c:v>
                </c:pt>
                <c:pt idx="60">
                  <c:v>0.1535359952768478</c:v>
                </c:pt>
                <c:pt idx="61">
                  <c:v>0.1535359952768478</c:v>
                </c:pt>
                <c:pt idx="62">
                  <c:v>0.10102051443364402</c:v>
                </c:pt>
                <c:pt idx="63">
                  <c:v>0.10102051443364402</c:v>
                </c:pt>
                <c:pt idx="64">
                  <c:v>0.10102051443364402</c:v>
                </c:pt>
                <c:pt idx="65">
                  <c:v>0.10102051443364402</c:v>
                </c:pt>
                <c:pt idx="66">
                  <c:v>0.1535359952768478</c:v>
                </c:pt>
                <c:pt idx="67">
                  <c:v>0.19460050430144568</c:v>
                </c:pt>
                <c:pt idx="68">
                  <c:v>0.10102051443364402</c:v>
                </c:pt>
                <c:pt idx="69">
                  <c:v>0.10102051443364402</c:v>
                </c:pt>
                <c:pt idx="70">
                  <c:v>0.10102051443364402</c:v>
                </c:pt>
                <c:pt idx="71">
                  <c:v>0.1535359952768478</c:v>
                </c:pt>
                <c:pt idx="72">
                  <c:v>0.1535359952768478</c:v>
                </c:pt>
                <c:pt idx="73">
                  <c:v>0.10102051443364402</c:v>
                </c:pt>
                <c:pt idx="74">
                  <c:v>0.1535359952768478</c:v>
                </c:pt>
                <c:pt idx="75">
                  <c:v>0.19460050430144568</c:v>
                </c:pt>
                <c:pt idx="76">
                  <c:v>0.1535359952768478</c:v>
                </c:pt>
                <c:pt idx="77">
                  <c:v>0.19460050430144568</c:v>
                </c:pt>
                <c:pt idx="78">
                  <c:v>0.19460050430144568</c:v>
                </c:pt>
                <c:pt idx="79">
                  <c:v>0.1535359952768478</c:v>
                </c:pt>
                <c:pt idx="80">
                  <c:v>0.1535359952768478</c:v>
                </c:pt>
                <c:pt idx="81">
                  <c:v>0.1535359952768478</c:v>
                </c:pt>
                <c:pt idx="82">
                  <c:v>0.1535359952768478</c:v>
                </c:pt>
                <c:pt idx="83">
                  <c:v>0.19460050430144568</c:v>
                </c:pt>
                <c:pt idx="84">
                  <c:v>0.19460050430144568</c:v>
                </c:pt>
                <c:pt idx="85">
                  <c:v>0.1535359952768478</c:v>
                </c:pt>
                <c:pt idx="86">
                  <c:v>0.1535359952768478</c:v>
                </c:pt>
                <c:pt idx="87">
                  <c:v>0.1535359952768478</c:v>
                </c:pt>
                <c:pt idx="88">
                  <c:v>0.19460050430144568</c:v>
                </c:pt>
                <c:pt idx="89">
                  <c:v>0.19460050430144568</c:v>
                </c:pt>
                <c:pt idx="90">
                  <c:v>0.19460050430144568</c:v>
                </c:pt>
                <c:pt idx="91">
                  <c:v>0.19460050430144568</c:v>
                </c:pt>
                <c:pt idx="92">
                  <c:v>0.1535359952768478</c:v>
                </c:pt>
                <c:pt idx="93">
                  <c:v>0.26794919243112281</c:v>
                </c:pt>
                <c:pt idx="94">
                  <c:v>0.19460050430144568</c:v>
                </c:pt>
                <c:pt idx="95">
                  <c:v>0.19460050430144568</c:v>
                </c:pt>
                <c:pt idx="96">
                  <c:v>0.1535359952768478</c:v>
                </c:pt>
                <c:pt idx="97">
                  <c:v>0.1535359952768478</c:v>
                </c:pt>
                <c:pt idx="98">
                  <c:v>0.1535359952768478</c:v>
                </c:pt>
                <c:pt idx="99">
                  <c:v>0.1535359952768478</c:v>
                </c:pt>
                <c:pt idx="100">
                  <c:v>0.1535359952768478</c:v>
                </c:pt>
                <c:pt idx="101">
                  <c:v>0.26794919243112281</c:v>
                </c:pt>
                <c:pt idx="102">
                  <c:v>0.19460050430144568</c:v>
                </c:pt>
                <c:pt idx="103">
                  <c:v>0.26794919243112281</c:v>
                </c:pt>
                <c:pt idx="104">
                  <c:v>0.26794919243112281</c:v>
                </c:pt>
                <c:pt idx="105">
                  <c:v>0.26794919243112281</c:v>
                </c:pt>
                <c:pt idx="106">
                  <c:v>0.19460050430144568</c:v>
                </c:pt>
                <c:pt idx="107">
                  <c:v>0.26794919243112281</c:v>
                </c:pt>
                <c:pt idx="108">
                  <c:v>0.26794919243112281</c:v>
                </c:pt>
                <c:pt idx="109">
                  <c:v>0.26794919243112281</c:v>
                </c:pt>
                <c:pt idx="110">
                  <c:v>0.19460050430144568</c:v>
                </c:pt>
                <c:pt idx="111">
                  <c:v>0.19460050430144568</c:v>
                </c:pt>
                <c:pt idx="112">
                  <c:v>0.26794919243112281</c:v>
                </c:pt>
                <c:pt idx="113">
                  <c:v>0.26794919243112281</c:v>
                </c:pt>
                <c:pt idx="114">
                  <c:v>0.26794919243112281</c:v>
                </c:pt>
                <c:pt idx="115">
                  <c:v>0.26794919243112281</c:v>
                </c:pt>
                <c:pt idx="116">
                  <c:v>0.19460050430144568</c:v>
                </c:pt>
                <c:pt idx="117">
                  <c:v>0.26794919243112281</c:v>
                </c:pt>
                <c:pt idx="118">
                  <c:v>0.26794919243112281</c:v>
                </c:pt>
                <c:pt idx="119">
                  <c:v>0.26794919243112281</c:v>
                </c:pt>
                <c:pt idx="120">
                  <c:v>0.26794919243112281</c:v>
                </c:pt>
                <c:pt idx="121">
                  <c:v>0.26794919243112281</c:v>
                </c:pt>
                <c:pt idx="122">
                  <c:v>0.26794919243112281</c:v>
                </c:pt>
                <c:pt idx="123">
                  <c:v>0.26794919243112281</c:v>
                </c:pt>
                <c:pt idx="124">
                  <c:v>0.26794919243112281</c:v>
                </c:pt>
                <c:pt idx="125">
                  <c:v>0.26794919243112281</c:v>
                </c:pt>
                <c:pt idx="126">
                  <c:v>0.26794919243112281</c:v>
                </c:pt>
                <c:pt idx="127">
                  <c:v>0.26794919243112281</c:v>
                </c:pt>
                <c:pt idx="128">
                  <c:v>0.26794919243112281</c:v>
                </c:pt>
                <c:pt idx="129">
                  <c:v>0.26794919243112281</c:v>
                </c:pt>
                <c:pt idx="130">
                  <c:v>0.26794919243112281</c:v>
                </c:pt>
              </c:numCache>
            </c:numRef>
          </c:xVal>
          <c:yVal>
            <c:numRef>
              <c:f>Sunakawa!$C$25:$C$155</c:f>
              <c:numCache>
                <c:formatCode>General</c:formatCode>
                <c:ptCount val="131"/>
                <c:pt idx="0">
                  <c:v>0.84365000000000001</c:v>
                </c:pt>
                <c:pt idx="1">
                  <c:v>0.82913000000000003</c:v>
                </c:pt>
                <c:pt idx="2">
                  <c:v>0.69142999999999999</c:v>
                </c:pt>
                <c:pt idx="3">
                  <c:v>0.63951999999999998</c:v>
                </c:pt>
                <c:pt idx="4">
                  <c:v>0.87885000000000002</c:v>
                </c:pt>
                <c:pt idx="5">
                  <c:v>0.61092000000000002</c:v>
                </c:pt>
                <c:pt idx="6">
                  <c:v>0.72002999999999995</c:v>
                </c:pt>
                <c:pt idx="7">
                  <c:v>0.68923000000000001</c:v>
                </c:pt>
                <c:pt idx="8">
                  <c:v>0.68439000000000005</c:v>
                </c:pt>
                <c:pt idx="9">
                  <c:v>0.69891000000000003</c:v>
                </c:pt>
                <c:pt idx="10">
                  <c:v>0.74861999999999995</c:v>
                </c:pt>
                <c:pt idx="11">
                  <c:v>0.69142999999999999</c:v>
                </c:pt>
                <c:pt idx="12">
                  <c:v>0.71299000000000001</c:v>
                </c:pt>
                <c:pt idx="13">
                  <c:v>0.81989000000000001</c:v>
                </c:pt>
                <c:pt idx="14">
                  <c:v>0.87444999999999995</c:v>
                </c:pt>
                <c:pt idx="15">
                  <c:v>0.94528000000000001</c:v>
                </c:pt>
                <c:pt idx="16">
                  <c:v>0.88368999999999998</c:v>
                </c:pt>
                <c:pt idx="17">
                  <c:v>0.62280000000000002</c:v>
                </c:pt>
                <c:pt idx="18">
                  <c:v>0.66547000000000001</c:v>
                </c:pt>
                <c:pt idx="19">
                  <c:v>0.59684000000000004</c:v>
                </c:pt>
                <c:pt idx="20">
                  <c:v>1.0689</c:v>
                </c:pt>
                <c:pt idx="21">
                  <c:v>0.76534000000000002</c:v>
                </c:pt>
                <c:pt idx="22">
                  <c:v>0.87180999999999997</c:v>
                </c:pt>
                <c:pt idx="23">
                  <c:v>0.71079000000000003</c:v>
                </c:pt>
                <c:pt idx="24">
                  <c:v>0.86256999999999995</c:v>
                </c:pt>
                <c:pt idx="25">
                  <c:v>0.84101000000000004</c:v>
                </c:pt>
                <c:pt idx="26">
                  <c:v>0.70111000000000001</c:v>
                </c:pt>
                <c:pt idx="27">
                  <c:v>0.74378</c:v>
                </c:pt>
                <c:pt idx="28">
                  <c:v>0.88149</c:v>
                </c:pt>
                <c:pt idx="29">
                  <c:v>0.82693000000000005</c:v>
                </c:pt>
                <c:pt idx="30">
                  <c:v>0.72002999999999995</c:v>
                </c:pt>
                <c:pt idx="31">
                  <c:v>0.73673999999999995</c:v>
                </c:pt>
                <c:pt idx="32">
                  <c:v>0.74378</c:v>
                </c:pt>
                <c:pt idx="33">
                  <c:v>0.75566</c:v>
                </c:pt>
                <c:pt idx="34">
                  <c:v>0.70330999999999999</c:v>
                </c:pt>
                <c:pt idx="35">
                  <c:v>0.74158000000000002</c:v>
                </c:pt>
                <c:pt idx="36">
                  <c:v>0.79349999999999998</c:v>
                </c:pt>
                <c:pt idx="37">
                  <c:v>0.8982</c:v>
                </c:pt>
                <c:pt idx="38">
                  <c:v>0.76973999999999998</c:v>
                </c:pt>
                <c:pt idx="39">
                  <c:v>0.64171999999999996</c:v>
                </c:pt>
                <c:pt idx="40">
                  <c:v>0.75346000000000002</c:v>
                </c:pt>
                <c:pt idx="41">
                  <c:v>0.79834000000000005</c:v>
                </c:pt>
                <c:pt idx="42">
                  <c:v>0.81505000000000005</c:v>
                </c:pt>
                <c:pt idx="43">
                  <c:v>0.83880999999999994</c:v>
                </c:pt>
                <c:pt idx="44">
                  <c:v>0.80098000000000003</c:v>
                </c:pt>
                <c:pt idx="45">
                  <c:v>0.82693000000000005</c:v>
                </c:pt>
                <c:pt idx="46">
                  <c:v>0.78425999999999996</c:v>
                </c:pt>
                <c:pt idx="47">
                  <c:v>0.75566</c:v>
                </c:pt>
                <c:pt idx="48">
                  <c:v>0.71782999999999997</c:v>
                </c:pt>
                <c:pt idx="49">
                  <c:v>0.66063000000000005</c:v>
                </c:pt>
                <c:pt idx="50">
                  <c:v>0.84804999999999997</c:v>
                </c:pt>
                <c:pt idx="51">
                  <c:v>0.83177000000000001</c:v>
                </c:pt>
                <c:pt idx="52">
                  <c:v>0.81020999999999999</c:v>
                </c:pt>
                <c:pt idx="53">
                  <c:v>0.82208999999999999</c:v>
                </c:pt>
                <c:pt idx="54">
                  <c:v>0.80801999999999996</c:v>
                </c:pt>
                <c:pt idx="55">
                  <c:v>0.72970999999999997</c:v>
                </c:pt>
                <c:pt idx="56">
                  <c:v>0.76973999999999998</c:v>
                </c:pt>
                <c:pt idx="57">
                  <c:v>0.72970999999999997</c:v>
                </c:pt>
                <c:pt idx="58">
                  <c:v>0.62763999999999998</c:v>
                </c:pt>
                <c:pt idx="59">
                  <c:v>0.91008</c:v>
                </c:pt>
                <c:pt idx="60">
                  <c:v>0.75346000000000002</c:v>
                </c:pt>
                <c:pt idx="61">
                  <c:v>0.83177000000000001</c:v>
                </c:pt>
                <c:pt idx="62">
                  <c:v>0.90259999999999996</c:v>
                </c:pt>
                <c:pt idx="63">
                  <c:v>0.90524000000000004</c:v>
                </c:pt>
                <c:pt idx="64">
                  <c:v>0.78425999999999996</c:v>
                </c:pt>
                <c:pt idx="65">
                  <c:v>0.82693000000000005</c:v>
                </c:pt>
                <c:pt idx="66">
                  <c:v>0.84584999999999999</c:v>
                </c:pt>
                <c:pt idx="67">
                  <c:v>0.60167999999999999</c:v>
                </c:pt>
                <c:pt idx="68">
                  <c:v>0.87444999999999995</c:v>
                </c:pt>
                <c:pt idx="69">
                  <c:v>0.76534000000000002</c:v>
                </c:pt>
                <c:pt idx="70">
                  <c:v>0.84101000000000004</c:v>
                </c:pt>
                <c:pt idx="71">
                  <c:v>0.73894000000000004</c:v>
                </c:pt>
                <c:pt idx="72">
                  <c:v>0.84365000000000001</c:v>
                </c:pt>
                <c:pt idx="73">
                  <c:v>0.86256999999999995</c:v>
                </c:pt>
                <c:pt idx="74">
                  <c:v>0.78161999999999998</c:v>
                </c:pt>
                <c:pt idx="75">
                  <c:v>0.67998999999999998</c:v>
                </c:pt>
                <c:pt idx="76">
                  <c:v>0.81725000000000003</c:v>
                </c:pt>
                <c:pt idx="77">
                  <c:v>0.56825000000000003</c:v>
                </c:pt>
                <c:pt idx="78">
                  <c:v>0.62763999999999998</c:v>
                </c:pt>
                <c:pt idx="79">
                  <c:v>0.76049999999999995</c:v>
                </c:pt>
                <c:pt idx="80">
                  <c:v>0.77237999999999996</c:v>
                </c:pt>
                <c:pt idx="81">
                  <c:v>0.7319</c:v>
                </c:pt>
                <c:pt idx="82">
                  <c:v>0.8982</c:v>
                </c:pt>
                <c:pt idx="83">
                  <c:v>0.69406999999999996</c:v>
                </c:pt>
                <c:pt idx="84">
                  <c:v>0.62060000000000004</c:v>
                </c:pt>
                <c:pt idx="85">
                  <c:v>0.79349999999999998</c:v>
                </c:pt>
                <c:pt idx="86">
                  <c:v>0.90744000000000002</c:v>
                </c:pt>
                <c:pt idx="87">
                  <c:v>0.84584999999999999</c:v>
                </c:pt>
                <c:pt idx="88">
                  <c:v>0.81725000000000003</c:v>
                </c:pt>
                <c:pt idx="89">
                  <c:v>0.62763999999999998</c:v>
                </c:pt>
                <c:pt idx="90">
                  <c:v>0.58979999999999999</c:v>
                </c:pt>
                <c:pt idx="91">
                  <c:v>0.65359</c:v>
                </c:pt>
                <c:pt idx="92">
                  <c:v>0.77942</c:v>
                </c:pt>
                <c:pt idx="93">
                  <c:v>0.62983999999999996</c:v>
                </c:pt>
                <c:pt idx="94">
                  <c:v>0.56605000000000005</c:v>
                </c:pt>
                <c:pt idx="95">
                  <c:v>0.64171999999999996</c:v>
                </c:pt>
                <c:pt idx="96">
                  <c:v>0.74158000000000002</c:v>
                </c:pt>
                <c:pt idx="97">
                  <c:v>0.79613999999999996</c:v>
                </c:pt>
                <c:pt idx="98">
                  <c:v>0.83396999999999999</c:v>
                </c:pt>
                <c:pt idx="99">
                  <c:v>0.83880999999999994</c:v>
                </c:pt>
                <c:pt idx="100">
                  <c:v>0.75566</c:v>
                </c:pt>
                <c:pt idx="101">
                  <c:v>0.64171999999999996</c:v>
                </c:pt>
                <c:pt idx="102">
                  <c:v>0.56120999999999999</c:v>
                </c:pt>
                <c:pt idx="103">
                  <c:v>0.56825000000000003</c:v>
                </c:pt>
                <c:pt idx="104">
                  <c:v>0.66063000000000005</c:v>
                </c:pt>
                <c:pt idx="105">
                  <c:v>0.62763999999999998</c:v>
                </c:pt>
                <c:pt idx="106">
                  <c:v>0.60387999999999997</c:v>
                </c:pt>
                <c:pt idx="107">
                  <c:v>0.72706999999999999</c:v>
                </c:pt>
                <c:pt idx="108">
                  <c:v>0.62060000000000004</c:v>
                </c:pt>
                <c:pt idx="109">
                  <c:v>0.48070000000000002</c:v>
                </c:pt>
                <c:pt idx="110">
                  <c:v>0.57045000000000001</c:v>
                </c:pt>
                <c:pt idx="111">
                  <c:v>0.59904000000000002</c:v>
                </c:pt>
                <c:pt idx="112">
                  <c:v>0.62983999999999996</c:v>
                </c:pt>
                <c:pt idx="113">
                  <c:v>0.68923000000000001</c:v>
                </c:pt>
                <c:pt idx="114">
                  <c:v>0.56340999999999997</c:v>
                </c:pt>
                <c:pt idx="115">
                  <c:v>0.64876</c:v>
                </c:pt>
                <c:pt idx="116">
                  <c:v>0.62280000000000002</c:v>
                </c:pt>
                <c:pt idx="117">
                  <c:v>0.62983999999999996</c:v>
                </c:pt>
                <c:pt idx="118">
                  <c:v>0.57791999999999999</c:v>
                </c:pt>
                <c:pt idx="119">
                  <c:v>0.60872000000000004</c:v>
                </c:pt>
                <c:pt idx="120">
                  <c:v>0.625</c:v>
                </c:pt>
                <c:pt idx="121">
                  <c:v>0.61575999999999997</c:v>
                </c:pt>
                <c:pt idx="122">
                  <c:v>0.58496000000000004</c:v>
                </c:pt>
                <c:pt idx="123">
                  <c:v>0.59684000000000004</c:v>
                </c:pt>
                <c:pt idx="124">
                  <c:v>0.57791999999999999</c:v>
                </c:pt>
                <c:pt idx="125">
                  <c:v>0.50400999999999996</c:v>
                </c:pt>
                <c:pt idx="126">
                  <c:v>0.53261000000000003</c:v>
                </c:pt>
                <c:pt idx="127">
                  <c:v>0.45694000000000001</c:v>
                </c:pt>
                <c:pt idx="128">
                  <c:v>0.51853000000000005</c:v>
                </c:pt>
                <c:pt idx="129">
                  <c:v>0.42349999999999999</c:v>
                </c:pt>
                <c:pt idx="130">
                  <c:v>0.61355999999999999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B-E49C-4054-BBC8-1CED6B86E1D7}"/>
            </c:ext>
          </c:extLst>
        </c:ser>
        <c:ser>
          <c:idx val="2"/>
          <c:order val="12"/>
          <c:tx>
            <c:strRef>
              <c:f>Yamada!$A$7</c:f>
              <c:strCache>
                <c:ptCount val="1"/>
                <c:pt idx="0">
                  <c:v>Yamada [1983]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5"/>
            <c:spPr>
              <a:solidFill>
                <a:srgbClr val="00B0F0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Yamada!$B$9:$B$87</c:f>
              <c:numCache>
                <c:formatCode>General</c:formatCode>
                <c:ptCount val="79"/>
                <c:pt idx="0">
                  <c:v>4.069827423982781E-2</c:v>
                </c:pt>
                <c:pt idx="1">
                  <c:v>4.0973387667102269E-2</c:v>
                </c:pt>
                <c:pt idx="2">
                  <c:v>4.1494323198296532E-2</c:v>
                </c:pt>
                <c:pt idx="3">
                  <c:v>4.1904161660916518E-2</c:v>
                </c:pt>
                <c:pt idx="4">
                  <c:v>4.3785583585110865E-2</c:v>
                </c:pt>
                <c:pt idx="5">
                  <c:v>4.4265359080683873E-2</c:v>
                </c:pt>
                <c:pt idx="6">
                  <c:v>4.4638033065859402E-2</c:v>
                </c:pt>
                <c:pt idx="7">
                  <c:v>4.5305569437700033E-2</c:v>
                </c:pt>
                <c:pt idx="8">
                  <c:v>4.5993417130476777E-2</c:v>
                </c:pt>
                <c:pt idx="9">
                  <c:v>4.6909162947862827E-2</c:v>
                </c:pt>
                <c:pt idx="10">
                  <c:v>4.6831457261178357E-2</c:v>
                </c:pt>
                <c:pt idx="11">
                  <c:v>4.7727519816563486E-2</c:v>
                </c:pt>
                <c:pt idx="12">
                  <c:v>4.1413317287033784E-2</c:v>
                </c:pt>
                <c:pt idx="13">
                  <c:v>4.1616429036700979E-2</c:v>
                </c:pt>
                <c:pt idx="14">
                  <c:v>5.5142423688302411E-2</c:v>
                </c:pt>
                <c:pt idx="15">
                  <c:v>4.4450913421104972E-2</c:v>
                </c:pt>
                <c:pt idx="16">
                  <c:v>5.6390097984864197E-2</c:v>
                </c:pt>
                <c:pt idx="17">
                  <c:v>4.5088832843840007E-2</c:v>
                </c:pt>
                <c:pt idx="18">
                  <c:v>4.5893874491295901E-2</c:v>
                </c:pt>
                <c:pt idx="19">
                  <c:v>4.552440409744276E-2</c:v>
                </c:pt>
                <c:pt idx="20">
                  <c:v>4.5208984844163191E-2</c:v>
                </c:pt>
                <c:pt idx="21">
                  <c:v>4.6395952983948739E-2</c:v>
                </c:pt>
                <c:pt idx="22">
                  <c:v>4.5968490924674275E-2</c:v>
                </c:pt>
                <c:pt idx="23">
                  <c:v>5.7462885637213468E-2</c:v>
                </c:pt>
                <c:pt idx="24">
                  <c:v>4.6831457261178357E-2</c:v>
                </c:pt>
                <c:pt idx="25">
                  <c:v>4.8325869609899236E-2</c:v>
                </c:pt>
                <c:pt idx="26">
                  <c:v>4.5844264915597802E-2</c:v>
                </c:pt>
                <c:pt idx="27">
                  <c:v>4.3583140563982228E-2</c:v>
                </c:pt>
                <c:pt idx="28">
                  <c:v>4.7143838421468784E-2</c:v>
                </c:pt>
                <c:pt idx="29">
                  <c:v>4.1092437265461107E-2</c:v>
                </c:pt>
                <c:pt idx="30">
                  <c:v>4.396712140422785E-2</c:v>
                </c:pt>
                <c:pt idx="31">
                  <c:v>4.5844264915597802E-2</c:v>
                </c:pt>
                <c:pt idx="32">
                  <c:v>4.6370587735213367E-2</c:v>
                </c:pt>
                <c:pt idx="33">
                  <c:v>4.6294658483340724E-2</c:v>
                </c:pt>
                <c:pt idx="34">
                  <c:v>4.703924832970291E-2</c:v>
                </c:pt>
                <c:pt idx="35">
                  <c:v>4.7754395174873898E-2</c:v>
                </c:pt>
                <c:pt idx="36">
                  <c:v>4.7566902214311368E-2</c:v>
                </c:pt>
                <c:pt idx="37">
                  <c:v>4.7997645514291191E-2</c:v>
                </c:pt>
                <c:pt idx="38">
                  <c:v>5.520349066491937E-2</c:v>
                </c:pt>
                <c:pt idx="39">
                  <c:v>5.4183460148767904E-2</c:v>
                </c:pt>
                <c:pt idx="40">
                  <c:v>5.6517987771364978E-2</c:v>
                </c:pt>
                <c:pt idx="41">
                  <c:v>4.9109509066202581E-2</c:v>
                </c:pt>
                <c:pt idx="42">
                  <c:v>4.8798631757859763E-2</c:v>
                </c:pt>
                <c:pt idx="43">
                  <c:v>4.8798631757859763E-2</c:v>
                </c:pt>
                <c:pt idx="44">
                  <c:v>5.0036884104831557E-2</c:v>
                </c:pt>
                <c:pt idx="45">
                  <c:v>4.8798631757859763E-2</c:v>
                </c:pt>
                <c:pt idx="46">
                  <c:v>4.9539887814650518E-2</c:v>
                </c:pt>
                <c:pt idx="47">
                  <c:v>4.0102070166127157E-2</c:v>
                </c:pt>
                <c:pt idx="48">
                  <c:v>5.0660255761181855E-2</c:v>
                </c:pt>
                <c:pt idx="49">
                  <c:v>3.7899417228509882E-2</c:v>
                </c:pt>
                <c:pt idx="50">
                  <c:v>4.3161860327363077E-2</c:v>
                </c:pt>
                <c:pt idx="51">
                  <c:v>4.3898868249409854E-2</c:v>
                </c:pt>
                <c:pt idx="52">
                  <c:v>4.0330771457004914E-2</c:v>
                </c:pt>
                <c:pt idx="53">
                  <c:v>4.3762996912330321E-2</c:v>
                </c:pt>
                <c:pt idx="54">
                  <c:v>4.5573322018611348E-2</c:v>
                </c:pt>
                <c:pt idx="55">
                  <c:v>4.4685059884067208E-2</c:v>
                </c:pt>
                <c:pt idx="56">
                  <c:v>4.6068358551144856E-2</c:v>
                </c:pt>
                <c:pt idx="57">
                  <c:v>4.3717893536085746E-2</c:v>
                </c:pt>
                <c:pt idx="58">
                  <c:v>4.2534355428720541E-2</c:v>
                </c:pt>
                <c:pt idx="59">
                  <c:v>4.7065352225030201E-2</c:v>
                </c:pt>
                <c:pt idx="60">
                  <c:v>4.8630719454535773E-2</c:v>
                </c:pt>
                <c:pt idx="61">
                  <c:v>4.46615340708824E-2</c:v>
                </c:pt>
                <c:pt idx="62">
                  <c:v>4.6421346058003417E-2</c:v>
                </c:pt>
                <c:pt idx="63">
                  <c:v>4.6143545110620868E-2</c:v>
                </c:pt>
                <c:pt idx="64">
                  <c:v>4.6218978016252951E-2</c:v>
                </c:pt>
                <c:pt idx="65">
                  <c:v>4.6497692691692058E-2</c:v>
                </c:pt>
                <c:pt idx="66">
                  <c:v>4.7540237895440013E-2</c:v>
                </c:pt>
                <c:pt idx="67">
                  <c:v>0.10487539931339662</c:v>
                </c:pt>
                <c:pt idx="68">
                  <c:v>0.10502389386593829</c:v>
                </c:pt>
                <c:pt idx="69">
                  <c:v>0.10856066721745722</c:v>
                </c:pt>
                <c:pt idx="70">
                  <c:v>0.10952330678895973</c:v>
                </c:pt>
                <c:pt idx="71">
                  <c:v>0.10777145088340001</c:v>
                </c:pt>
                <c:pt idx="72">
                  <c:v>0.10653256898754437</c:v>
                </c:pt>
                <c:pt idx="73">
                  <c:v>0.107459005437277</c:v>
                </c:pt>
                <c:pt idx="74">
                  <c:v>0.10808574008654451</c:v>
                </c:pt>
                <c:pt idx="75">
                  <c:v>0.10622733688032414</c:v>
                </c:pt>
                <c:pt idx="76">
                  <c:v>0.10699375857265568</c:v>
                </c:pt>
                <c:pt idx="77">
                  <c:v>0.107459005437277</c:v>
                </c:pt>
                <c:pt idx="78">
                  <c:v>5.286211932840798E-2</c:v>
                </c:pt>
              </c:numCache>
            </c:numRef>
          </c:xVal>
          <c:yVal>
            <c:numRef>
              <c:f>Yamada!$C$9:$C$87</c:f>
              <c:numCache>
                <c:formatCode>General</c:formatCode>
                <c:ptCount val="79"/>
                <c:pt idx="0">
                  <c:v>0.71</c:v>
                </c:pt>
                <c:pt idx="1">
                  <c:v>0.7</c:v>
                </c:pt>
                <c:pt idx="2">
                  <c:v>0.69</c:v>
                </c:pt>
                <c:pt idx="3">
                  <c:v>0.74</c:v>
                </c:pt>
                <c:pt idx="4">
                  <c:v>0.61</c:v>
                </c:pt>
                <c:pt idx="5">
                  <c:v>0.56000000000000005</c:v>
                </c:pt>
                <c:pt idx="6">
                  <c:v>0.55000000000000004</c:v>
                </c:pt>
                <c:pt idx="7">
                  <c:v>0.53</c:v>
                </c:pt>
                <c:pt idx="8">
                  <c:v>0.53</c:v>
                </c:pt>
                <c:pt idx="9">
                  <c:v>0.53</c:v>
                </c:pt>
                <c:pt idx="10">
                  <c:v>0.45</c:v>
                </c:pt>
                <c:pt idx="11">
                  <c:v>0.5</c:v>
                </c:pt>
                <c:pt idx="12">
                  <c:v>0.75</c:v>
                </c:pt>
                <c:pt idx="13">
                  <c:v>0.78</c:v>
                </c:pt>
                <c:pt idx="14">
                  <c:v>0.47</c:v>
                </c:pt>
                <c:pt idx="15">
                  <c:v>0.67</c:v>
                </c:pt>
                <c:pt idx="16">
                  <c:v>0.45</c:v>
                </c:pt>
                <c:pt idx="17">
                  <c:v>0.71</c:v>
                </c:pt>
                <c:pt idx="18">
                  <c:v>0.68</c:v>
                </c:pt>
                <c:pt idx="19">
                  <c:v>0.56000000000000005</c:v>
                </c:pt>
                <c:pt idx="20">
                  <c:v>0.54</c:v>
                </c:pt>
                <c:pt idx="21">
                  <c:v>0.72</c:v>
                </c:pt>
                <c:pt idx="22">
                  <c:v>0.63</c:v>
                </c:pt>
                <c:pt idx="23">
                  <c:v>0.52</c:v>
                </c:pt>
                <c:pt idx="24">
                  <c:v>0.72</c:v>
                </c:pt>
                <c:pt idx="25">
                  <c:v>0.7</c:v>
                </c:pt>
                <c:pt idx="26">
                  <c:v>0.63</c:v>
                </c:pt>
                <c:pt idx="27">
                  <c:v>0.65</c:v>
                </c:pt>
                <c:pt idx="28">
                  <c:v>0.65</c:v>
                </c:pt>
                <c:pt idx="29">
                  <c:v>0.37</c:v>
                </c:pt>
                <c:pt idx="30">
                  <c:v>0.56999999999999995</c:v>
                </c:pt>
                <c:pt idx="31">
                  <c:v>0.77</c:v>
                </c:pt>
                <c:pt idx="32">
                  <c:v>0.66</c:v>
                </c:pt>
                <c:pt idx="33">
                  <c:v>0.68</c:v>
                </c:pt>
                <c:pt idx="34">
                  <c:v>0.78</c:v>
                </c:pt>
                <c:pt idx="35">
                  <c:v>0.71</c:v>
                </c:pt>
                <c:pt idx="36">
                  <c:v>0.38</c:v>
                </c:pt>
                <c:pt idx="37">
                  <c:v>0.37</c:v>
                </c:pt>
                <c:pt idx="38">
                  <c:v>0.61</c:v>
                </c:pt>
                <c:pt idx="39">
                  <c:v>0.61</c:v>
                </c:pt>
                <c:pt idx="40">
                  <c:v>0.52</c:v>
                </c:pt>
                <c:pt idx="41">
                  <c:v>0.7</c:v>
                </c:pt>
                <c:pt idx="42">
                  <c:v>0.76</c:v>
                </c:pt>
                <c:pt idx="43">
                  <c:v>0.79</c:v>
                </c:pt>
                <c:pt idx="44">
                  <c:v>0.8</c:v>
                </c:pt>
                <c:pt idx="45">
                  <c:v>0.56000000000000005</c:v>
                </c:pt>
                <c:pt idx="46">
                  <c:v>0.38</c:v>
                </c:pt>
                <c:pt idx="47">
                  <c:v>0.65</c:v>
                </c:pt>
                <c:pt idx="48">
                  <c:v>0.57999999999999996</c:v>
                </c:pt>
                <c:pt idx="49">
                  <c:v>0.59</c:v>
                </c:pt>
                <c:pt idx="50">
                  <c:v>0.65</c:v>
                </c:pt>
                <c:pt idx="51">
                  <c:v>0.66</c:v>
                </c:pt>
                <c:pt idx="52">
                  <c:v>0.67</c:v>
                </c:pt>
                <c:pt idx="53">
                  <c:v>0.63</c:v>
                </c:pt>
                <c:pt idx="54">
                  <c:v>0.71</c:v>
                </c:pt>
                <c:pt idx="55">
                  <c:v>0.66</c:v>
                </c:pt>
                <c:pt idx="56">
                  <c:v>0.69</c:v>
                </c:pt>
                <c:pt idx="57">
                  <c:v>0.71</c:v>
                </c:pt>
                <c:pt idx="58">
                  <c:v>0.7</c:v>
                </c:pt>
                <c:pt idx="59">
                  <c:v>0.75</c:v>
                </c:pt>
                <c:pt idx="60">
                  <c:v>0.71</c:v>
                </c:pt>
                <c:pt idx="61">
                  <c:v>0.7</c:v>
                </c:pt>
                <c:pt idx="62">
                  <c:v>0.7</c:v>
                </c:pt>
                <c:pt idx="63">
                  <c:v>0.75</c:v>
                </c:pt>
                <c:pt idx="64">
                  <c:v>0.79</c:v>
                </c:pt>
                <c:pt idx="65">
                  <c:v>0.81</c:v>
                </c:pt>
                <c:pt idx="66">
                  <c:v>0.8</c:v>
                </c:pt>
                <c:pt idx="67">
                  <c:v>0.71</c:v>
                </c:pt>
                <c:pt idx="68">
                  <c:v>0.71</c:v>
                </c:pt>
                <c:pt idx="69">
                  <c:v>0.67</c:v>
                </c:pt>
                <c:pt idx="70">
                  <c:v>0.7</c:v>
                </c:pt>
                <c:pt idx="71">
                  <c:v>0.65</c:v>
                </c:pt>
                <c:pt idx="72">
                  <c:v>0.67</c:v>
                </c:pt>
                <c:pt idx="73">
                  <c:v>0.73</c:v>
                </c:pt>
                <c:pt idx="74">
                  <c:v>0.7</c:v>
                </c:pt>
                <c:pt idx="75">
                  <c:v>0.74</c:v>
                </c:pt>
                <c:pt idx="76">
                  <c:v>0.75</c:v>
                </c:pt>
                <c:pt idx="77">
                  <c:v>0.71</c:v>
                </c:pt>
                <c:pt idx="78">
                  <c:v>0.71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C-E49C-4054-BBC8-1CED6B86E1D7}"/>
            </c:ext>
          </c:extLst>
        </c:ser>
        <c:ser>
          <c:idx val="15"/>
          <c:order val="13"/>
          <c:tx>
            <c:strRef>
              <c:f>Pan!$A$7</c:f>
              <c:strCache>
                <c:ptCount val="1"/>
                <c:pt idx="0">
                  <c:v>Pan [2013]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Pan!$B$9:$B$12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xVal>
          <c:yVal>
            <c:numRef>
              <c:f>Pan!$C$9:$C$12</c:f>
              <c:numCache>
                <c:formatCode>General</c:formatCode>
                <c:ptCount val="4"/>
                <c:pt idx="0">
                  <c:v>0.37367043253904036</c:v>
                </c:pt>
                <c:pt idx="1">
                  <c:v>0.30083402790696517</c:v>
                </c:pt>
                <c:pt idx="2">
                  <c:v>0.29383724782068965</c:v>
                </c:pt>
                <c:pt idx="3">
                  <c:v>0.30090490488909688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D-E49C-4054-BBC8-1CED6B86E1D7}"/>
            </c:ext>
          </c:extLst>
        </c:ser>
        <c:ser>
          <c:idx val="10"/>
          <c:order val="14"/>
          <c:tx>
            <c:strRef>
              <c:f>Kolodziej!$A$7</c:f>
              <c:strCache>
                <c:ptCount val="1"/>
                <c:pt idx="0">
                  <c:v>Kołodziej [2017]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Kolodziej!$B$9:$B$28</c:f>
              <c:numCache>
                <c:formatCode>General</c:formatCode>
                <c:ptCount val="20"/>
                <c:pt idx="0">
                  <c:v>0.12688087289852745</c:v>
                </c:pt>
                <c:pt idx="1">
                  <c:v>0.12688087289852745</c:v>
                </c:pt>
                <c:pt idx="2">
                  <c:v>0.12688087289852745</c:v>
                </c:pt>
                <c:pt idx="3">
                  <c:v>0.12688087289852745</c:v>
                </c:pt>
                <c:pt idx="4">
                  <c:v>0.12688087289852745</c:v>
                </c:pt>
                <c:pt idx="5">
                  <c:v>0.12694690057229052</c:v>
                </c:pt>
                <c:pt idx="6">
                  <c:v>0.12694690057229052</c:v>
                </c:pt>
                <c:pt idx="7">
                  <c:v>0.12694690057229052</c:v>
                </c:pt>
                <c:pt idx="8">
                  <c:v>0.12694690057229052</c:v>
                </c:pt>
                <c:pt idx="9">
                  <c:v>0.12694690057229052</c:v>
                </c:pt>
                <c:pt idx="10">
                  <c:v>0.12679585228982324</c:v>
                </c:pt>
                <c:pt idx="11">
                  <c:v>0.12679585228982324</c:v>
                </c:pt>
                <c:pt idx="12">
                  <c:v>0.12679585228982324</c:v>
                </c:pt>
                <c:pt idx="13">
                  <c:v>0.12679585228982324</c:v>
                </c:pt>
                <c:pt idx="14">
                  <c:v>0.12679585228982324</c:v>
                </c:pt>
                <c:pt idx="15">
                  <c:v>0.12680359497096935</c:v>
                </c:pt>
                <c:pt idx="16">
                  <c:v>0.12680359497096935</c:v>
                </c:pt>
                <c:pt idx="17">
                  <c:v>0.12680359497096935</c:v>
                </c:pt>
                <c:pt idx="18">
                  <c:v>0.12680359497096935</c:v>
                </c:pt>
                <c:pt idx="19">
                  <c:v>0.12680359497096935</c:v>
                </c:pt>
              </c:numCache>
            </c:numRef>
          </c:xVal>
          <c:yVal>
            <c:numRef>
              <c:f>Kolodziej!$C$9:$C$28</c:f>
              <c:numCache>
                <c:formatCode>General</c:formatCode>
                <c:ptCount val="20"/>
                <c:pt idx="0">
                  <c:v>0.38674252655503066</c:v>
                </c:pt>
                <c:pt idx="1">
                  <c:v>0.39331884280945384</c:v>
                </c:pt>
                <c:pt idx="2">
                  <c:v>0.39686296534177773</c:v>
                </c:pt>
                <c:pt idx="3">
                  <c:v>0.38977472027713</c:v>
                </c:pt>
                <c:pt idx="4">
                  <c:v>0.39509090407561581</c:v>
                </c:pt>
                <c:pt idx="5">
                  <c:v>0.60521713499067142</c:v>
                </c:pt>
                <c:pt idx="6">
                  <c:v>0.60501704285784474</c:v>
                </c:pt>
                <c:pt idx="7">
                  <c:v>0.54792921819213436</c:v>
                </c:pt>
                <c:pt idx="8">
                  <c:v>0.54546654578811338</c:v>
                </c:pt>
                <c:pt idx="9">
                  <c:v>0.54606682218659341</c:v>
                </c:pt>
                <c:pt idx="10">
                  <c:v>0.47698366261862685</c:v>
                </c:pt>
                <c:pt idx="11">
                  <c:v>0.48840517546881873</c:v>
                </c:pt>
                <c:pt idx="12">
                  <c:v>0.42106850825107817</c:v>
                </c:pt>
                <c:pt idx="13">
                  <c:v>0.43230278318569321</c:v>
                </c:pt>
                <c:pt idx="14">
                  <c:v>0.416367851107384</c:v>
                </c:pt>
                <c:pt idx="15">
                  <c:v>0.4221512770043257</c:v>
                </c:pt>
                <c:pt idx="16">
                  <c:v>0.45236287386208524</c:v>
                </c:pt>
                <c:pt idx="17">
                  <c:v>0.47182876996547407</c:v>
                </c:pt>
                <c:pt idx="18">
                  <c:v>0.46555934847271596</c:v>
                </c:pt>
                <c:pt idx="19">
                  <c:v>0.47375782273247652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E-E49C-4054-BBC8-1CED6B86E1D7}"/>
            </c:ext>
          </c:extLst>
        </c:ser>
        <c:ser>
          <c:idx val="11"/>
          <c:order val="15"/>
          <c:tx>
            <c:strRef>
              <c:f>#REF!</c:f>
              <c:strCache>
                <c:ptCount val="1"/>
                <c:pt idx="0">
                  <c:v>#REF!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#REF!</c:f>
            </c:numRef>
          </c:xVal>
          <c:y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F-E49C-4054-BBC8-1CED6B86E1D7}"/>
            </c:ext>
          </c:extLst>
        </c:ser>
        <c:ser>
          <c:idx val="0"/>
          <c:order val="16"/>
          <c:tx>
            <c:strRef>
              <c:f>Klöppel!$A$7</c:f>
              <c:strCache>
                <c:ptCount val="1"/>
                <c:pt idx="0">
                  <c:v>Kloeppel [1953]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Klöppel!$B$9:$B$56</c:f>
              <c:numCache>
                <c:formatCode>General</c:formatCode>
                <c:ptCount val="48"/>
                <c:pt idx="0">
                  <c:v>0.20000000000000015</c:v>
                </c:pt>
                <c:pt idx="1">
                  <c:v>0.20000000000000015</c:v>
                </c:pt>
                <c:pt idx="2">
                  <c:v>0.20000000000000015</c:v>
                </c:pt>
                <c:pt idx="3">
                  <c:v>0.20000000000000015</c:v>
                </c:pt>
                <c:pt idx="4">
                  <c:v>0.20000000000000015</c:v>
                </c:pt>
                <c:pt idx="5">
                  <c:v>0.20000000000000015</c:v>
                </c:pt>
                <c:pt idx="6">
                  <c:v>0.20000000000000015</c:v>
                </c:pt>
                <c:pt idx="8">
                  <c:v>0.20000000000000015</c:v>
                </c:pt>
                <c:pt idx="9">
                  <c:v>0.20000000000000015</c:v>
                </c:pt>
                <c:pt idx="10">
                  <c:v>0.20000000000000015</c:v>
                </c:pt>
                <c:pt idx="11">
                  <c:v>0.20000000000000015</c:v>
                </c:pt>
                <c:pt idx="12">
                  <c:v>0.20000000000000015</c:v>
                </c:pt>
                <c:pt idx="13">
                  <c:v>0.20000000000000015</c:v>
                </c:pt>
                <c:pt idx="17">
                  <c:v>0.5</c:v>
                </c:pt>
                <c:pt idx="18">
                  <c:v>0.5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</c:v>
                </c:pt>
                <c:pt idx="24">
                  <c:v>0.5</c:v>
                </c:pt>
                <c:pt idx="25">
                  <c:v>0.5</c:v>
                </c:pt>
                <c:pt idx="26">
                  <c:v>0.5</c:v>
                </c:pt>
                <c:pt idx="27">
                  <c:v>0.5</c:v>
                </c:pt>
                <c:pt idx="28">
                  <c:v>0.5</c:v>
                </c:pt>
                <c:pt idx="29">
                  <c:v>0.5</c:v>
                </c:pt>
                <c:pt idx="30">
                  <c:v>0.5</c:v>
                </c:pt>
                <c:pt idx="31">
                  <c:v>0.5</c:v>
                </c:pt>
                <c:pt idx="32">
                  <c:v>0.5</c:v>
                </c:pt>
                <c:pt idx="33">
                  <c:v>0.5</c:v>
                </c:pt>
                <c:pt idx="34">
                  <c:v>0.5</c:v>
                </c:pt>
                <c:pt idx="35">
                  <c:v>0.5</c:v>
                </c:pt>
                <c:pt idx="36">
                  <c:v>0.5</c:v>
                </c:pt>
                <c:pt idx="37">
                  <c:v>0.5</c:v>
                </c:pt>
                <c:pt idx="38">
                  <c:v>0.5</c:v>
                </c:pt>
                <c:pt idx="39">
                  <c:v>0.5</c:v>
                </c:pt>
                <c:pt idx="40">
                  <c:v>0.5</c:v>
                </c:pt>
                <c:pt idx="41">
                  <c:v>0.5</c:v>
                </c:pt>
                <c:pt idx="42">
                  <c:v>0.5</c:v>
                </c:pt>
                <c:pt idx="43">
                  <c:v>0.5</c:v>
                </c:pt>
                <c:pt idx="44">
                  <c:v>0.5</c:v>
                </c:pt>
                <c:pt idx="45">
                  <c:v>0.5</c:v>
                </c:pt>
                <c:pt idx="46">
                  <c:v>0.5</c:v>
                </c:pt>
                <c:pt idx="47">
                  <c:v>0.5</c:v>
                </c:pt>
              </c:numCache>
            </c:numRef>
          </c:xVal>
          <c:yVal>
            <c:numRef>
              <c:f>Klöppel!$C$9:$C$56</c:f>
              <c:numCache>
                <c:formatCode>General</c:formatCode>
                <c:ptCount val="48"/>
                <c:pt idx="0">
                  <c:v>0.1926038041741254</c:v>
                </c:pt>
                <c:pt idx="1">
                  <c:v>0.19786104555238629</c:v>
                </c:pt>
                <c:pt idx="2">
                  <c:v>0.19169735708599503</c:v>
                </c:pt>
                <c:pt idx="3">
                  <c:v>0.14995937081274432</c:v>
                </c:pt>
                <c:pt idx="4">
                  <c:v>0.13791726181701233</c:v>
                </c:pt>
                <c:pt idx="5">
                  <c:v>0.14143976038685696</c:v>
                </c:pt>
                <c:pt idx="6">
                  <c:v>0.12892720953506578</c:v>
                </c:pt>
                <c:pt idx="8">
                  <c:v>0.16127052786945184</c:v>
                </c:pt>
                <c:pt idx="9">
                  <c:v>0.17800859267970365</c:v>
                </c:pt>
                <c:pt idx="10">
                  <c:v>0.14306199539833944</c:v>
                </c:pt>
                <c:pt idx="11">
                  <c:v>0.16098942126428617</c:v>
                </c:pt>
                <c:pt idx="12">
                  <c:v>0.13921428901814561</c:v>
                </c:pt>
                <c:pt idx="13">
                  <c:v>0.13658594016499273</c:v>
                </c:pt>
                <c:pt idx="17">
                  <c:v>0.34112748198774129</c:v>
                </c:pt>
                <c:pt idx="18">
                  <c:v>0.28568060731780565</c:v>
                </c:pt>
                <c:pt idx="19">
                  <c:v>0.27325582794537978</c:v>
                </c:pt>
                <c:pt idx="20">
                  <c:v>0.27178434135402352</c:v>
                </c:pt>
                <c:pt idx="21">
                  <c:v>0.30405234266736708</c:v>
                </c:pt>
                <c:pt idx="22">
                  <c:v>0.30304674653145669</c:v>
                </c:pt>
                <c:pt idx="23">
                  <c:v>0.28600923605083683</c:v>
                </c:pt>
                <c:pt idx="24">
                  <c:v>0.30715489443322919</c:v>
                </c:pt>
                <c:pt idx="25">
                  <c:v>0.29985634267478828</c:v>
                </c:pt>
                <c:pt idx="26">
                  <c:v>0.2605482560977434</c:v>
                </c:pt>
                <c:pt idx="27">
                  <c:v>0.32835929602600467</c:v>
                </c:pt>
                <c:pt idx="28">
                  <c:v>0.3452913051384438</c:v>
                </c:pt>
                <c:pt idx="29">
                  <c:v>0.30017277749845828</c:v>
                </c:pt>
                <c:pt idx="30">
                  <c:v>0.32924687203950725</c:v>
                </c:pt>
                <c:pt idx="31">
                  <c:v>0.3316398398506189</c:v>
                </c:pt>
                <c:pt idx="32">
                  <c:v>0.30951035435814783</c:v>
                </c:pt>
                <c:pt idx="33">
                  <c:v>0.29643570539643033</c:v>
                </c:pt>
                <c:pt idx="34">
                  <c:v>0.26009026201222468</c:v>
                </c:pt>
                <c:pt idx="35">
                  <c:v>0.27532651742027903</c:v>
                </c:pt>
                <c:pt idx="36">
                  <c:v>0.30204633151473659</c:v>
                </c:pt>
                <c:pt idx="37">
                  <c:v>0.28808102146115122</c:v>
                </c:pt>
                <c:pt idx="38">
                  <c:v>0.27913076312903956</c:v>
                </c:pt>
                <c:pt idx="39">
                  <c:v>0.24190973345274272</c:v>
                </c:pt>
                <c:pt idx="40">
                  <c:v>0.26671769829692576</c:v>
                </c:pt>
                <c:pt idx="41">
                  <c:v>0.2101309976077331</c:v>
                </c:pt>
                <c:pt idx="42">
                  <c:v>0.20452488694956036</c:v>
                </c:pt>
                <c:pt idx="43">
                  <c:v>0.18645852603339716</c:v>
                </c:pt>
                <c:pt idx="44">
                  <c:v>0.20887923407993439</c:v>
                </c:pt>
                <c:pt idx="45">
                  <c:v>0.2418391883282221</c:v>
                </c:pt>
                <c:pt idx="46">
                  <c:v>0.17981109354750058</c:v>
                </c:pt>
                <c:pt idx="47">
                  <c:v>0.21156917290400357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10-E49C-4054-BBC8-1CED6B86E1D7}"/>
            </c:ext>
          </c:extLst>
        </c:ser>
        <c:ser>
          <c:idx val="1"/>
          <c:order val="17"/>
          <c:tx>
            <c:strRef>
              <c:f>'TH-empirical'!$B$3</c:f>
              <c:strCache>
                <c:ptCount val="1"/>
                <c:pt idx="0">
                  <c:v>TH - empirical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'TH-empirical'!$A$24:$A$1084</c:f>
              <c:numCache>
                <c:formatCode>General</c:formatCode>
                <c:ptCount val="1061"/>
                <c:pt idx="0">
                  <c:v>2.9000000000000001E-2</c:v>
                </c:pt>
                <c:pt idx="1">
                  <c:v>0.03</c:v>
                </c:pt>
                <c:pt idx="2">
                  <c:v>3.1E-2</c:v>
                </c:pt>
                <c:pt idx="3">
                  <c:v>3.2000000000000001E-2</c:v>
                </c:pt>
                <c:pt idx="4">
                  <c:v>3.3000000000000002E-2</c:v>
                </c:pt>
                <c:pt idx="5">
                  <c:v>3.4000000000000002E-2</c:v>
                </c:pt>
                <c:pt idx="6">
                  <c:v>3.5000000000000003E-2</c:v>
                </c:pt>
                <c:pt idx="7">
                  <c:v>3.5999999999999997E-2</c:v>
                </c:pt>
                <c:pt idx="8">
                  <c:v>3.6999999999999998E-2</c:v>
                </c:pt>
                <c:pt idx="9">
                  <c:v>3.7999999999999999E-2</c:v>
                </c:pt>
                <c:pt idx="10">
                  <c:v>3.9E-2</c:v>
                </c:pt>
                <c:pt idx="11">
                  <c:v>0.04</c:v>
                </c:pt>
                <c:pt idx="12">
                  <c:v>4.1000000000000002E-2</c:v>
                </c:pt>
                <c:pt idx="13">
                  <c:v>4.2000000000000003E-2</c:v>
                </c:pt>
                <c:pt idx="14">
                  <c:v>4.2999999999999997E-2</c:v>
                </c:pt>
                <c:pt idx="15">
                  <c:v>4.3999999999999997E-2</c:v>
                </c:pt>
                <c:pt idx="16">
                  <c:v>4.4999999999999998E-2</c:v>
                </c:pt>
                <c:pt idx="17">
                  <c:v>4.5999999999999999E-2</c:v>
                </c:pt>
                <c:pt idx="18">
                  <c:v>4.7E-2</c:v>
                </c:pt>
                <c:pt idx="19">
                  <c:v>4.8000000000000001E-2</c:v>
                </c:pt>
                <c:pt idx="20">
                  <c:v>4.9000000000000002E-2</c:v>
                </c:pt>
                <c:pt idx="21">
                  <c:v>0.05</c:v>
                </c:pt>
                <c:pt idx="22">
                  <c:v>5.0999999999999997E-2</c:v>
                </c:pt>
                <c:pt idx="23">
                  <c:v>5.1999999999999998E-2</c:v>
                </c:pt>
                <c:pt idx="24">
                  <c:v>5.2999999999999999E-2</c:v>
                </c:pt>
                <c:pt idx="25">
                  <c:v>5.3999999999999999E-2</c:v>
                </c:pt>
                <c:pt idx="26">
                  <c:v>5.5E-2</c:v>
                </c:pt>
                <c:pt idx="27">
                  <c:v>5.6000000000000001E-2</c:v>
                </c:pt>
                <c:pt idx="28">
                  <c:v>5.7000000000000002E-2</c:v>
                </c:pt>
                <c:pt idx="29">
                  <c:v>5.8000000000000003E-2</c:v>
                </c:pt>
                <c:pt idx="30">
                  <c:v>5.8999999999999997E-2</c:v>
                </c:pt>
                <c:pt idx="31">
                  <c:v>0.06</c:v>
                </c:pt>
                <c:pt idx="32">
                  <c:v>6.0999999999999999E-2</c:v>
                </c:pt>
                <c:pt idx="33">
                  <c:v>6.2E-2</c:v>
                </c:pt>
                <c:pt idx="34">
                  <c:v>6.3E-2</c:v>
                </c:pt>
                <c:pt idx="35">
                  <c:v>6.4000000000000001E-2</c:v>
                </c:pt>
                <c:pt idx="36">
                  <c:v>6.5000000000000002E-2</c:v>
                </c:pt>
                <c:pt idx="37">
                  <c:v>6.6000000000000003E-2</c:v>
                </c:pt>
                <c:pt idx="38">
                  <c:v>6.7000000000000004E-2</c:v>
                </c:pt>
                <c:pt idx="39">
                  <c:v>6.8000000000000005E-2</c:v>
                </c:pt>
                <c:pt idx="40">
                  <c:v>6.8999999999999895E-2</c:v>
                </c:pt>
                <c:pt idx="41">
                  <c:v>6.9999999999999896E-2</c:v>
                </c:pt>
                <c:pt idx="42">
                  <c:v>7.0999999999999994E-2</c:v>
                </c:pt>
                <c:pt idx="43">
                  <c:v>7.1999999999999897E-2</c:v>
                </c:pt>
                <c:pt idx="44">
                  <c:v>7.2999999999999898E-2</c:v>
                </c:pt>
                <c:pt idx="45">
                  <c:v>7.3999999999999899E-2</c:v>
                </c:pt>
                <c:pt idx="46">
                  <c:v>7.49999999999999E-2</c:v>
                </c:pt>
                <c:pt idx="47">
                  <c:v>7.5999999999999901E-2</c:v>
                </c:pt>
                <c:pt idx="48">
                  <c:v>7.6999999999999902E-2</c:v>
                </c:pt>
                <c:pt idx="49">
                  <c:v>7.7999999999999903E-2</c:v>
                </c:pt>
                <c:pt idx="50">
                  <c:v>7.8999999999999904E-2</c:v>
                </c:pt>
                <c:pt idx="51">
                  <c:v>7.9999999999999905E-2</c:v>
                </c:pt>
                <c:pt idx="52">
                  <c:v>8.0999999999999905E-2</c:v>
                </c:pt>
                <c:pt idx="53">
                  <c:v>8.1999999999999906E-2</c:v>
                </c:pt>
                <c:pt idx="54">
                  <c:v>8.2999999999999893E-2</c:v>
                </c:pt>
                <c:pt idx="55">
                  <c:v>8.3999999999999894E-2</c:v>
                </c:pt>
                <c:pt idx="56">
                  <c:v>8.4999999999999895E-2</c:v>
                </c:pt>
                <c:pt idx="57">
                  <c:v>8.5999999999999896E-2</c:v>
                </c:pt>
                <c:pt idx="58">
                  <c:v>8.6999999999999897E-2</c:v>
                </c:pt>
                <c:pt idx="59">
                  <c:v>8.7999999999999898E-2</c:v>
                </c:pt>
                <c:pt idx="60">
                  <c:v>8.8999999999999899E-2</c:v>
                </c:pt>
                <c:pt idx="61">
                  <c:v>8.99999999999999E-2</c:v>
                </c:pt>
                <c:pt idx="62">
                  <c:v>9.09999999999999E-2</c:v>
                </c:pt>
                <c:pt idx="63">
                  <c:v>9.1999999999999901E-2</c:v>
                </c:pt>
                <c:pt idx="64">
                  <c:v>9.2999999999999902E-2</c:v>
                </c:pt>
                <c:pt idx="65">
                  <c:v>9.3999999999999903E-2</c:v>
                </c:pt>
                <c:pt idx="66">
                  <c:v>9.4999999999999904E-2</c:v>
                </c:pt>
                <c:pt idx="67">
                  <c:v>9.5999999999999905E-2</c:v>
                </c:pt>
                <c:pt idx="68">
                  <c:v>9.6999999999999906E-2</c:v>
                </c:pt>
                <c:pt idx="69">
                  <c:v>9.7999999999999907E-2</c:v>
                </c:pt>
                <c:pt idx="70">
                  <c:v>9.8999999999999894E-2</c:v>
                </c:pt>
                <c:pt idx="71">
                  <c:v>9.9999999999999895E-2</c:v>
                </c:pt>
                <c:pt idx="72">
                  <c:v>0.10100000000000001</c:v>
                </c:pt>
                <c:pt idx="73">
                  <c:v>0.10199999999999999</c:v>
                </c:pt>
                <c:pt idx="74">
                  <c:v>0.10299999999999999</c:v>
                </c:pt>
                <c:pt idx="75">
                  <c:v>0.104</c:v>
                </c:pt>
                <c:pt idx="76">
                  <c:v>0.105</c:v>
                </c:pt>
                <c:pt idx="77">
                  <c:v>0.106</c:v>
                </c:pt>
                <c:pt idx="78">
                  <c:v>0.107</c:v>
                </c:pt>
                <c:pt idx="79">
                  <c:v>0.108</c:v>
                </c:pt>
                <c:pt idx="80">
                  <c:v>0.109</c:v>
                </c:pt>
                <c:pt idx="81">
                  <c:v>0.11</c:v>
                </c:pt>
                <c:pt idx="82">
                  <c:v>0.111</c:v>
                </c:pt>
                <c:pt idx="83">
                  <c:v>0.112</c:v>
                </c:pt>
                <c:pt idx="84">
                  <c:v>0.113</c:v>
                </c:pt>
                <c:pt idx="85">
                  <c:v>0.114</c:v>
                </c:pt>
                <c:pt idx="86">
                  <c:v>0.115</c:v>
                </c:pt>
                <c:pt idx="87">
                  <c:v>0.11600000000000001</c:v>
                </c:pt>
                <c:pt idx="88">
                  <c:v>0.11700000000000001</c:v>
                </c:pt>
                <c:pt idx="89">
                  <c:v>0.11799999999999999</c:v>
                </c:pt>
                <c:pt idx="90">
                  <c:v>0.11899999999999999</c:v>
                </c:pt>
                <c:pt idx="91">
                  <c:v>0.12</c:v>
                </c:pt>
                <c:pt idx="92">
                  <c:v>0.121</c:v>
                </c:pt>
                <c:pt idx="93">
                  <c:v>0.122</c:v>
                </c:pt>
                <c:pt idx="94">
                  <c:v>0.123</c:v>
                </c:pt>
                <c:pt idx="95">
                  <c:v>0.124</c:v>
                </c:pt>
                <c:pt idx="96">
                  <c:v>0.125</c:v>
                </c:pt>
                <c:pt idx="97">
                  <c:v>0.126</c:v>
                </c:pt>
                <c:pt idx="98">
                  <c:v>0.127</c:v>
                </c:pt>
                <c:pt idx="99">
                  <c:v>0.128</c:v>
                </c:pt>
                <c:pt idx="100">
                  <c:v>0.129</c:v>
                </c:pt>
                <c:pt idx="101">
                  <c:v>0.13</c:v>
                </c:pt>
                <c:pt idx="102">
                  <c:v>0.13100000000000001</c:v>
                </c:pt>
                <c:pt idx="103">
                  <c:v>0.13200000000000001</c:v>
                </c:pt>
                <c:pt idx="104">
                  <c:v>0.13300000000000001</c:v>
                </c:pt>
                <c:pt idx="105">
                  <c:v>0.13400000000000001</c:v>
                </c:pt>
                <c:pt idx="106">
                  <c:v>0.13500000000000001</c:v>
                </c:pt>
                <c:pt idx="107">
                  <c:v>0.13600000000000001</c:v>
                </c:pt>
                <c:pt idx="108">
                  <c:v>0.13700000000000001</c:v>
                </c:pt>
                <c:pt idx="109">
                  <c:v>0.13800000000000001</c:v>
                </c:pt>
                <c:pt idx="110">
                  <c:v>0.13900000000000001</c:v>
                </c:pt>
                <c:pt idx="111">
                  <c:v>0.14000000000000001</c:v>
                </c:pt>
                <c:pt idx="112">
                  <c:v>0.14099999999999999</c:v>
                </c:pt>
                <c:pt idx="113">
                  <c:v>0.14199999999999999</c:v>
                </c:pt>
                <c:pt idx="114">
                  <c:v>0.14299999999999999</c:v>
                </c:pt>
                <c:pt idx="115">
                  <c:v>0.14399999999999999</c:v>
                </c:pt>
                <c:pt idx="116">
                  <c:v>0.14499999999999999</c:v>
                </c:pt>
                <c:pt idx="117">
                  <c:v>0.14599999999999999</c:v>
                </c:pt>
                <c:pt idx="118">
                  <c:v>0.14699999999999999</c:v>
                </c:pt>
                <c:pt idx="119">
                  <c:v>0.14799999999999999</c:v>
                </c:pt>
                <c:pt idx="120">
                  <c:v>0.14899999999999999</c:v>
                </c:pt>
                <c:pt idx="121">
                  <c:v>0.15</c:v>
                </c:pt>
                <c:pt idx="122">
                  <c:v>0.151</c:v>
                </c:pt>
                <c:pt idx="123">
                  <c:v>0.152</c:v>
                </c:pt>
                <c:pt idx="124">
                  <c:v>0.153</c:v>
                </c:pt>
                <c:pt idx="125">
                  <c:v>0.154</c:v>
                </c:pt>
                <c:pt idx="126">
                  <c:v>0.155</c:v>
                </c:pt>
                <c:pt idx="127">
                  <c:v>0.156</c:v>
                </c:pt>
                <c:pt idx="128">
                  <c:v>0.157</c:v>
                </c:pt>
                <c:pt idx="129">
                  <c:v>0.158</c:v>
                </c:pt>
                <c:pt idx="130">
                  <c:v>0.159</c:v>
                </c:pt>
                <c:pt idx="131">
                  <c:v>0.16</c:v>
                </c:pt>
                <c:pt idx="132">
                  <c:v>0.161</c:v>
                </c:pt>
                <c:pt idx="133">
                  <c:v>0.16200000000000001</c:v>
                </c:pt>
                <c:pt idx="134">
                  <c:v>0.16300000000000001</c:v>
                </c:pt>
                <c:pt idx="135">
                  <c:v>0.16400000000000001</c:v>
                </c:pt>
                <c:pt idx="136">
                  <c:v>0.16500000000000001</c:v>
                </c:pt>
                <c:pt idx="137">
                  <c:v>0.16600000000000001</c:v>
                </c:pt>
                <c:pt idx="138">
                  <c:v>0.16700000000000001</c:v>
                </c:pt>
                <c:pt idx="139">
                  <c:v>0.16800000000000001</c:v>
                </c:pt>
                <c:pt idx="140">
                  <c:v>0.16900000000000001</c:v>
                </c:pt>
                <c:pt idx="141">
                  <c:v>0.17</c:v>
                </c:pt>
                <c:pt idx="142">
                  <c:v>0.17100000000000001</c:v>
                </c:pt>
                <c:pt idx="143">
                  <c:v>0.17199999999999999</c:v>
                </c:pt>
                <c:pt idx="144">
                  <c:v>0.17299999999999999</c:v>
                </c:pt>
                <c:pt idx="145">
                  <c:v>0.17399999999999999</c:v>
                </c:pt>
                <c:pt idx="146">
                  <c:v>0.17499999999999999</c:v>
                </c:pt>
                <c:pt idx="147">
                  <c:v>0.17599999999999999</c:v>
                </c:pt>
                <c:pt idx="148">
                  <c:v>0.17699999999999999</c:v>
                </c:pt>
                <c:pt idx="149">
                  <c:v>0.17799999999999999</c:v>
                </c:pt>
                <c:pt idx="150">
                  <c:v>0.17899999999999999</c:v>
                </c:pt>
                <c:pt idx="151">
                  <c:v>0.18</c:v>
                </c:pt>
                <c:pt idx="152">
                  <c:v>0.18099999999999999</c:v>
                </c:pt>
                <c:pt idx="153">
                  <c:v>0.182</c:v>
                </c:pt>
                <c:pt idx="154">
                  <c:v>0.183</c:v>
                </c:pt>
                <c:pt idx="155">
                  <c:v>0.184</c:v>
                </c:pt>
                <c:pt idx="156">
                  <c:v>0.185</c:v>
                </c:pt>
                <c:pt idx="157">
                  <c:v>0.186</c:v>
                </c:pt>
                <c:pt idx="158">
                  <c:v>0.187</c:v>
                </c:pt>
                <c:pt idx="159">
                  <c:v>0.188</c:v>
                </c:pt>
                <c:pt idx="160">
                  <c:v>0.189</c:v>
                </c:pt>
                <c:pt idx="161">
                  <c:v>0.19</c:v>
                </c:pt>
                <c:pt idx="162">
                  <c:v>0.191</c:v>
                </c:pt>
                <c:pt idx="163">
                  <c:v>0.192</c:v>
                </c:pt>
                <c:pt idx="164">
                  <c:v>0.193</c:v>
                </c:pt>
                <c:pt idx="165">
                  <c:v>0.19400000000000001</c:v>
                </c:pt>
                <c:pt idx="166">
                  <c:v>0.19500000000000001</c:v>
                </c:pt>
                <c:pt idx="167">
                  <c:v>0.19600000000000001</c:v>
                </c:pt>
                <c:pt idx="168">
                  <c:v>0.19700000000000001</c:v>
                </c:pt>
                <c:pt idx="169">
                  <c:v>0.19800000000000001</c:v>
                </c:pt>
                <c:pt idx="170">
                  <c:v>0.19900000000000001</c:v>
                </c:pt>
                <c:pt idx="171">
                  <c:v>0.2</c:v>
                </c:pt>
                <c:pt idx="172">
                  <c:v>0.20100000000000001</c:v>
                </c:pt>
                <c:pt idx="173">
                  <c:v>0.20200000000000001</c:v>
                </c:pt>
                <c:pt idx="174">
                  <c:v>0.20300000000000001</c:v>
                </c:pt>
                <c:pt idx="175">
                  <c:v>0.20399999999999999</c:v>
                </c:pt>
                <c:pt idx="176">
                  <c:v>0.20499999999999999</c:v>
                </c:pt>
                <c:pt idx="177">
                  <c:v>0.20599999999999999</c:v>
                </c:pt>
                <c:pt idx="178">
                  <c:v>0.20699999999999999</c:v>
                </c:pt>
                <c:pt idx="179">
                  <c:v>0.20799999999999999</c:v>
                </c:pt>
                <c:pt idx="180">
                  <c:v>0.20899999999999999</c:v>
                </c:pt>
                <c:pt idx="181">
                  <c:v>0.21</c:v>
                </c:pt>
                <c:pt idx="182">
                  <c:v>0.21099999999999999</c:v>
                </c:pt>
                <c:pt idx="183">
                  <c:v>0.21199999999999999</c:v>
                </c:pt>
                <c:pt idx="184">
                  <c:v>0.21299999999999999</c:v>
                </c:pt>
                <c:pt idx="185">
                  <c:v>0.214</c:v>
                </c:pt>
                <c:pt idx="186">
                  <c:v>0.215</c:v>
                </c:pt>
                <c:pt idx="187">
                  <c:v>0.216</c:v>
                </c:pt>
                <c:pt idx="188">
                  <c:v>0.217</c:v>
                </c:pt>
                <c:pt idx="189">
                  <c:v>0.218</c:v>
                </c:pt>
                <c:pt idx="190">
                  <c:v>0.219</c:v>
                </c:pt>
                <c:pt idx="191">
                  <c:v>0.22</c:v>
                </c:pt>
                <c:pt idx="192">
                  <c:v>0.221</c:v>
                </c:pt>
                <c:pt idx="193">
                  <c:v>0.222</c:v>
                </c:pt>
                <c:pt idx="194">
                  <c:v>0.223</c:v>
                </c:pt>
                <c:pt idx="195">
                  <c:v>0.224</c:v>
                </c:pt>
                <c:pt idx="196">
                  <c:v>0.22500000000000001</c:v>
                </c:pt>
                <c:pt idx="197">
                  <c:v>0.22600000000000001</c:v>
                </c:pt>
                <c:pt idx="198">
                  <c:v>0.22700000000000001</c:v>
                </c:pt>
                <c:pt idx="199">
                  <c:v>0.22800000000000001</c:v>
                </c:pt>
                <c:pt idx="200">
                  <c:v>0.22900000000000001</c:v>
                </c:pt>
                <c:pt idx="201">
                  <c:v>0.23</c:v>
                </c:pt>
                <c:pt idx="202">
                  <c:v>0.23100000000000001</c:v>
                </c:pt>
                <c:pt idx="203">
                  <c:v>0.23200000000000001</c:v>
                </c:pt>
                <c:pt idx="204">
                  <c:v>0.23300000000000001</c:v>
                </c:pt>
                <c:pt idx="205">
                  <c:v>0.23400000000000001</c:v>
                </c:pt>
                <c:pt idx="206">
                  <c:v>0.23499999999999999</c:v>
                </c:pt>
                <c:pt idx="207">
                  <c:v>0.23599999999999999</c:v>
                </c:pt>
                <c:pt idx="208">
                  <c:v>0.23699999999999999</c:v>
                </c:pt>
                <c:pt idx="209">
                  <c:v>0.23799999999999999</c:v>
                </c:pt>
                <c:pt idx="210">
                  <c:v>0.23899999999999999</c:v>
                </c:pt>
                <c:pt idx="211">
                  <c:v>0.24</c:v>
                </c:pt>
                <c:pt idx="212">
                  <c:v>0.24099999999999999</c:v>
                </c:pt>
                <c:pt idx="213">
                  <c:v>0.24199999999999999</c:v>
                </c:pt>
                <c:pt idx="214">
                  <c:v>0.24299999999999999</c:v>
                </c:pt>
                <c:pt idx="215">
                  <c:v>0.24399999999999999</c:v>
                </c:pt>
                <c:pt idx="216">
                  <c:v>0.245</c:v>
                </c:pt>
                <c:pt idx="217">
                  <c:v>0.246</c:v>
                </c:pt>
                <c:pt idx="218">
                  <c:v>0.247</c:v>
                </c:pt>
                <c:pt idx="219">
                  <c:v>0.248</c:v>
                </c:pt>
                <c:pt idx="220">
                  <c:v>0.249</c:v>
                </c:pt>
                <c:pt idx="221">
                  <c:v>0.25</c:v>
                </c:pt>
                <c:pt idx="222">
                  <c:v>0.251</c:v>
                </c:pt>
                <c:pt idx="223">
                  <c:v>0.252</c:v>
                </c:pt>
                <c:pt idx="224">
                  <c:v>0.253</c:v>
                </c:pt>
                <c:pt idx="225">
                  <c:v>0.254</c:v>
                </c:pt>
                <c:pt idx="226">
                  <c:v>0.255</c:v>
                </c:pt>
                <c:pt idx="227">
                  <c:v>0.25600000000000001</c:v>
                </c:pt>
                <c:pt idx="228">
                  <c:v>0.25700000000000001</c:v>
                </c:pt>
                <c:pt idx="229">
                  <c:v>0.25800000000000001</c:v>
                </c:pt>
                <c:pt idx="230">
                  <c:v>0.25900000000000001</c:v>
                </c:pt>
                <c:pt idx="231">
                  <c:v>0.26</c:v>
                </c:pt>
                <c:pt idx="232">
                  <c:v>0.26100000000000001</c:v>
                </c:pt>
                <c:pt idx="233">
                  <c:v>0.26200000000000001</c:v>
                </c:pt>
                <c:pt idx="234">
                  <c:v>0.26300000000000001</c:v>
                </c:pt>
                <c:pt idx="235">
                  <c:v>0.26400000000000001</c:v>
                </c:pt>
                <c:pt idx="236">
                  <c:v>0.26500000000000001</c:v>
                </c:pt>
                <c:pt idx="237">
                  <c:v>0.26600000000000001</c:v>
                </c:pt>
                <c:pt idx="238">
                  <c:v>0.26700000000000002</c:v>
                </c:pt>
                <c:pt idx="239">
                  <c:v>0.26800000000000002</c:v>
                </c:pt>
                <c:pt idx="240">
                  <c:v>0.26900000000000002</c:v>
                </c:pt>
                <c:pt idx="241">
                  <c:v>0.27</c:v>
                </c:pt>
                <c:pt idx="242">
                  <c:v>0.27100000000000002</c:v>
                </c:pt>
                <c:pt idx="243">
                  <c:v>0.27200000000000002</c:v>
                </c:pt>
                <c:pt idx="244">
                  <c:v>0.27300000000000002</c:v>
                </c:pt>
                <c:pt idx="245">
                  <c:v>0.27400000000000002</c:v>
                </c:pt>
                <c:pt idx="246">
                  <c:v>0.27500000000000002</c:v>
                </c:pt>
                <c:pt idx="247">
                  <c:v>0.27600000000000002</c:v>
                </c:pt>
                <c:pt idx="248">
                  <c:v>0.27700000000000002</c:v>
                </c:pt>
                <c:pt idx="249">
                  <c:v>0.27800000000000002</c:v>
                </c:pt>
                <c:pt idx="250">
                  <c:v>0.27900000000000003</c:v>
                </c:pt>
                <c:pt idx="251">
                  <c:v>0.28000000000000003</c:v>
                </c:pt>
                <c:pt idx="252">
                  <c:v>0.28100000000000003</c:v>
                </c:pt>
                <c:pt idx="253">
                  <c:v>0.28199999999999997</c:v>
                </c:pt>
                <c:pt idx="254">
                  <c:v>0.28299999999999997</c:v>
                </c:pt>
                <c:pt idx="255">
                  <c:v>0.28399999999999997</c:v>
                </c:pt>
                <c:pt idx="256">
                  <c:v>0.28499999999999998</c:v>
                </c:pt>
                <c:pt idx="257">
                  <c:v>0.28599999999999998</c:v>
                </c:pt>
                <c:pt idx="258">
                  <c:v>0.28699999999999998</c:v>
                </c:pt>
                <c:pt idx="259">
                  <c:v>0.28799999999999998</c:v>
                </c:pt>
                <c:pt idx="260">
                  <c:v>0.28899999999999998</c:v>
                </c:pt>
                <c:pt idx="261">
                  <c:v>0.28999999999999998</c:v>
                </c:pt>
                <c:pt idx="262">
                  <c:v>0.29099999999999998</c:v>
                </c:pt>
                <c:pt idx="263">
                  <c:v>0.29199999999999998</c:v>
                </c:pt>
                <c:pt idx="264">
                  <c:v>0.29299999999999998</c:v>
                </c:pt>
                <c:pt idx="265">
                  <c:v>0.29399999999999998</c:v>
                </c:pt>
                <c:pt idx="266">
                  <c:v>0.29499999999999998</c:v>
                </c:pt>
                <c:pt idx="267">
                  <c:v>0.29599999999999999</c:v>
                </c:pt>
                <c:pt idx="268">
                  <c:v>0.29699999999999999</c:v>
                </c:pt>
                <c:pt idx="269">
                  <c:v>0.29799999999999999</c:v>
                </c:pt>
                <c:pt idx="270">
                  <c:v>0.29899999999999999</c:v>
                </c:pt>
                <c:pt idx="271">
                  <c:v>0.3</c:v>
                </c:pt>
                <c:pt idx="272">
                  <c:v>0.30099999999999999</c:v>
                </c:pt>
                <c:pt idx="273">
                  <c:v>0.30199999999999999</c:v>
                </c:pt>
                <c:pt idx="274">
                  <c:v>0.30299999999999999</c:v>
                </c:pt>
                <c:pt idx="275">
                  <c:v>0.30399999999999999</c:v>
                </c:pt>
                <c:pt idx="276">
                  <c:v>0.30499999999999999</c:v>
                </c:pt>
                <c:pt idx="277">
                  <c:v>0.30599999999999999</c:v>
                </c:pt>
                <c:pt idx="278">
                  <c:v>0.307</c:v>
                </c:pt>
                <c:pt idx="279">
                  <c:v>0.308</c:v>
                </c:pt>
                <c:pt idx="280">
                  <c:v>0.309</c:v>
                </c:pt>
                <c:pt idx="281">
                  <c:v>0.31</c:v>
                </c:pt>
                <c:pt idx="282">
                  <c:v>0.311</c:v>
                </c:pt>
                <c:pt idx="283">
                  <c:v>0.312</c:v>
                </c:pt>
                <c:pt idx="284">
                  <c:v>0.313</c:v>
                </c:pt>
                <c:pt idx="285">
                  <c:v>0.314</c:v>
                </c:pt>
                <c:pt idx="286">
                  <c:v>0.315</c:v>
                </c:pt>
                <c:pt idx="287">
                  <c:v>0.316</c:v>
                </c:pt>
                <c:pt idx="288">
                  <c:v>0.317</c:v>
                </c:pt>
                <c:pt idx="289">
                  <c:v>0.318</c:v>
                </c:pt>
                <c:pt idx="290">
                  <c:v>0.31900000000000001</c:v>
                </c:pt>
                <c:pt idx="291">
                  <c:v>0.32</c:v>
                </c:pt>
                <c:pt idx="292">
                  <c:v>0.32100000000000001</c:v>
                </c:pt>
                <c:pt idx="293">
                  <c:v>0.32200000000000001</c:v>
                </c:pt>
                <c:pt idx="294">
                  <c:v>0.32300000000000001</c:v>
                </c:pt>
                <c:pt idx="295">
                  <c:v>0.32400000000000001</c:v>
                </c:pt>
                <c:pt idx="296">
                  <c:v>0.32500000000000001</c:v>
                </c:pt>
                <c:pt idx="297">
                  <c:v>0.32600000000000001</c:v>
                </c:pt>
                <c:pt idx="298">
                  <c:v>0.32700000000000001</c:v>
                </c:pt>
                <c:pt idx="299">
                  <c:v>0.32800000000000001</c:v>
                </c:pt>
                <c:pt idx="300">
                  <c:v>0.32900000000000001</c:v>
                </c:pt>
                <c:pt idx="301">
                  <c:v>0.33</c:v>
                </c:pt>
                <c:pt idx="302">
                  <c:v>0.33100000000000002</c:v>
                </c:pt>
                <c:pt idx="303">
                  <c:v>0.33200000000000002</c:v>
                </c:pt>
                <c:pt idx="304">
                  <c:v>0.33300000000000002</c:v>
                </c:pt>
                <c:pt idx="305">
                  <c:v>0.33400000000000002</c:v>
                </c:pt>
                <c:pt idx="306">
                  <c:v>0.33500000000000002</c:v>
                </c:pt>
                <c:pt idx="307">
                  <c:v>0.33600000000000002</c:v>
                </c:pt>
                <c:pt idx="308">
                  <c:v>0.33700000000000002</c:v>
                </c:pt>
                <c:pt idx="309">
                  <c:v>0.33800000000000002</c:v>
                </c:pt>
                <c:pt idx="310">
                  <c:v>0.33900000000000002</c:v>
                </c:pt>
                <c:pt idx="311">
                  <c:v>0.34</c:v>
                </c:pt>
                <c:pt idx="312">
                  <c:v>0.34100000000000003</c:v>
                </c:pt>
                <c:pt idx="313">
                  <c:v>0.34200000000000003</c:v>
                </c:pt>
                <c:pt idx="314">
                  <c:v>0.34300000000000003</c:v>
                </c:pt>
                <c:pt idx="315">
                  <c:v>0.34399999999999997</c:v>
                </c:pt>
                <c:pt idx="316">
                  <c:v>0.34499999999999997</c:v>
                </c:pt>
                <c:pt idx="317">
                  <c:v>0.34599999999999997</c:v>
                </c:pt>
                <c:pt idx="318">
                  <c:v>0.34699999999999998</c:v>
                </c:pt>
                <c:pt idx="319">
                  <c:v>0.34799999999999998</c:v>
                </c:pt>
                <c:pt idx="320">
                  <c:v>0.34899999999999998</c:v>
                </c:pt>
                <c:pt idx="321">
                  <c:v>0.35</c:v>
                </c:pt>
                <c:pt idx="322">
                  <c:v>0.35099999999999998</c:v>
                </c:pt>
                <c:pt idx="323">
                  <c:v>0.35199999999999998</c:v>
                </c:pt>
                <c:pt idx="324">
                  <c:v>0.35299999999999998</c:v>
                </c:pt>
                <c:pt idx="325">
                  <c:v>0.35399999999999998</c:v>
                </c:pt>
                <c:pt idx="326">
                  <c:v>0.35499999999999998</c:v>
                </c:pt>
                <c:pt idx="327">
                  <c:v>0.35599999999999998</c:v>
                </c:pt>
                <c:pt idx="328">
                  <c:v>0.35699999999999998</c:v>
                </c:pt>
                <c:pt idx="329">
                  <c:v>0.35799999999999998</c:v>
                </c:pt>
                <c:pt idx="330">
                  <c:v>0.35899999999999999</c:v>
                </c:pt>
                <c:pt idx="331">
                  <c:v>0.36</c:v>
                </c:pt>
                <c:pt idx="332">
                  <c:v>0.36099999999999999</c:v>
                </c:pt>
                <c:pt idx="333">
                  <c:v>0.36199999999999999</c:v>
                </c:pt>
                <c:pt idx="334">
                  <c:v>0.36299999999999999</c:v>
                </c:pt>
                <c:pt idx="335">
                  <c:v>0.36399999999999999</c:v>
                </c:pt>
                <c:pt idx="336">
                  <c:v>0.36499999999999999</c:v>
                </c:pt>
                <c:pt idx="337">
                  <c:v>0.36599999999999999</c:v>
                </c:pt>
                <c:pt idx="338">
                  <c:v>0.36699999999999999</c:v>
                </c:pt>
                <c:pt idx="339">
                  <c:v>0.36799999999999999</c:v>
                </c:pt>
                <c:pt idx="340">
                  <c:v>0.36899999999999999</c:v>
                </c:pt>
                <c:pt idx="341">
                  <c:v>0.37</c:v>
                </c:pt>
                <c:pt idx="342">
                  <c:v>0.371</c:v>
                </c:pt>
                <c:pt idx="343">
                  <c:v>0.372</c:v>
                </c:pt>
                <c:pt idx="344">
                  <c:v>0.373</c:v>
                </c:pt>
                <c:pt idx="345">
                  <c:v>0.374</c:v>
                </c:pt>
                <c:pt idx="346">
                  <c:v>0.375</c:v>
                </c:pt>
                <c:pt idx="347">
                  <c:v>0.376</c:v>
                </c:pt>
                <c:pt idx="348">
                  <c:v>0.377</c:v>
                </c:pt>
                <c:pt idx="349">
                  <c:v>0.378</c:v>
                </c:pt>
                <c:pt idx="350">
                  <c:v>0.379</c:v>
                </c:pt>
                <c:pt idx="351">
                  <c:v>0.38</c:v>
                </c:pt>
                <c:pt idx="352">
                  <c:v>0.38100000000000001</c:v>
                </c:pt>
                <c:pt idx="353">
                  <c:v>0.38200000000000001</c:v>
                </c:pt>
                <c:pt idx="354">
                  <c:v>0.38300000000000001</c:v>
                </c:pt>
                <c:pt idx="355">
                  <c:v>0.38400000000000001</c:v>
                </c:pt>
                <c:pt idx="356">
                  <c:v>0.38500000000000001</c:v>
                </c:pt>
                <c:pt idx="357">
                  <c:v>0.38600000000000001</c:v>
                </c:pt>
                <c:pt idx="358">
                  <c:v>0.38700000000000001</c:v>
                </c:pt>
                <c:pt idx="359">
                  <c:v>0.38800000000000001</c:v>
                </c:pt>
                <c:pt idx="360">
                  <c:v>0.38900000000000001</c:v>
                </c:pt>
                <c:pt idx="361">
                  <c:v>0.39</c:v>
                </c:pt>
                <c:pt idx="362">
                  <c:v>0.39100000000000001</c:v>
                </c:pt>
                <c:pt idx="363">
                  <c:v>0.39200000000000002</c:v>
                </c:pt>
                <c:pt idx="364">
                  <c:v>0.39300000000000002</c:v>
                </c:pt>
                <c:pt idx="365">
                  <c:v>0.39400000000000002</c:v>
                </c:pt>
                <c:pt idx="366">
                  <c:v>0.39500000000000002</c:v>
                </c:pt>
                <c:pt idx="367">
                  <c:v>0.39600000000000002</c:v>
                </c:pt>
                <c:pt idx="368">
                  <c:v>0.39700000000000002</c:v>
                </c:pt>
                <c:pt idx="369">
                  <c:v>0.39800000000000002</c:v>
                </c:pt>
                <c:pt idx="370">
                  <c:v>0.39900000000000002</c:v>
                </c:pt>
                <c:pt idx="371">
                  <c:v>0.4</c:v>
                </c:pt>
                <c:pt idx="372">
                  <c:v>0.40100000000000002</c:v>
                </c:pt>
                <c:pt idx="373">
                  <c:v>0.40200000000000002</c:v>
                </c:pt>
                <c:pt idx="374">
                  <c:v>0.40300000000000002</c:v>
                </c:pt>
                <c:pt idx="375">
                  <c:v>0.40400000000000003</c:v>
                </c:pt>
                <c:pt idx="376">
                  <c:v>0.40500000000000003</c:v>
                </c:pt>
                <c:pt idx="377">
                  <c:v>0.40600000000000003</c:v>
                </c:pt>
                <c:pt idx="378">
                  <c:v>0.40699999999999997</c:v>
                </c:pt>
                <c:pt idx="379">
                  <c:v>0.40799999999999997</c:v>
                </c:pt>
                <c:pt idx="380">
                  <c:v>0.40899999999999997</c:v>
                </c:pt>
                <c:pt idx="381">
                  <c:v>0.41</c:v>
                </c:pt>
                <c:pt idx="382">
                  <c:v>0.41099999999999998</c:v>
                </c:pt>
                <c:pt idx="383">
                  <c:v>0.41199999999999998</c:v>
                </c:pt>
                <c:pt idx="384">
                  <c:v>0.41299999999999998</c:v>
                </c:pt>
                <c:pt idx="385">
                  <c:v>0.41399999999999998</c:v>
                </c:pt>
                <c:pt idx="386">
                  <c:v>0.41499999999999998</c:v>
                </c:pt>
                <c:pt idx="387">
                  <c:v>0.41599999999999998</c:v>
                </c:pt>
                <c:pt idx="388">
                  <c:v>0.41699999999999998</c:v>
                </c:pt>
                <c:pt idx="389">
                  <c:v>0.41799999999999998</c:v>
                </c:pt>
                <c:pt idx="390">
                  <c:v>0.41899999999999998</c:v>
                </c:pt>
                <c:pt idx="391">
                  <c:v>0.42</c:v>
                </c:pt>
                <c:pt idx="392">
                  <c:v>0.42099999999999999</c:v>
                </c:pt>
                <c:pt idx="393">
                  <c:v>0.42199999999999999</c:v>
                </c:pt>
                <c:pt idx="394">
                  <c:v>0.42299999999999999</c:v>
                </c:pt>
                <c:pt idx="395">
                  <c:v>0.42399999999999999</c:v>
                </c:pt>
                <c:pt idx="396">
                  <c:v>0.42499999999999999</c:v>
                </c:pt>
                <c:pt idx="397">
                  <c:v>0.42599999999999999</c:v>
                </c:pt>
                <c:pt idx="398">
                  <c:v>0.42699999999999999</c:v>
                </c:pt>
                <c:pt idx="399">
                  <c:v>0.42799999999999999</c:v>
                </c:pt>
                <c:pt idx="400">
                  <c:v>0.42899999999999999</c:v>
                </c:pt>
                <c:pt idx="401">
                  <c:v>0.43</c:v>
                </c:pt>
                <c:pt idx="402">
                  <c:v>0.43099999999999999</c:v>
                </c:pt>
                <c:pt idx="403">
                  <c:v>0.432</c:v>
                </c:pt>
                <c:pt idx="404">
                  <c:v>0.433</c:v>
                </c:pt>
                <c:pt idx="405">
                  <c:v>0.434</c:v>
                </c:pt>
                <c:pt idx="406">
                  <c:v>0.435</c:v>
                </c:pt>
                <c:pt idx="407">
                  <c:v>0.436</c:v>
                </c:pt>
                <c:pt idx="408">
                  <c:v>0.437</c:v>
                </c:pt>
                <c:pt idx="409">
                  <c:v>0.438</c:v>
                </c:pt>
                <c:pt idx="410">
                  <c:v>0.439</c:v>
                </c:pt>
                <c:pt idx="411">
                  <c:v>0.44</c:v>
                </c:pt>
                <c:pt idx="412">
                  <c:v>0.441</c:v>
                </c:pt>
                <c:pt idx="413">
                  <c:v>0.442</c:v>
                </c:pt>
                <c:pt idx="414">
                  <c:v>0.443</c:v>
                </c:pt>
                <c:pt idx="415">
                  <c:v>0.44400000000000001</c:v>
                </c:pt>
                <c:pt idx="416">
                  <c:v>0.44500000000000001</c:v>
                </c:pt>
                <c:pt idx="417">
                  <c:v>0.44600000000000001</c:v>
                </c:pt>
                <c:pt idx="418">
                  <c:v>0.44700000000000001</c:v>
                </c:pt>
                <c:pt idx="419">
                  <c:v>0.44800000000000001</c:v>
                </c:pt>
                <c:pt idx="420">
                  <c:v>0.44900000000000001</c:v>
                </c:pt>
                <c:pt idx="421">
                  <c:v>0.45</c:v>
                </c:pt>
                <c:pt idx="422">
                  <c:v>0.45100000000000001</c:v>
                </c:pt>
                <c:pt idx="423">
                  <c:v>0.45200000000000001</c:v>
                </c:pt>
                <c:pt idx="424">
                  <c:v>0.45300000000000001</c:v>
                </c:pt>
                <c:pt idx="425">
                  <c:v>0.45400000000000001</c:v>
                </c:pt>
                <c:pt idx="426">
                  <c:v>0.45500000000000002</c:v>
                </c:pt>
                <c:pt idx="427">
                  <c:v>0.45600000000000002</c:v>
                </c:pt>
                <c:pt idx="428">
                  <c:v>0.45700000000000002</c:v>
                </c:pt>
                <c:pt idx="429">
                  <c:v>0.45800000000000002</c:v>
                </c:pt>
                <c:pt idx="430">
                  <c:v>0.45900000000000002</c:v>
                </c:pt>
                <c:pt idx="431">
                  <c:v>0.46</c:v>
                </c:pt>
                <c:pt idx="432">
                  <c:v>0.46100000000000002</c:v>
                </c:pt>
                <c:pt idx="433">
                  <c:v>0.46200000000000002</c:v>
                </c:pt>
                <c:pt idx="434">
                  <c:v>0.46300000000000002</c:v>
                </c:pt>
                <c:pt idx="435">
                  <c:v>0.46400000000000002</c:v>
                </c:pt>
                <c:pt idx="436">
                  <c:v>0.46500000000000002</c:v>
                </c:pt>
                <c:pt idx="437">
                  <c:v>0.46600000000000003</c:v>
                </c:pt>
                <c:pt idx="438">
                  <c:v>0.46700000000000003</c:v>
                </c:pt>
                <c:pt idx="439">
                  <c:v>0.46800000000000003</c:v>
                </c:pt>
                <c:pt idx="440">
                  <c:v>0.46899999999999997</c:v>
                </c:pt>
                <c:pt idx="441">
                  <c:v>0.47</c:v>
                </c:pt>
                <c:pt idx="442">
                  <c:v>0.47099999999999997</c:v>
                </c:pt>
                <c:pt idx="443">
                  <c:v>0.47199999999999998</c:v>
                </c:pt>
                <c:pt idx="444">
                  <c:v>0.47299999999999998</c:v>
                </c:pt>
                <c:pt idx="445">
                  <c:v>0.47399999999999998</c:v>
                </c:pt>
                <c:pt idx="446">
                  <c:v>0.47499999999999998</c:v>
                </c:pt>
                <c:pt idx="447">
                  <c:v>0.47599999999999998</c:v>
                </c:pt>
                <c:pt idx="448">
                  <c:v>0.47699999999999998</c:v>
                </c:pt>
                <c:pt idx="449">
                  <c:v>0.47799999999999998</c:v>
                </c:pt>
                <c:pt idx="450">
                  <c:v>0.47899999999999998</c:v>
                </c:pt>
                <c:pt idx="451">
                  <c:v>0.48</c:v>
                </c:pt>
                <c:pt idx="452">
                  <c:v>0.48099999999999998</c:v>
                </c:pt>
                <c:pt idx="453">
                  <c:v>0.48199999999999998</c:v>
                </c:pt>
                <c:pt idx="454">
                  <c:v>0.48299999999999998</c:v>
                </c:pt>
                <c:pt idx="455">
                  <c:v>0.48399999999999999</c:v>
                </c:pt>
                <c:pt idx="456">
                  <c:v>0.48499999999999999</c:v>
                </c:pt>
                <c:pt idx="457">
                  <c:v>0.48599999999999999</c:v>
                </c:pt>
                <c:pt idx="458">
                  <c:v>0.48699999999999999</c:v>
                </c:pt>
                <c:pt idx="459">
                  <c:v>0.48799999999999999</c:v>
                </c:pt>
                <c:pt idx="460">
                  <c:v>0.48899999999999999</c:v>
                </c:pt>
                <c:pt idx="461">
                  <c:v>0.49</c:v>
                </c:pt>
                <c:pt idx="462">
                  <c:v>0.49099999999999999</c:v>
                </c:pt>
                <c:pt idx="463">
                  <c:v>0.49199999999999999</c:v>
                </c:pt>
                <c:pt idx="464">
                  <c:v>0.49299999999999999</c:v>
                </c:pt>
                <c:pt idx="465">
                  <c:v>0.49399999999999999</c:v>
                </c:pt>
                <c:pt idx="466">
                  <c:v>0.495</c:v>
                </c:pt>
                <c:pt idx="467">
                  <c:v>0.496</c:v>
                </c:pt>
                <c:pt idx="468">
                  <c:v>0.497</c:v>
                </c:pt>
                <c:pt idx="469">
                  <c:v>0.498</c:v>
                </c:pt>
                <c:pt idx="470">
                  <c:v>0.499</c:v>
                </c:pt>
                <c:pt idx="471">
                  <c:v>0.5</c:v>
                </c:pt>
                <c:pt idx="472">
                  <c:v>0.501</c:v>
                </c:pt>
                <c:pt idx="473">
                  <c:v>0.502</c:v>
                </c:pt>
                <c:pt idx="474">
                  <c:v>0.503</c:v>
                </c:pt>
                <c:pt idx="475">
                  <c:v>0.504</c:v>
                </c:pt>
                <c:pt idx="476">
                  <c:v>0.505</c:v>
                </c:pt>
                <c:pt idx="477">
                  <c:v>0.50600000000000001</c:v>
                </c:pt>
                <c:pt idx="478">
                  <c:v>0.50700000000000001</c:v>
                </c:pt>
                <c:pt idx="479">
                  <c:v>0.50800000000000001</c:v>
                </c:pt>
                <c:pt idx="480">
                  <c:v>0.50900000000000001</c:v>
                </c:pt>
                <c:pt idx="481">
                  <c:v>0.51</c:v>
                </c:pt>
                <c:pt idx="482">
                  <c:v>0.51100000000000001</c:v>
                </c:pt>
                <c:pt idx="483">
                  <c:v>0.51200000000000001</c:v>
                </c:pt>
                <c:pt idx="484">
                  <c:v>0.51300000000000001</c:v>
                </c:pt>
                <c:pt idx="485">
                  <c:v>0.51400000000000001</c:v>
                </c:pt>
                <c:pt idx="486">
                  <c:v>0.51500000000000001</c:v>
                </c:pt>
                <c:pt idx="487">
                  <c:v>0.51600000000000001</c:v>
                </c:pt>
                <c:pt idx="488">
                  <c:v>0.51700000000000002</c:v>
                </c:pt>
                <c:pt idx="489">
                  <c:v>0.51800000000000002</c:v>
                </c:pt>
                <c:pt idx="490">
                  <c:v>0.51900000000000002</c:v>
                </c:pt>
                <c:pt idx="491">
                  <c:v>0.52</c:v>
                </c:pt>
                <c:pt idx="492">
                  <c:v>0.52100000000000002</c:v>
                </c:pt>
                <c:pt idx="493">
                  <c:v>0.52200000000000002</c:v>
                </c:pt>
                <c:pt idx="494">
                  <c:v>0.52300000000000002</c:v>
                </c:pt>
                <c:pt idx="495">
                  <c:v>0.52400000000000002</c:v>
                </c:pt>
                <c:pt idx="496">
                  <c:v>0.52500000000000002</c:v>
                </c:pt>
                <c:pt idx="497">
                  <c:v>0.52600000000000002</c:v>
                </c:pt>
                <c:pt idx="498">
                  <c:v>0.52700000000000002</c:v>
                </c:pt>
                <c:pt idx="499">
                  <c:v>0.52800000000000002</c:v>
                </c:pt>
                <c:pt idx="500">
                  <c:v>0.52900000000000003</c:v>
                </c:pt>
                <c:pt idx="501">
                  <c:v>0.53</c:v>
                </c:pt>
                <c:pt idx="502">
                  <c:v>0.53100000000000003</c:v>
                </c:pt>
                <c:pt idx="503">
                  <c:v>0.53200000000000003</c:v>
                </c:pt>
                <c:pt idx="504">
                  <c:v>0.53300000000000003</c:v>
                </c:pt>
                <c:pt idx="505">
                  <c:v>0.53400000000000003</c:v>
                </c:pt>
                <c:pt idx="506">
                  <c:v>0.53500000000000003</c:v>
                </c:pt>
                <c:pt idx="507">
                  <c:v>0.53600000000000003</c:v>
                </c:pt>
                <c:pt idx="508">
                  <c:v>0.53700000000000003</c:v>
                </c:pt>
                <c:pt idx="509">
                  <c:v>0.53800000000000003</c:v>
                </c:pt>
                <c:pt idx="510">
                  <c:v>0.53900000000000003</c:v>
                </c:pt>
                <c:pt idx="511">
                  <c:v>0.54</c:v>
                </c:pt>
                <c:pt idx="512">
                  <c:v>0.54100000000000004</c:v>
                </c:pt>
                <c:pt idx="513">
                  <c:v>0.54200000000000004</c:v>
                </c:pt>
                <c:pt idx="514">
                  <c:v>0.54300000000000004</c:v>
                </c:pt>
                <c:pt idx="515">
                  <c:v>0.54400000000000004</c:v>
                </c:pt>
                <c:pt idx="516">
                  <c:v>0.54500000000000004</c:v>
                </c:pt>
                <c:pt idx="517">
                  <c:v>0.54600000000000004</c:v>
                </c:pt>
                <c:pt idx="518">
                  <c:v>0.54700000000000004</c:v>
                </c:pt>
                <c:pt idx="519">
                  <c:v>0.54800000000000004</c:v>
                </c:pt>
                <c:pt idx="520">
                  <c:v>0.54900000000000004</c:v>
                </c:pt>
                <c:pt idx="521">
                  <c:v>0.55000000000000004</c:v>
                </c:pt>
                <c:pt idx="522">
                  <c:v>0.55100000000000005</c:v>
                </c:pt>
                <c:pt idx="523">
                  <c:v>0.55200000000000005</c:v>
                </c:pt>
                <c:pt idx="524">
                  <c:v>0.55300000000000005</c:v>
                </c:pt>
                <c:pt idx="525">
                  <c:v>0.55400000000000005</c:v>
                </c:pt>
                <c:pt idx="526">
                  <c:v>0.55499999999999905</c:v>
                </c:pt>
                <c:pt idx="527">
                  <c:v>0.55599999999999905</c:v>
                </c:pt>
                <c:pt idx="528">
                  <c:v>0.55699999999999905</c:v>
                </c:pt>
                <c:pt idx="529">
                  <c:v>0.55799999999999905</c:v>
                </c:pt>
                <c:pt idx="530">
                  <c:v>0.55899999999999905</c:v>
                </c:pt>
                <c:pt idx="531">
                  <c:v>0.55999999999999905</c:v>
                </c:pt>
                <c:pt idx="532">
                  <c:v>0.56099999999999905</c:v>
                </c:pt>
                <c:pt idx="533">
                  <c:v>0.56199999999999894</c:v>
                </c:pt>
                <c:pt idx="534">
                  <c:v>0.56299999999999895</c:v>
                </c:pt>
                <c:pt idx="535">
                  <c:v>0.56399999999999895</c:v>
                </c:pt>
                <c:pt idx="536">
                  <c:v>0.56499999999999895</c:v>
                </c:pt>
                <c:pt idx="537">
                  <c:v>0.56599999999999895</c:v>
                </c:pt>
                <c:pt idx="538">
                  <c:v>0.56699999999999895</c:v>
                </c:pt>
                <c:pt idx="539">
                  <c:v>0.56799999999999895</c:v>
                </c:pt>
                <c:pt idx="540">
                  <c:v>0.56899999999999895</c:v>
                </c:pt>
                <c:pt idx="541">
                  <c:v>0.56999999999999895</c:v>
                </c:pt>
                <c:pt idx="542">
                  <c:v>0.57099999999999895</c:v>
                </c:pt>
                <c:pt idx="543">
                  <c:v>0.57199999999999895</c:v>
                </c:pt>
                <c:pt idx="544">
                  <c:v>0.57299999999999995</c:v>
                </c:pt>
                <c:pt idx="545">
                  <c:v>0.57399999999999995</c:v>
                </c:pt>
                <c:pt idx="546">
                  <c:v>0.57499999999999996</c:v>
                </c:pt>
                <c:pt idx="547">
                  <c:v>0.57599999999999996</c:v>
                </c:pt>
                <c:pt idx="548">
                  <c:v>0.57699999999999996</c:v>
                </c:pt>
                <c:pt idx="549">
                  <c:v>0.57799999999999996</c:v>
                </c:pt>
                <c:pt idx="550">
                  <c:v>0.57899999999999996</c:v>
                </c:pt>
                <c:pt idx="551">
                  <c:v>0.57999999999999996</c:v>
                </c:pt>
                <c:pt idx="552">
                  <c:v>0.58099999999999996</c:v>
                </c:pt>
                <c:pt idx="553">
                  <c:v>0.58199999999999996</c:v>
                </c:pt>
                <c:pt idx="554">
                  <c:v>0.58299999999999996</c:v>
                </c:pt>
                <c:pt idx="555">
                  <c:v>0.58399999999999996</c:v>
                </c:pt>
                <c:pt idx="556">
                  <c:v>0.58499999999999996</c:v>
                </c:pt>
                <c:pt idx="557">
                  <c:v>0.58599999999999997</c:v>
                </c:pt>
                <c:pt idx="558">
                  <c:v>0.58699999999999997</c:v>
                </c:pt>
                <c:pt idx="559">
                  <c:v>0.58799999999999997</c:v>
                </c:pt>
                <c:pt idx="560">
                  <c:v>0.58899999999999997</c:v>
                </c:pt>
                <c:pt idx="561">
                  <c:v>0.59</c:v>
                </c:pt>
                <c:pt idx="562">
                  <c:v>0.59099999999999997</c:v>
                </c:pt>
                <c:pt idx="563">
                  <c:v>0.59199999999999997</c:v>
                </c:pt>
                <c:pt idx="564">
                  <c:v>0.59299999999999997</c:v>
                </c:pt>
                <c:pt idx="565">
                  <c:v>0.59399999999999997</c:v>
                </c:pt>
                <c:pt idx="566">
                  <c:v>0.59499999999999997</c:v>
                </c:pt>
                <c:pt idx="567">
                  <c:v>0.59599999999999997</c:v>
                </c:pt>
                <c:pt idx="568">
                  <c:v>0.59699999999999998</c:v>
                </c:pt>
                <c:pt idx="569">
                  <c:v>0.59799999999999998</c:v>
                </c:pt>
                <c:pt idx="570">
                  <c:v>0.59899999999999998</c:v>
                </c:pt>
                <c:pt idx="571">
                  <c:v>0.6</c:v>
                </c:pt>
                <c:pt idx="572">
                  <c:v>0.60099999999999998</c:v>
                </c:pt>
                <c:pt idx="573">
                  <c:v>0.60199999999999998</c:v>
                </c:pt>
                <c:pt idx="574">
                  <c:v>0.60299999999999998</c:v>
                </c:pt>
                <c:pt idx="575">
                  <c:v>0.60399999999999998</c:v>
                </c:pt>
                <c:pt idx="576">
                  <c:v>0.60499999999999998</c:v>
                </c:pt>
                <c:pt idx="577">
                  <c:v>0.60599999999999998</c:v>
                </c:pt>
                <c:pt idx="578">
                  <c:v>0.60699999999999998</c:v>
                </c:pt>
                <c:pt idx="579">
                  <c:v>0.60799999999999998</c:v>
                </c:pt>
                <c:pt idx="580">
                  <c:v>0.60899999999999999</c:v>
                </c:pt>
                <c:pt idx="581">
                  <c:v>0.61</c:v>
                </c:pt>
                <c:pt idx="582">
                  <c:v>0.61099999999999999</c:v>
                </c:pt>
                <c:pt idx="583">
                  <c:v>0.61199999999999999</c:v>
                </c:pt>
                <c:pt idx="584">
                  <c:v>0.61299999999999999</c:v>
                </c:pt>
                <c:pt idx="585">
                  <c:v>0.61399999999999999</c:v>
                </c:pt>
                <c:pt idx="586">
                  <c:v>0.61499999999999999</c:v>
                </c:pt>
                <c:pt idx="587">
                  <c:v>0.61599999999999999</c:v>
                </c:pt>
                <c:pt idx="588">
                  <c:v>0.61699999999999999</c:v>
                </c:pt>
                <c:pt idx="589">
                  <c:v>0.61799999999999899</c:v>
                </c:pt>
                <c:pt idx="590">
                  <c:v>0.618999999999999</c:v>
                </c:pt>
                <c:pt idx="591">
                  <c:v>0.619999999999999</c:v>
                </c:pt>
                <c:pt idx="592">
                  <c:v>0.620999999999999</c:v>
                </c:pt>
                <c:pt idx="593">
                  <c:v>0.621999999999999</c:v>
                </c:pt>
                <c:pt idx="594">
                  <c:v>0.622999999999999</c:v>
                </c:pt>
                <c:pt idx="595">
                  <c:v>0.623999999999999</c:v>
                </c:pt>
                <c:pt idx="596">
                  <c:v>0.624999999999999</c:v>
                </c:pt>
                <c:pt idx="597">
                  <c:v>0.625999999999999</c:v>
                </c:pt>
                <c:pt idx="598">
                  <c:v>0.626999999999999</c:v>
                </c:pt>
                <c:pt idx="599">
                  <c:v>0.627999999999999</c:v>
                </c:pt>
                <c:pt idx="600">
                  <c:v>0.628999999999999</c:v>
                </c:pt>
                <c:pt idx="601">
                  <c:v>0.62999999999999901</c:v>
                </c:pt>
                <c:pt idx="602">
                  <c:v>0.63099999999999901</c:v>
                </c:pt>
                <c:pt idx="603">
                  <c:v>0.63199999999999901</c:v>
                </c:pt>
                <c:pt idx="604">
                  <c:v>0.63299999999999901</c:v>
                </c:pt>
                <c:pt idx="605">
                  <c:v>0.63399999999999901</c:v>
                </c:pt>
                <c:pt idx="606">
                  <c:v>0.63499999999999901</c:v>
                </c:pt>
                <c:pt idx="607">
                  <c:v>0.63599999999999901</c:v>
                </c:pt>
                <c:pt idx="608">
                  <c:v>0.63699999999999901</c:v>
                </c:pt>
                <c:pt idx="609">
                  <c:v>0.63799999999999901</c:v>
                </c:pt>
                <c:pt idx="610">
                  <c:v>0.63899999999999901</c:v>
                </c:pt>
                <c:pt idx="611">
                  <c:v>0.63999999999999901</c:v>
                </c:pt>
                <c:pt idx="612">
                  <c:v>0.64099999999999902</c:v>
                </c:pt>
                <c:pt idx="613">
                  <c:v>0.64199999999999902</c:v>
                </c:pt>
                <c:pt idx="614">
                  <c:v>0.64299999999999902</c:v>
                </c:pt>
                <c:pt idx="615">
                  <c:v>0.64399999999999902</c:v>
                </c:pt>
                <c:pt idx="616">
                  <c:v>0.64499999999999902</c:v>
                </c:pt>
                <c:pt idx="617">
                  <c:v>0.64599999999999902</c:v>
                </c:pt>
                <c:pt idx="618">
                  <c:v>0.64699999999999902</c:v>
                </c:pt>
                <c:pt idx="619">
                  <c:v>0.64799999999999902</c:v>
                </c:pt>
                <c:pt idx="620">
                  <c:v>0.64899999999999902</c:v>
                </c:pt>
                <c:pt idx="621">
                  <c:v>0.64999999999999902</c:v>
                </c:pt>
                <c:pt idx="622">
                  <c:v>0.65099999999999902</c:v>
                </c:pt>
                <c:pt idx="623">
                  <c:v>0.65199999999999902</c:v>
                </c:pt>
                <c:pt idx="624">
                  <c:v>0.65299999999999903</c:v>
                </c:pt>
                <c:pt idx="625">
                  <c:v>0.65399999999999903</c:v>
                </c:pt>
                <c:pt idx="626">
                  <c:v>0.65499999999999903</c:v>
                </c:pt>
                <c:pt idx="627">
                  <c:v>0.65599999999999903</c:v>
                </c:pt>
                <c:pt idx="628">
                  <c:v>0.65699999999999903</c:v>
                </c:pt>
                <c:pt idx="629">
                  <c:v>0.65799999999999903</c:v>
                </c:pt>
                <c:pt idx="630">
                  <c:v>0.65899999999999903</c:v>
                </c:pt>
                <c:pt idx="631">
                  <c:v>0.65999999999999903</c:v>
                </c:pt>
                <c:pt idx="632">
                  <c:v>0.66099999999999903</c:v>
                </c:pt>
                <c:pt idx="633">
                  <c:v>0.66199999999999903</c:v>
                </c:pt>
                <c:pt idx="634">
                  <c:v>0.66299999999999903</c:v>
                </c:pt>
                <c:pt idx="635">
                  <c:v>0.66399999999999904</c:v>
                </c:pt>
                <c:pt idx="636">
                  <c:v>0.66499999999999904</c:v>
                </c:pt>
                <c:pt idx="637">
                  <c:v>0.66599999999999904</c:v>
                </c:pt>
                <c:pt idx="638">
                  <c:v>0.66699999999999904</c:v>
                </c:pt>
                <c:pt idx="639">
                  <c:v>0.66799999999999904</c:v>
                </c:pt>
                <c:pt idx="640">
                  <c:v>0.66899999999999904</c:v>
                </c:pt>
                <c:pt idx="641">
                  <c:v>0.66999999999999904</c:v>
                </c:pt>
                <c:pt idx="642">
                  <c:v>0.67099999999999904</c:v>
                </c:pt>
                <c:pt idx="643">
                  <c:v>0.67199999999999904</c:v>
                </c:pt>
                <c:pt idx="644">
                  <c:v>0.67299999999999904</c:v>
                </c:pt>
                <c:pt idx="645">
                  <c:v>0.67399999999999904</c:v>
                </c:pt>
                <c:pt idx="646">
                  <c:v>0.67499999999999905</c:v>
                </c:pt>
                <c:pt idx="647">
                  <c:v>0.67599999999999905</c:v>
                </c:pt>
                <c:pt idx="648">
                  <c:v>0.67699999999999905</c:v>
                </c:pt>
                <c:pt idx="649">
                  <c:v>0.67799999999999905</c:v>
                </c:pt>
                <c:pt idx="650">
                  <c:v>0.67899999999999905</c:v>
                </c:pt>
                <c:pt idx="651">
                  <c:v>0.67999999999999905</c:v>
                </c:pt>
                <c:pt idx="652">
                  <c:v>0.68099999999999905</c:v>
                </c:pt>
                <c:pt idx="653">
                  <c:v>0.68199999999999905</c:v>
                </c:pt>
                <c:pt idx="654">
                  <c:v>0.68299999999999905</c:v>
                </c:pt>
                <c:pt idx="655">
                  <c:v>0.68399999999999905</c:v>
                </c:pt>
                <c:pt idx="656">
                  <c:v>0.68499999999999905</c:v>
                </c:pt>
                <c:pt idx="657">
                  <c:v>0.68599999999999905</c:v>
                </c:pt>
                <c:pt idx="658">
                  <c:v>0.68699999999999894</c:v>
                </c:pt>
                <c:pt idx="659">
                  <c:v>0.68799999999999895</c:v>
                </c:pt>
                <c:pt idx="660">
                  <c:v>0.68899999999999895</c:v>
                </c:pt>
                <c:pt idx="661">
                  <c:v>0.68999999999999895</c:v>
                </c:pt>
                <c:pt idx="662">
                  <c:v>0.69099999999999895</c:v>
                </c:pt>
                <c:pt idx="663">
                  <c:v>0.69199999999999895</c:v>
                </c:pt>
                <c:pt idx="664">
                  <c:v>0.69299999999999895</c:v>
                </c:pt>
                <c:pt idx="665">
                  <c:v>0.69399999999999895</c:v>
                </c:pt>
                <c:pt idx="666">
                  <c:v>0.69499999999999895</c:v>
                </c:pt>
                <c:pt idx="667">
                  <c:v>0.69599999999999895</c:v>
                </c:pt>
                <c:pt idx="668">
                  <c:v>0.69699999999999895</c:v>
                </c:pt>
                <c:pt idx="669">
                  <c:v>0.69799999999999895</c:v>
                </c:pt>
                <c:pt idx="670">
                  <c:v>0.69899999999999896</c:v>
                </c:pt>
                <c:pt idx="671">
                  <c:v>0.69999999999999896</c:v>
                </c:pt>
                <c:pt idx="672">
                  <c:v>0.70099999999999896</c:v>
                </c:pt>
                <c:pt idx="673">
                  <c:v>0.70199999999999896</c:v>
                </c:pt>
                <c:pt idx="674">
                  <c:v>0.70299999999999896</c:v>
                </c:pt>
                <c:pt idx="675">
                  <c:v>0.70399999999999896</c:v>
                </c:pt>
                <c:pt idx="676">
                  <c:v>0.70499999999999896</c:v>
                </c:pt>
                <c:pt idx="677">
                  <c:v>0.70599999999999896</c:v>
                </c:pt>
                <c:pt idx="678">
                  <c:v>0.70699999999999896</c:v>
                </c:pt>
                <c:pt idx="679">
                  <c:v>0.70799999999999896</c:v>
                </c:pt>
                <c:pt idx="680">
                  <c:v>0.70899999999999896</c:v>
                </c:pt>
                <c:pt idx="681">
                  <c:v>0.70999999999999897</c:v>
                </c:pt>
                <c:pt idx="682">
                  <c:v>0.71099999999999897</c:v>
                </c:pt>
                <c:pt idx="683">
                  <c:v>0.71199999999999897</c:v>
                </c:pt>
                <c:pt idx="684">
                  <c:v>0.71299999999999897</c:v>
                </c:pt>
                <c:pt idx="685">
                  <c:v>0.71399999999999897</c:v>
                </c:pt>
                <c:pt idx="686">
                  <c:v>0.71499999999999897</c:v>
                </c:pt>
                <c:pt idx="687">
                  <c:v>0.71599999999999897</c:v>
                </c:pt>
                <c:pt idx="688">
                  <c:v>0.71699999999999897</c:v>
                </c:pt>
                <c:pt idx="689">
                  <c:v>0.71799999999999897</c:v>
                </c:pt>
                <c:pt idx="690">
                  <c:v>0.71899999999999897</c:v>
                </c:pt>
                <c:pt idx="691">
                  <c:v>0.71999999999999897</c:v>
                </c:pt>
                <c:pt idx="692">
                  <c:v>0.72099999999999898</c:v>
                </c:pt>
                <c:pt idx="693">
                  <c:v>0.72199999999999898</c:v>
                </c:pt>
                <c:pt idx="694">
                  <c:v>0.72299999999999898</c:v>
                </c:pt>
                <c:pt idx="695">
                  <c:v>0.72399999999999898</c:v>
                </c:pt>
                <c:pt idx="696">
                  <c:v>0.72499999999999898</c:v>
                </c:pt>
                <c:pt idx="697">
                  <c:v>0.72599999999999898</c:v>
                </c:pt>
                <c:pt idx="698">
                  <c:v>0.72699999999999898</c:v>
                </c:pt>
                <c:pt idx="699">
                  <c:v>0.72799999999999898</c:v>
                </c:pt>
                <c:pt idx="700">
                  <c:v>0.72899999999999898</c:v>
                </c:pt>
                <c:pt idx="701">
                  <c:v>0.72999999999999898</c:v>
                </c:pt>
                <c:pt idx="702">
                  <c:v>0.73099999999999898</c:v>
                </c:pt>
                <c:pt idx="703">
                  <c:v>0.73199999999999898</c:v>
                </c:pt>
                <c:pt idx="704">
                  <c:v>0.73299999999999899</c:v>
                </c:pt>
                <c:pt idx="705">
                  <c:v>0.73399999999999899</c:v>
                </c:pt>
                <c:pt idx="706">
                  <c:v>0.73499999999999899</c:v>
                </c:pt>
                <c:pt idx="707">
                  <c:v>0.73599999999999899</c:v>
                </c:pt>
                <c:pt idx="708">
                  <c:v>0.73699999999999899</c:v>
                </c:pt>
                <c:pt idx="709">
                  <c:v>0.73799999999999899</c:v>
                </c:pt>
                <c:pt idx="710">
                  <c:v>0.73899999999999899</c:v>
                </c:pt>
                <c:pt idx="711">
                  <c:v>0.73999999999999899</c:v>
                </c:pt>
                <c:pt idx="712">
                  <c:v>0.74099999999999899</c:v>
                </c:pt>
                <c:pt idx="713">
                  <c:v>0.74199999999999899</c:v>
                </c:pt>
                <c:pt idx="714">
                  <c:v>0.74299999999999899</c:v>
                </c:pt>
                <c:pt idx="715">
                  <c:v>0.743999999999999</c:v>
                </c:pt>
                <c:pt idx="716">
                  <c:v>0.744999999999999</c:v>
                </c:pt>
                <c:pt idx="717">
                  <c:v>0.745999999999999</c:v>
                </c:pt>
                <c:pt idx="718">
                  <c:v>0.746999999999999</c:v>
                </c:pt>
                <c:pt idx="719">
                  <c:v>0.747999999999999</c:v>
                </c:pt>
                <c:pt idx="720">
                  <c:v>0.748999999999999</c:v>
                </c:pt>
                <c:pt idx="721">
                  <c:v>0.749999999999999</c:v>
                </c:pt>
                <c:pt idx="722">
                  <c:v>0.750999999999999</c:v>
                </c:pt>
                <c:pt idx="723">
                  <c:v>0.751999999999999</c:v>
                </c:pt>
                <c:pt idx="724">
                  <c:v>0.752999999999999</c:v>
                </c:pt>
                <c:pt idx="725">
                  <c:v>0.753999999999999</c:v>
                </c:pt>
                <c:pt idx="726">
                  <c:v>0.75499999999999901</c:v>
                </c:pt>
                <c:pt idx="727">
                  <c:v>0.75599999999999901</c:v>
                </c:pt>
                <c:pt idx="728">
                  <c:v>0.75699999999999901</c:v>
                </c:pt>
                <c:pt idx="729">
                  <c:v>0.75799999999999901</c:v>
                </c:pt>
                <c:pt idx="730">
                  <c:v>0.75899999999999901</c:v>
                </c:pt>
                <c:pt idx="731">
                  <c:v>0.75999999999999901</c:v>
                </c:pt>
                <c:pt idx="732">
                  <c:v>0.76099999999999901</c:v>
                </c:pt>
                <c:pt idx="733">
                  <c:v>0.76199999999999901</c:v>
                </c:pt>
                <c:pt idx="734">
                  <c:v>0.76299999999999901</c:v>
                </c:pt>
                <c:pt idx="735">
                  <c:v>0.76399999999999901</c:v>
                </c:pt>
                <c:pt idx="736">
                  <c:v>0.76499999999999901</c:v>
                </c:pt>
                <c:pt idx="737">
                  <c:v>0.76599999999999902</c:v>
                </c:pt>
                <c:pt idx="738">
                  <c:v>0.76699999999999902</c:v>
                </c:pt>
                <c:pt idx="739">
                  <c:v>0.76799999999999902</c:v>
                </c:pt>
                <c:pt idx="740">
                  <c:v>0.76899999999999902</c:v>
                </c:pt>
                <c:pt idx="741">
                  <c:v>0.76999999999999902</c:v>
                </c:pt>
                <c:pt idx="742">
                  <c:v>0.77099999999999902</c:v>
                </c:pt>
                <c:pt idx="743">
                  <c:v>0.77199999999999902</c:v>
                </c:pt>
                <c:pt idx="744">
                  <c:v>0.77299999999999902</c:v>
                </c:pt>
                <c:pt idx="745">
                  <c:v>0.77399999999999902</c:v>
                </c:pt>
                <c:pt idx="746">
                  <c:v>0.77499999999999902</c:v>
                </c:pt>
                <c:pt idx="747">
                  <c:v>0.77599999999999902</c:v>
                </c:pt>
                <c:pt idx="748">
                  <c:v>0.77699999999999902</c:v>
                </c:pt>
                <c:pt idx="749">
                  <c:v>0.77799999999999903</c:v>
                </c:pt>
                <c:pt idx="750">
                  <c:v>0.77899999999999903</c:v>
                </c:pt>
                <c:pt idx="751">
                  <c:v>0.77999999999999903</c:v>
                </c:pt>
                <c:pt idx="752">
                  <c:v>0.78099999999999903</c:v>
                </c:pt>
                <c:pt idx="753">
                  <c:v>0.78199999999999903</c:v>
                </c:pt>
                <c:pt idx="754">
                  <c:v>0.78299999999999903</c:v>
                </c:pt>
                <c:pt idx="755">
                  <c:v>0.78399999999999903</c:v>
                </c:pt>
                <c:pt idx="756">
                  <c:v>0.78499999999999903</c:v>
                </c:pt>
                <c:pt idx="757">
                  <c:v>0.78599999999999903</c:v>
                </c:pt>
                <c:pt idx="758">
                  <c:v>0.78699999999999903</c:v>
                </c:pt>
                <c:pt idx="759">
                  <c:v>0.78799999999999903</c:v>
                </c:pt>
                <c:pt idx="760">
                  <c:v>0.78899999999999904</c:v>
                </c:pt>
                <c:pt idx="761">
                  <c:v>0.78999999999999904</c:v>
                </c:pt>
                <c:pt idx="762">
                  <c:v>0.79099999999999904</c:v>
                </c:pt>
                <c:pt idx="763">
                  <c:v>0.79199999999999904</c:v>
                </c:pt>
                <c:pt idx="764">
                  <c:v>0.79299999999999904</c:v>
                </c:pt>
                <c:pt idx="765">
                  <c:v>0.79399999999999904</c:v>
                </c:pt>
                <c:pt idx="766">
                  <c:v>0.79499999999999904</c:v>
                </c:pt>
                <c:pt idx="767">
                  <c:v>0.79599999999999904</c:v>
                </c:pt>
                <c:pt idx="768">
                  <c:v>0.79699999999999904</c:v>
                </c:pt>
                <c:pt idx="769">
                  <c:v>0.79799999999999904</c:v>
                </c:pt>
                <c:pt idx="770">
                  <c:v>0.79899999999999904</c:v>
                </c:pt>
                <c:pt idx="771">
                  <c:v>0.79999999999999905</c:v>
                </c:pt>
                <c:pt idx="772">
                  <c:v>0.80099999999999905</c:v>
                </c:pt>
                <c:pt idx="773">
                  <c:v>0.80199999999999905</c:v>
                </c:pt>
                <c:pt idx="774">
                  <c:v>0.80299999999999905</c:v>
                </c:pt>
                <c:pt idx="775">
                  <c:v>0.80399999999999905</c:v>
                </c:pt>
                <c:pt idx="776">
                  <c:v>0.80499999999999905</c:v>
                </c:pt>
                <c:pt idx="777">
                  <c:v>0.80599999999999905</c:v>
                </c:pt>
                <c:pt idx="778">
                  <c:v>0.80699999999999905</c:v>
                </c:pt>
                <c:pt idx="779">
                  <c:v>0.80799999999999905</c:v>
                </c:pt>
                <c:pt idx="780">
                  <c:v>0.80899999999999905</c:v>
                </c:pt>
                <c:pt idx="781">
                  <c:v>0.80999999999999905</c:v>
                </c:pt>
                <c:pt idx="782">
                  <c:v>0.81099999999999905</c:v>
                </c:pt>
                <c:pt idx="783">
                  <c:v>0.81199999999999894</c:v>
                </c:pt>
                <c:pt idx="784">
                  <c:v>0.81299999999999895</c:v>
                </c:pt>
                <c:pt idx="785">
                  <c:v>0.81399999999999895</c:v>
                </c:pt>
                <c:pt idx="786">
                  <c:v>0.81499999999999895</c:v>
                </c:pt>
                <c:pt idx="787">
                  <c:v>0.81599999999999895</c:v>
                </c:pt>
                <c:pt idx="788">
                  <c:v>0.81699999999999895</c:v>
                </c:pt>
                <c:pt idx="789">
                  <c:v>0.81799999999999895</c:v>
                </c:pt>
                <c:pt idx="790">
                  <c:v>0.81899999999999895</c:v>
                </c:pt>
                <c:pt idx="791">
                  <c:v>0.81999999999999895</c:v>
                </c:pt>
                <c:pt idx="792">
                  <c:v>0.82099999999999895</c:v>
                </c:pt>
                <c:pt idx="793">
                  <c:v>0.82199999999999895</c:v>
                </c:pt>
                <c:pt idx="794">
                  <c:v>0.82299999999999895</c:v>
                </c:pt>
                <c:pt idx="795">
                  <c:v>0.82399999999999896</c:v>
                </c:pt>
                <c:pt idx="796">
                  <c:v>0.82499999999999896</c:v>
                </c:pt>
                <c:pt idx="797">
                  <c:v>0.82599999999999896</c:v>
                </c:pt>
                <c:pt idx="798">
                  <c:v>0.82699999999999896</c:v>
                </c:pt>
                <c:pt idx="799">
                  <c:v>0.82799999999999896</c:v>
                </c:pt>
                <c:pt idx="800">
                  <c:v>0.82899999999999896</c:v>
                </c:pt>
                <c:pt idx="801">
                  <c:v>0.82999999999999896</c:v>
                </c:pt>
                <c:pt idx="802">
                  <c:v>0.83099999999999896</c:v>
                </c:pt>
                <c:pt idx="803">
                  <c:v>0.83199999999999896</c:v>
                </c:pt>
                <c:pt idx="804">
                  <c:v>0.83299999999999896</c:v>
                </c:pt>
                <c:pt idx="805">
                  <c:v>0.83399999999999896</c:v>
                </c:pt>
                <c:pt idx="806">
                  <c:v>0.83499999999999897</c:v>
                </c:pt>
                <c:pt idx="807">
                  <c:v>0.83599999999999897</c:v>
                </c:pt>
                <c:pt idx="808">
                  <c:v>0.83699999999999897</c:v>
                </c:pt>
                <c:pt idx="809">
                  <c:v>0.83799999999999897</c:v>
                </c:pt>
                <c:pt idx="810">
                  <c:v>0.83899999999999897</c:v>
                </c:pt>
                <c:pt idx="811">
                  <c:v>0.83999999999999897</c:v>
                </c:pt>
                <c:pt idx="812">
                  <c:v>0.84099999999999897</c:v>
                </c:pt>
                <c:pt idx="813">
                  <c:v>0.84199999999999897</c:v>
                </c:pt>
                <c:pt idx="814">
                  <c:v>0.84299999999999897</c:v>
                </c:pt>
                <c:pt idx="815">
                  <c:v>0.84399999999999897</c:v>
                </c:pt>
                <c:pt idx="816">
                  <c:v>0.84499999999999897</c:v>
                </c:pt>
                <c:pt idx="817">
                  <c:v>0.84599999999999898</c:v>
                </c:pt>
                <c:pt idx="818">
                  <c:v>0.84699999999999898</c:v>
                </c:pt>
                <c:pt idx="819">
                  <c:v>0.84799999999999898</c:v>
                </c:pt>
                <c:pt idx="820">
                  <c:v>0.84899999999999898</c:v>
                </c:pt>
                <c:pt idx="821">
                  <c:v>0.84999999999999898</c:v>
                </c:pt>
                <c:pt idx="822">
                  <c:v>0.85099999999999898</c:v>
                </c:pt>
                <c:pt idx="823">
                  <c:v>0.85199999999999898</c:v>
                </c:pt>
                <c:pt idx="824">
                  <c:v>0.85299999999999898</c:v>
                </c:pt>
                <c:pt idx="825">
                  <c:v>0.85399999999999898</c:v>
                </c:pt>
                <c:pt idx="826">
                  <c:v>0.85499999999999898</c:v>
                </c:pt>
                <c:pt idx="827">
                  <c:v>0.85599999999999898</c:v>
                </c:pt>
                <c:pt idx="828">
                  <c:v>0.85699999999999898</c:v>
                </c:pt>
                <c:pt idx="829">
                  <c:v>0.85799999999999899</c:v>
                </c:pt>
                <c:pt idx="830">
                  <c:v>0.85899999999999899</c:v>
                </c:pt>
                <c:pt idx="831">
                  <c:v>0.85999999999999899</c:v>
                </c:pt>
                <c:pt idx="832">
                  <c:v>0.86099999999999899</c:v>
                </c:pt>
                <c:pt idx="833">
                  <c:v>0.86199999999999899</c:v>
                </c:pt>
                <c:pt idx="834">
                  <c:v>0.86299999999999899</c:v>
                </c:pt>
                <c:pt idx="835">
                  <c:v>0.86399999999999899</c:v>
                </c:pt>
                <c:pt idx="836">
                  <c:v>0.86499999999999899</c:v>
                </c:pt>
                <c:pt idx="837">
                  <c:v>0.86599999999999899</c:v>
                </c:pt>
                <c:pt idx="838">
                  <c:v>0.86699999999999899</c:v>
                </c:pt>
                <c:pt idx="839">
                  <c:v>0.86799999999999899</c:v>
                </c:pt>
                <c:pt idx="840">
                  <c:v>0.868999999999999</c:v>
                </c:pt>
                <c:pt idx="841">
                  <c:v>0.869999999999999</c:v>
                </c:pt>
                <c:pt idx="842">
                  <c:v>0.870999999999999</c:v>
                </c:pt>
                <c:pt idx="843">
                  <c:v>0.871999999999999</c:v>
                </c:pt>
                <c:pt idx="844">
                  <c:v>0.872999999999999</c:v>
                </c:pt>
                <c:pt idx="845">
                  <c:v>0.873999999999999</c:v>
                </c:pt>
                <c:pt idx="846">
                  <c:v>0.874999999999999</c:v>
                </c:pt>
                <c:pt idx="847">
                  <c:v>0.875999999999999</c:v>
                </c:pt>
                <c:pt idx="848">
                  <c:v>0.876999999999999</c:v>
                </c:pt>
                <c:pt idx="849">
                  <c:v>0.877999999999999</c:v>
                </c:pt>
                <c:pt idx="850">
                  <c:v>0.878999999999999</c:v>
                </c:pt>
                <c:pt idx="851">
                  <c:v>0.87999999999999901</c:v>
                </c:pt>
                <c:pt idx="852">
                  <c:v>0.88099999999999901</c:v>
                </c:pt>
                <c:pt idx="853">
                  <c:v>0.88199999999999901</c:v>
                </c:pt>
                <c:pt idx="854">
                  <c:v>0.88299999999999901</c:v>
                </c:pt>
                <c:pt idx="855">
                  <c:v>0.88399999999999901</c:v>
                </c:pt>
                <c:pt idx="856">
                  <c:v>0.88499999999999901</c:v>
                </c:pt>
                <c:pt idx="857">
                  <c:v>0.88599999999999901</c:v>
                </c:pt>
                <c:pt idx="858">
                  <c:v>0.88699999999999901</c:v>
                </c:pt>
                <c:pt idx="859">
                  <c:v>0.88799999999999901</c:v>
                </c:pt>
                <c:pt idx="860">
                  <c:v>0.88899999999999901</c:v>
                </c:pt>
                <c:pt idx="861">
                  <c:v>0.88999999999999901</c:v>
                </c:pt>
                <c:pt idx="862">
                  <c:v>0.89099999999999902</c:v>
                </c:pt>
                <c:pt idx="863">
                  <c:v>0.89199999999999902</c:v>
                </c:pt>
                <c:pt idx="864">
                  <c:v>0.89299999999999902</c:v>
                </c:pt>
                <c:pt idx="865">
                  <c:v>0.89399999999999902</c:v>
                </c:pt>
                <c:pt idx="866">
                  <c:v>0.89499999999999902</c:v>
                </c:pt>
                <c:pt idx="867">
                  <c:v>0.89599999999999902</c:v>
                </c:pt>
                <c:pt idx="868">
                  <c:v>0.89699999999999902</c:v>
                </c:pt>
                <c:pt idx="869">
                  <c:v>0.89799999999999902</c:v>
                </c:pt>
                <c:pt idx="870">
                  <c:v>0.89899999999999902</c:v>
                </c:pt>
                <c:pt idx="871">
                  <c:v>0.89999999999999902</c:v>
                </c:pt>
                <c:pt idx="872">
                  <c:v>0.90099999999999902</c:v>
                </c:pt>
                <c:pt idx="873">
                  <c:v>0.90199999999999902</c:v>
                </c:pt>
                <c:pt idx="874">
                  <c:v>0.90299999999999903</c:v>
                </c:pt>
                <c:pt idx="875">
                  <c:v>0.90399999999999903</c:v>
                </c:pt>
                <c:pt idx="876">
                  <c:v>0.90499999999999903</c:v>
                </c:pt>
                <c:pt idx="877">
                  <c:v>0.90599999999999903</c:v>
                </c:pt>
                <c:pt idx="878">
                  <c:v>0.90699999999999903</c:v>
                </c:pt>
                <c:pt idx="879">
                  <c:v>0.90799999999999903</c:v>
                </c:pt>
                <c:pt idx="880">
                  <c:v>0.90899999999999903</c:v>
                </c:pt>
                <c:pt idx="881">
                  <c:v>0.90999999999999903</c:v>
                </c:pt>
                <c:pt idx="882">
                  <c:v>0.91099999999999903</c:v>
                </c:pt>
                <c:pt idx="883">
                  <c:v>0.91199999999999903</c:v>
                </c:pt>
                <c:pt idx="884">
                  <c:v>0.91299999999999903</c:v>
                </c:pt>
                <c:pt idx="885">
                  <c:v>0.91399999999999904</c:v>
                </c:pt>
                <c:pt idx="886">
                  <c:v>0.91499999999999904</c:v>
                </c:pt>
                <c:pt idx="887">
                  <c:v>0.91599999999999904</c:v>
                </c:pt>
                <c:pt idx="888">
                  <c:v>0.91699999999999904</c:v>
                </c:pt>
                <c:pt idx="889">
                  <c:v>0.91799999999999904</c:v>
                </c:pt>
                <c:pt idx="890">
                  <c:v>0.91899999999999904</c:v>
                </c:pt>
                <c:pt idx="891">
                  <c:v>0.91999999999999904</c:v>
                </c:pt>
                <c:pt idx="892">
                  <c:v>0.92099999999999904</c:v>
                </c:pt>
                <c:pt idx="893">
                  <c:v>0.92199999999999904</c:v>
                </c:pt>
                <c:pt idx="894">
                  <c:v>0.92299999999999904</c:v>
                </c:pt>
                <c:pt idx="895">
                  <c:v>0.92399999999999904</c:v>
                </c:pt>
                <c:pt idx="896">
                  <c:v>0.92499999999999905</c:v>
                </c:pt>
                <c:pt idx="897">
                  <c:v>0.92599999999999905</c:v>
                </c:pt>
                <c:pt idx="898">
                  <c:v>0.92699999999999905</c:v>
                </c:pt>
                <c:pt idx="899">
                  <c:v>0.92799999999999905</c:v>
                </c:pt>
                <c:pt idx="900">
                  <c:v>0.92899999999999905</c:v>
                </c:pt>
                <c:pt idx="901">
                  <c:v>0.92999999999999905</c:v>
                </c:pt>
                <c:pt idx="902">
                  <c:v>0.93099999999999905</c:v>
                </c:pt>
                <c:pt idx="903">
                  <c:v>0.93199999999999905</c:v>
                </c:pt>
                <c:pt idx="904">
                  <c:v>0.93299999999999905</c:v>
                </c:pt>
                <c:pt idx="905">
                  <c:v>0.93399999999999905</c:v>
                </c:pt>
                <c:pt idx="906">
                  <c:v>0.93499999999999905</c:v>
                </c:pt>
                <c:pt idx="907">
                  <c:v>0.93599999999999905</c:v>
                </c:pt>
                <c:pt idx="908">
                  <c:v>0.93699999999999894</c:v>
                </c:pt>
                <c:pt idx="909">
                  <c:v>0.93799999999999895</c:v>
                </c:pt>
                <c:pt idx="910">
                  <c:v>0.93899999999999895</c:v>
                </c:pt>
                <c:pt idx="911">
                  <c:v>0.93999999999999895</c:v>
                </c:pt>
                <c:pt idx="912">
                  <c:v>0.94099999999999895</c:v>
                </c:pt>
                <c:pt idx="913">
                  <c:v>0.94199999999999895</c:v>
                </c:pt>
                <c:pt idx="914">
                  <c:v>0.94299999999999895</c:v>
                </c:pt>
                <c:pt idx="915">
                  <c:v>0.94399999999999895</c:v>
                </c:pt>
                <c:pt idx="916">
                  <c:v>0.94499999999999895</c:v>
                </c:pt>
                <c:pt idx="917">
                  <c:v>0.94599999999999895</c:v>
                </c:pt>
                <c:pt idx="918">
                  <c:v>0.94699999999999895</c:v>
                </c:pt>
                <c:pt idx="919">
                  <c:v>0.94799999999999895</c:v>
                </c:pt>
                <c:pt idx="920">
                  <c:v>0.94899999999999896</c:v>
                </c:pt>
                <c:pt idx="921">
                  <c:v>0.94999999999999896</c:v>
                </c:pt>
                <c:pt idx="922">
                  <c:v>0.95099999999999896</c:v>
                </c:pt>
                <c:pt idx="923">
                  <c:v>0.95199999999999896</c:v>
                </c:pt>
                <c:pt idx="924">
                  <c:v>0.95299999999999896</c:v>
                </c:pt>
                <c:pt idx="925">
                  <c:v>0.95399999999999896</c:v>
                </c:pt>
                <c:pt idx="926">
                  <c:v>0.95499999999999896</c:v>
                </c:pt>
                <c:pt idx="927">
                  <c:v>0.95599999999999896</c:v>
                </c:pt>
                <c:pt idx="928">
                  <c:v>0.95699999999999896</c:v>
                </c:pt>
                <c:pt idx="929">
                  <c:v>0.95799999999999896</c:v>
                </c:pt>
                <c:pt idx="930">
                  <c:v>0.95899999999999896</c:v>
                </c:pt>
                <c:pt idx="931">
                  <c:v>0.95999999999999897</c:v>
                </c:pt>
                <c:pt idx="932">
                  <c:v>0.96099999999999897</c:v>
                </c:pt>
                <c:pt idx="933">
                  <c:v>0.96199999999999897</c:v>
                </c:pt>
                <c:pt idx="934">
                  <c:v>0.96299999999999897</c:v>
                </c:pt>
                <c:pt idx="935">
                  <c:v>0.96399999999999897</c:v>
                </c:pt>
                <c:pt idx="936">
                  <c:v>0.96499999999999897</c:v>
                </c:pt>
                <c:pt idx="937">
                  <c:v>0.96599999999999897</c:v>
                </c:pt>
                <c:pt idx="938">
                  <c:v>0.96699999999999897</c:v>
                </c:pt>
                <c:pt idx="939">
                  <c:v>0.96799999999999897</c:v>
                </c:pt>
                <c:pt idx="940">
                  <c:v>0.96899999999999897</c:v>
                </c:pt>
                <c:pt idx="941">
                  <c:v>0.96999999999999897</c:v>
                </c:pt>
                <c:pt idx="942">
                  <c:v>0.97099999999999898</c:v>
                </c:pt>
                <c:pt idx="943">
                  <c:v>0.97199999999999898</c:v>
                </c:pt>
                <c:pt idx="944">
                  <c:v>0.97299999999999898</c:v>
                </c:pt>
                <c:pt idx="945">
                  <c:v>0.97399999999999898</c:v>
                </c:pt>
                <c:pt idx="946">
                  <c:v>0.97499999999999898</c:v>
                </c:pt>
                <c:pt idx="947">
                  <c:v>0.97599999999999898</c:v>
                </c:pt>
                <c:pt idx="948">
                  <c:v>0.97699999999999898</c:v>
                </c:pt>
                <c:pt idx="949">
                  <c:v>0.97799999999999898</c:v>
                </c:pt>
                <c:pt idx="950">
                  <c:v>0.97899999999999898</c:v>
                </c:pt>
                <c:pt idx="951">
                  <c:v>0.97999999999999898</c:v>
                </c:pt>
                <c:pt idx="952">
                  <c:v>0.98099999999999898</c:v>
                </c:pt>
                <c:pt idx="953">
                  <c:v>0.98199999999999898</c:v>
                </c:pt>
                <c:pt idx="954">
                  <c:v>0.98299999999999899</c:v>
                </c:pt>
                <c:pt idx="955">
                  <c:v>0.98399999999999899</c:v>
                </c:pt>
                <c:pt idx="956">
                  <c:v>0.98499999999999899</c:v>
                </c:pt>
                <c:pt idx="957">
                  <c:v>0.98599999999999899</c:v>
                </c:pt>
                <c:pt idx="958">
                  <c:v>0.98699999999999899</c:v>
                </c:pt>
                <c:pt idx="959">
                  <c:v>0.98799999999999899</c:v>
                </c:pt>
                <c:pt idx="960">
                  <c:v>0.98899999999999899</c:v>
                </c:pt>
                <c:pt idx="961">
                  <c:v>0.98999999999999899</c:v>
                </c:pt>
                <c:pt idx="962">
                  <c:v>0.99099999999999899</c:v>
                </c:pt>
                <c:pt idx="963">
                  <c:v>0.99199999999999899</c:v>
                </c:pt>
                <c:pt idx="964">
                  <c:v>0.99299999999999899</c:v>
                </c:pt>
                <c:pt idx="965">
                  <c:v>0.993999999999999</c:v>
                </c:pt>
                <c:pt idx="966">
                  <c:v>0.994999999999999</c:v>
                </c:pt>
                <c:pt idx="967">
                  <c:v>0.995999999999999</c:v>
                </c:pt>
                <c:pt idx="968">
                  <c:v>0.996999999999999</c:v>
                </c:pt>
                <c:pt idx="969">
                  <c:v>0.997999999999999</c:v>
                </c:pt>
                <c:pt idx="970">
                  <c:v>0.998999999999999</c:v>
                </c:pt>
                <c:pt idx="971">
                  <c:v>0.999999999999999</c:v>
                </c:pt>
                <c:pt idx="972">
                  <c:v>1.0009999999999999</c:v>
                </c:pt>
                <c:pt idx="973">
                  <c:v>1.002</c:v>
                </c:pt>
                <c:pt idx="974">
                  <c:v>1.0029999999999999</c:v>
                </c:pt>
                <c:pt idx="975">
                  <c:v>1.004</c:v>
                </c:pt>
                <c:pt idx="976">
                  <c:v>1.0049999999999999</c:v>
                </c:pt>
                <c:pt idx="977">
                  <c:v>1.006</c:v>
                </c:pt>
                <c:pt idx="978">
                  <c:v>1.0069999999999999</c:v>
                </c:pt>
                <c:pt idx="979">
                  <c:v>1.008</c:v>
                </c:pt>
                <c:pt idx="980">
                  <c:v>1.0089999999999999</c:v>
                </c:pt>
                <c:pt idx="981">
                  <c:v>1.01</c:v>
                </c:pt>
                <c:pt idx="982">
                  <c:v>1.0109999999999999</c:v>
                </c:pt>
                <c:pt idx="983">
                  <c:v>1.012</c:v>
                </c:pt>
                <c:pt idx="984">
                  <c:v>1.0129999999999999</c:v>
                </c:pt>
                <c:pt idx="985">
                  <c:v>1.014</c:v>
                </c:pt>
                <c:pt idx="986">
                  <c:v>1.0149999999999999</c:v>
                </c:pt>
                <c:pt idx="987">
                  <c:v>1.016</c:v>
                </c:pt>
                <c:pt idx="988">
                  <c:v>1.0169999999999999</c:v>
                </c:pt>
                <c:pt idx="989">
                  <c:v>1.018</c:v>
                </c:pt>
                <c:pt idx="990">
                  <c:v>1.0189999999999999</c:v>
                </c:pt>
                <c:pt idx="991">
                  <c:v>1.02</c:v>
                </c:pt>
                <c:pt idx="992">
                  <c:v>1.0209999999999999</c:v>
                </c:pt>
                <c:pt idx="993">
                  <c:v>1.022</c:v>
                </c:pt>
                <c:pt idx="994">
                  <c:v>1.0229999999999999</c:v>
                </c:pt>
                <c:pt idx="995">
                  <c:v>1.024</c:v>
                </c:pt>
                <c:pt idx="996">
                  <c:v>1.0249999999999999</c:v>
                </c:pt>
                <c:pt idx="997">
                  <c:v>1.026</c:v>
                </c:pt>
                <c:pt idx="998">
                  <c:v>1.0269999999999999</c:v>
                </c:pt>
                <c:pt idx="999">
                  <c:v>1.028</c:v>
                </c:pt>
                <c:pt idx="1000">
                  <c:v>1.0289999999999999</c:v>
                </c:pt>
                <c:pt idx="1001">
                  <c:v>1.03</c:v>
                </c:pt>
                <c:pt idx="1002">
                  <c:v>1.0309999999999999</c:v>
                </c:pt>
                <c:pt idx="1003">
                  <c:v>1.032</c:v>
                </c:pt>
                <c:pt idx="1004">
                  <c:v>1.0329999999999999</c:v>
                </c:pt>
                <c:pt idx="1005">
                  <c:v>1.034</c:v>
                </c:pt>
                <c:pt idx="1006">
                  <c:v>1.0349999999999999</c:v>
                </c:pt>
                <c:pt idx="1007">
                  <c:v>1.036</c:v>
                </c:pt>
                <c:pt idx="1008">
                  <c:v>1.0369999999999999</c:v>
                </c:pt>
                <c:pt idx="1009">
                  <c:v>1.038</c:v>
                </c:pt>
                <c:pt idx="1010">
                  <c:v>1.0389999999999999</c:v>
                </c:pt>
                <c:pt idx="1011">
                  <c:v>1.04</c:v>
                </c:pt>
                <c:pt idx="1012">
                  <c:v>1.0409999999999999</c:v>
                </c:pt>
                <c:pt idx="1013">
                  <c:v>1.042</c:v>
                </c:pt>
                <c:pt idx="1014">
                  <c:v>1.0429999999999999</c:v>
                </c:pt>
                <c:pt idx="1015">
                  <c:v>1.044</c:v>
                </c:pt>
                <c:pt idx="1016">
                  <c:v>1.0449999999999999</c:v>
                </c:pt>
                <c:pt idx="1017">
                  <c:v>1.046</c:v>
                </c:pt>
                <c:pt idx="1018">
                  <c:v>1.0469999999999999</c:v>
                </c:pt>
                <c:pt idx="1019">
                  <c:v>1.048</c:v>
                </c:pt>
                <c:pt idx="1020">
                  <c:v>1.0489999999999999</c:v>
                </c:pt>
                <c:pt idx="1021">
                  <c:v>1.05</c:v>
                </c:pt>
                <c:pt idx="1022">
                  <c:v>1.0509999999999999</c:v>
                </c:pt>
                <c:pt idx="1023">
                  <c:v>1.052</c:v>
                </c:pt>
                <c:pt idx="1024">
                  <c:v>1.0529999999999999</c:v>
                </c:pt>
                <c:pt idx="1025">
                  <c:v>1.054</c:v>
                </c:pt>
                <c:pt idx="1026">
                  <c:v>1.0549999999999999</c:v>
                </c:pt>
                <c:pt idx="1027">
                  <c:v>1.056</c:v>
                </c:pt>
                <c:pt idx="1028">
                  <c:v>1.0569999999999999</c:v>
                </c:pt>
                <c:pt idx="1029">
                  <c:v>1.0580000000000001</c:v>
                </c:pt>
                <c:pt idx="1030">
                  <c:v>1.0589999999999999</c:v>
                </c:pt>
                <c:pt idx="1031">
                  <c:v>1.06</c:v>
                </c:pt>
                <c:pt idx="1032">
                  <c:v>1.0609999999999999</c:v>
                </c:pt>
                <c:pt idx="1033">
                  <c:v>1.0620000000000001</c:v>
                </c:pt>
                <c:pt idx="1034">
                  <c:v>1.0629999999999999</c:v>
                </c:pt>
                <c:pt idx="1035">
                  <c:v>1.0640000000000001</c:v>
                </c:pt>
                <c:pt idx="1036">
                  <c:v>1.0649999999999999</c:v>
                </c:pt>
                <c:pt idx="1037">
                  <c:v>1.0660000000000001</c:v>
                </c:pt>
                <c:pt idx="1038">
                  <c:v>1.0669999999999999</c:v>
                </c:pt>
                <c:pt idx="1039">
                  <c:v>1.0680000000000001</c:v>
                </c:pt>
                <c:pt idx="1040">
                  <c:v>1.069</c:v>
                </c:pt>
                <c:pt idx="1041">
                  <c:v>1.07</c:v>
                </c:pt>
                <c:pt idx="1042">
                  <c:v>1.071</c:v>
                </c:pt>
                <c:pt idx="1043">
                  <c:v>1.0720000000000001</c:v>
                </c:pt>
                <c:pt idx="1044">
                  <c:v>1.073</c:v>
                </c:pt>
                <c:pt idx="1045">
                  <c:v>1.0740000000000001</c:v>
                </c:pt>
                <c:pt idx="1046">
                  <c:v>1.075</c:v>
                </c:pt>
                <c:pt idx="1047">
                  <c:v>1.0760000000000001</c:v>
                </c:pt>
                <c:pt idx="1048">
                  <c:v>1.077</c:v>
                </c:pt>
                <c:pt idx="1049">
                  <c:v>1.0780000000000001</c:v>
                </c:pt>
                <c:pt idx="1050">
                  <c:v>1.079</c:v>
                </c:pt>
                <c:pt idx="1051">
                  <c:v>1.08</c:v>
                </c:pt>
                <c:pt idx="1052">
                  <c:v>1.081</c:v>
                </c:pt>
                <c:pt idx="1053">
                  <c:v>1.0820000000000001</c:v>
                </c:pt>
                <c:pt idx="1054">
                  <c:v>1.083</c:v>
                </c:pt>
                <c:pt idx="1055">
                  <c:v>1.0840000000000001</c:v>
                </c:pt>
                <c:pt idx="1056">
                  <c:v>1.085</c:v>
                </c:pt>
                <c:pt idx="1057">
                  <c:v>1.0860000000000001</c:v>
                </c:pt>
                <c:pt idx="1058">
                  <c:v>1.087</c:v>
                </c:pt>
                <c:pt idx="1059">
                  <c:v>1.0880000000000001</c:v>
                </c:pt>
                <c:pt idx="1060">
                  <c:v>1.089</c:v>
                </c:pt>
              </c:numCache>
            </c:numRef>
          </c:xVal>
          <c:yVal>
            <c:numRef>
              <c:f>'TH-empirical'!$B$24:$B$1084</c:f>
              <c:numCache>
                <c:formatCode>General</c:formatCode>
                <c:ptCount val="1061"/>
                <c:pt idx="0">
                  <c:v>0.58969154228855658</c:v>
                </c:pt>
                <c:pt idx="1">
                  <c:v>0.50013568521031215</c:v>
                </c:pt>
                <c:pt idx="2">
                  <c:v>0.45195284469502833</c:v>
                </c:pt>
                <c:pt idx="3">
                  <c:v>0.42131362889983576</c:v>
                </c:pt>
                <c:pt idx="4">
                  <c:v>0.39975418231478316</c:v>
                </c:pt>
                <c:pt idx="5">
                  <c:v>0.3835102040816325</c:v>
                </c:pt>
                <c:pt idx="6">
                  <c:v>0.37065244986037066</c:v>
                </c:pt>
                <c:pt idx="7">
                  <c:v>0.36008976660682224</c:v>
                </c:pt>
                <c:pt idx="8">
                  <c:v>0.35115840192732389</c:v>
                </c:pt>
                <c:pt idx="9">
                  <c:v>0.34343126586869782</c:v>
                </c:pt>
                <c:pt idx="10">
                  <c:v>0.33662097440132122</c:v>
                </c:pt>
                <c:pt idx="11">
                  <c:v>0.33052695336159899</c:v>
                </c:pt>
                <c:pt idx="12">
                  <c:v>0.32500488758553281</c:v>
                </c:pt>
                <c:pt idx="13">
                  <c:v>0.31994822676676155</c:v>
                </c:pt>
                <c:pt idx="14">
                  <c:v>0.31527653934208927</c:v>
                </c:pt>
                <c:pt idx="15">
                  <c:v>0.31092792792792789</c:v>
                </c:pt>
                <c:pt idx="16">
                  <c:v>0.30685394445031156</c:v>
                </c:pt>
                <c:pt idx="17">
                  <c:v>0.3030160937810451</c:v>
                </c:pt>
                <c:pt idx="18">
                  <c:v>0.29938337550370164</c:v>
                </c:pt>
                <c:pt idx="19">
                  <c:v>0.29593052109181134</c:v>
                </c:pt>
                <c:pt idx="20">
                  <c:v>0.29263670726585456</c:v>
                </c:pt>
                <c:pt idx="21">
                  <c:v>0.2894846018828785</c:v>
                </c:pt>
                <c:pt idx="22">
                  <c:v>0.28645964619239239</c:v>
                </c:pt>
                <c:pt idx="23">
                  <c:v>0.28354950781702365</c:v>
                </c:pt>
                <c:pt idx="24">
                  <c:v>0.28074365885686631</c:v>
                </c:pt>
                <c:pt idx="25">
                  <c:v>0.27803304692663577</c:v>
                </c:pt>
                <c:pt idx="26">
                  <c:v>0.27540983606557373</c:v>
                </c:pt>
                <c:pt idx="27">
                  <c:v>0.27286720077688748</c:v>
                </c:pt>
                <c:pt idx="28">
                  <c:v>0.2703991608880601</c:v>
                </c:pt>
                <c:pt idx="29">
                  <c:v>0.26800044807886186</c:v>
                </c:pt>
                <c:pt idx="30">
                  <c:v>0.26566639719752089</c:v>
                </c:pt>
                <c:pt idx="31">
                  <c:v>0.2633928571428571</c:v>
                </c:pt>
                <c:pt idx="32">
                  <c:v>0.26117611731144591</c:v>
                </c:pt>
                <c:pt idx="33">
                  <c:v>0.25901284651791751</c:v>
                </c:pt>
                <c:pt idx="34">
                  <c:v>0.25690004197956989</c:v>
                </c:pt>
                <c:pt idx="35">
                  <c:v>0.25483498647430108</c:v>
                </c:pt>
                <c:pt idx="36">
                  <c:v>0.25281521217671937</c:v>
                </c:pt>
                <c:pt idx="37">
                  <c:v>0.25083846998226794</c:v>
                </c:pt>
                <c:pt idx="38">
                  <c:v>0.24890270336591541</c:v>
                </c:pt>
                <c:pt idx="39">
                  <c:v>0.24700602600697746</c:v>
                </c:pt>
                <c:pt idx="40">
                  <c:v>0.24514670255720072</c:v>
                </c:pt>
                <c:pt idx="41">
                  <c:v>0.24332313204448777</c:v>
                </c:pt>
                <c:pt idx="42">
                  <c:v>0.24153383349642998</c:v>
                </c:pt>
                <c:pt idx="43">
                  <c:v>0.2397774334413299</c:v>
                </c:pt>
                <c:pt idx="44">
                  <c:v>0.23805265500359496</c:v>
                </c:pt>
                <c:pt idx="45">
                  <c:v>0.23635830835830851</c:v>
                </c:pt>
                <c:pt idx="46">
                  <c:v>0.23469328234874773</c:v>
                </c:pt>
                <c:pt idx="47">
                  <c:v>0.23305653710247365</c:v>
                </c:pt>
                <c:pt idx="48">
                  <c:v>0.2314470975077596</c:v>
                </c:pt>
                <c:pt idx="49">
                  <c:v>0.22986404743367084</c:v>
                </c:pt>
                <c:pt idx="50">
                  <c:v>0.22830652459494979</c:v>
                </c:pt>
                <c:pt idx="51">
                  <c:v>0.22677371597767923</c:v>
                </c:pt>
                <c:pt idx="52">
                  <c:v>0.22526485375406249</c:v>
                </c:pt>
                <c:pt idx="53">
                  <c:v>0.22377921162500691</c:v>
                </c:pt>
                <c:pt idx="54">
                  <c:v>0.22231610153789153</c:v>
                </c:pt>
                <c:pt idx="55">
                  <c:v>0.22087487073422968</c:v>
                </c:pt>
                <c:pt idx="56">
                  <c:v>0.21945489908813068</c:v>
                </c:pt>
                <c:pt idx="57">
                  <c:v>0.21805559670172334</c:v>
                </c:pt>
                <c:pt idx="58">
                  <c:v>0.21667640172817468</c:v>
                </c:pt>
                <c:pt idx="59">
                  <c:v>0.21531677839675209</c:v>
                </c:pt>
                <c:pt idx="60">
                  <c:v>0.2139762152176424</c:v>
                </c:pt>
                <c:pt idx="61">
                  <c:v>0.2126542233470422</c:v>
                </c:pt>
                <c:pt idx="62">
                  <c:v>0.21135033509544149</c:v>
                </c:pt>
                <c:pt idx="63">
                  <c:v>0.21006410256410266</c:v>
                </c:pt>
                <c:pt idx="64">
                  <c:v>0.20879509639653027</c:v>
                </c:pt>
                <c:pt idx="65">
                  <c:v>0.20754290463328498</c:v>
                </c:pt>
                <c:pt idx="66">
                  <c:v>0.20630713165984663</c:v>
                </c:pt>
                <c:pt idx="67">
                  <c:v>0.20508739723840702</c:v>
                </c:pt>
                <c:pt idx="68">
                  <c:v>0.20388333561550059</c:v>
                </c:pt>
                <c:pt idx="69">
                  <c:v>0.20269459469827761</c:v>
                </c:pt>
                <c:pt idx="70">
                  <c:v>0.20152083529301112</c:v>
                </c:pt>
                <c:pt idx="71">
                  <c:v>0.2003617304001182</c:v>
                </c:pt>
                <c:pt idx="72">
                  <c:v>0.19921696456058383</c:v>
                </c:pt>
                <c:pt idx="73">
                  <c:v>0.1980862332492091</c:v>
                </c:pt>
                <c:pt idx="74">
                  <c:v>0.19696924231057764</c:v>
                </c:pt>
                <c:pt idx="75">
                  <c:v>0.19586570743405274</c:v>
                </c:pt>
                <c:pt idx="76">
                  <c:v>0.19477535366448556</c:v>
                </c:pt>
                <c:pt idx="77">
                  <c:v>0.1936979149456432</c:v>
                </c:pt>
                <c:pt idx="78">
                  <c:v>0.19263313369365861</c:v>
                </c:pt>
                <c:pt idx="79">
                  <c:v>0.19158076039806074</c:v>
                </c:pt>
                <c:pt idx="80">
                  <c:v>0.19054055324817804</c:v>
                </c:pt>
                <c:pt idx="81">
                  <c:v>0.18951227778291277</c:v>
                </c:pt>
                <c:pt idx="82">
                  <c:v>0.18849570656206932</c:v>
                </c:pt>
                <c:pt idx="83">
                  <c:v>0.18749061885758528</c:v>
                </c:pt>
                <c:pt idx="84">
                  <c:v>0.18649680036316246</c:v>
                </c:pt>
                <c:pt idx="85">
                  <c:v>0.18551404292092752</c:v>
                </c:pt>
                <c:pt idx="86">
                  <c:v>0.18454214426387452</c:v>
                </c:pt>
                <c:pt idx="87">
                  <c:v>0.18358090777294522</c:v>
                </c:pt>
                <c:pt idx="88">
                  <c:v>0.1826301422477058</c:v>
                </c:pt>
                <c:pt idx="89">
                  <c:v>0.18168966168966169</c:v>
                </c:pt>
                <c:pt idx="90">
                  <c:v>0.18075928509733569</c:v>
                </c:pt>
                <c:pt idx="91">
                  <c:v>0.17983883627230393</c:v>
                </c:pt>
                <c:pt idx="92">
                  <c:v>0.17892814363545032</c:v>
                </c:pt>
                <c:pt idx="93">
                  <c:v>0.1780270400527611</c:v>
                </c:pt>
                <c:pt idx="94">
                  <c:v>0.17713536267003083</c:v>
                </c:pt>
                <c:pt idx="95">
                  <c:v>0.17625295275590552</c:v>
                </c:pt>
                <c:pt idx="96">
                  <c:v>0.17537965555272758</c:v>
                </c:pt>
                <c:pt idx="97">
                  <c:v>0.17451532013469298</c:v>
                </c:pt>
                <c:pt idx="98">
                  <c:v>0.17365979927286415</c:v>
                </c:pt>
                <c:pt idx="99">
                  <c:v>0.17281294930661842</c:v>
                </c:pt>
                <c:pt idx="100">
                  <c:v>0.17197463002114166</c:v>
                </c:pt>
                <c:pt idx="101">
                  <c:v>0.17114470453060579</c:v>
                </c:pt>
                <c:pt idx="102">
                  <c:v>0.17032303916669442</c:v>
                </c:pt>
                <c:pt idx="103">
                  <c:v>0.16950950337216428</c:v>
                </c:pt>
                <c:pt idx="104">
                  <c:v>0.16870396959915357</c:v>
                </c:pt>
                <c:pt idx="105">
                  <c:v>0.16790631321196631</c:v>
                </c:pt>
                <c:pt idx="106">
                  <c:v>0.16711641239408223</c:v>
                </c:pt>
                <c:pt idx="107">
                  <c:v>0.16633414805915733</c:v>
                </c:pt>
                <c:pt idx="108">
                  <c:v>0.1655594037657972</c:v>
                </c:pt>
                <c:pt idx="109">
                  <c:v>0.16479206563589813</c:v>
                </c:pt>
                <c:pt idx="110">
                  <c:v>0.16403202227636615</c:v>
                </c:pt>
                <c:pt idx="111">
                  <c:v>0.16327916470403514</c:v>
                </c:pt>
                <c:pt idx="112">
                  <c:v>0.16253338627361735</c:v>
                </c:pt>
                <c:pt idx="113">
                  <c:v>0.16179458260852941</c:v>
                </c:pt>
                <c:pt idx="114">
                  <c:v>0.16106265153444843</c:v>
                </c:pt>
                <c:pt idx="115">
                  <c:v>0.1603374930154591</c:v>
                </c:pt>
                <c:pt idx="116">
                  <c:v>0.15961900909266427</c:v>
                </c:pt>
                <c:pt idx="117">
                  <c:v>0.15890710382513659</c:v>
                </c:pt>
                <c:pt idx="118">
                  <c:v>0.15820168323309822</c:v>
                </c:pt>
                <c:pt idx="119">
                  <c:v>0.15750265524322027</c:v>
                </c:pt>
                <c:pt idx="120">
                  <c:v>0.15680992963594245</c:v>
                </c:pt>
                <c:pt idx="121">
                  <c:v>0.15612341799471655</c:v>
                </c:pt>
                <c:pt idx="122">
                  <c:v>0.15544303365708484</c:v>
                </c:pt>
                <c:pt idx="123">
                  <c:v>0.15476869166750898</c:v>
                </c:pt>
                <c:pt idx="124">
                  <c:v>0.15410030873186928</c:v>
                </c:pt>
                <c:pt idx="125">
                  <c:v>0.15343780317355912</c:v>
                </c:pt>
                <c:pt idx="126">
                  <c:v>0.15278109489110386</c:v>
                </c:pt>
                <c:pt idx="127">
                  <c:v>0.15213010531723603</c:v>
                </c:pt>
                <c:pt idx="128">
                  <c:v>0.15148475737936395</c:v>
                </c:pt>
                <c:pt idx="129">
                  <c:v>0.15084497546137321</c:v>
                </c:pt>
                <c:pt idx="130">
                  <c:v>0.15021068536670409</c:v>
                </c:pt>
                <c:pt idx="131">
                  <c:v>0.14958181428265066</c:v>
                </c:pt>
                <c:pt idx="132">
                  <c:v>0.1489582907458302</c:v>
                </c:pt>
                <c:pt idx="133">
                  <c:v>0.14834004460877503</c:v>
                </c:pt>
                <c:pt idx="134">
                  <c:v>0.14772700700759955</c:v>
                </c:pt>
                <c:pt idx="135">
                  <c:v>0.14711911033069944</c:v>
                </c:pt>
                <c:pt idx="136">
                  <c:v>0.14651628818844092</c:v>
                </c:pt>
                <c:pt idx="137">
                  <c:v>0.14591847538380093</c:v>
                </c:pt>
                <c:pt idx="138">
                  <c:v>0.14532560788392015</c:v>
                </c:pt>
                <c:pt idx="139">
                  <c:v>0.1447376227925331</c:v>
                </c:pt>
                <c:pt idx="140">
                  <c:v>0.14415445832324142</c:v>
                </c:pt>
                <c:pt idx="141">
                  <c:v>0.14357605377359783</c:v>
                </c:pt>
                <c:pt idx="142">
                  <c:v>0.14300234949996951</c:v>
                </c:pt>
                <c:pt idx="143">
                  <c:v>0.14243328689315182</c:v>
                </c:pt>
                <c:pt idx="144">
                  <c:v>0.14186880835470383</c:v>
                </c:pt>
                <c:pt idx="145">
                  <c:v>0.14130885727397888</c:v>
                </c:pt>
                <c:pt idx="146">
                  <c:v>0.14075337800582516</c:v>
                </c:pt>
                <c:pt idx="147">
                  <c:v>0.14020231584893061</c:v>
                </c:pt>
                <c:pt idx="148">
                  <c:v>0.13965561702479024</c:v>
                </c:pt>
                <c:pt idx="149">
                  <c:v>0.1391132286572718</c:v>
                </c:pt>
                <c:pt idx="150">
                  <c:v>0.13857509875276042</c:v>
                </c:pt>
                <c:pt idx="151">
                  <c:v>0.13804117618085995</c:v>
                </c:pt>
                <c:pt idx="152">
                  <c:v>0.1375114106556328</c:v>
                </c:pt>
                <c:pt idx="153">
                  <c:v>0.13698575271735849</c:v>
                </c:pt>
                <c:pt idx="154">
                  <c:v>0.13646415371479409</c:v>
                </c:pt>
                <c:pt idx="155">
                  <c:v>0.13594656578791819</c:v>
                </c:pt>
                <c:pt idx="156">
                  <c:v>0.13543294185114313</c:v>
                </c:pt>
                <c:pt idx="157">
                  <c:v>0.13492323557697877</c:v>
                </c:pt>
                <c:pt idx="158">
                  <c:v>0.13441740138013319</c:v>
                </c:pt>
                <c:pt idx="159">
                  <c:v>0.13391539440203559</c:v>
                </c:pt>
                <c:pt idx="160">
                  <c:v>0.13341717049576785</c:v>
                </c:pt>
                <c:pt idx="161">
                  <c:v>0.13292268621139045</c:v>
                </c:pt>
                <c:pt idx="162">
                  <c:v>0.1324318987816514</c:v>
                </c:pt>
                <c:pt idx="163">
                  <c:v>0.13194476610806441</c:v>
                </c:pt>
                <c:pt idx="164">
                  <c:v>0.13146124674734511</c:v>
                </c:pt>
                <c:pt idx="165">
                  <c:v>0.13098129989819426</c:v>
                </c:pt>
                <c:pt idx="166">
                  <c:v>0.13050488538841623</c:v>
                </c:pt>
                <c:pt idx="167">
                  <c:v>0.13003196366236275</c:v>
                </c:pt>
                <c:pt idx="168">
                  <c:v>0.12956249576869197</c:v>
                </c:pt>
                <c:pt idx="169">
                  <c:v>0.12909644334843215</c:v>
                </c:pt>
                <c:pt idx="170">
                  <c:v>0.12863376862334208</c:v>
                </c:pt>
                <c:pt idx="171">
                  <c:v>0.12817443438455772</c:v>
                </c:pt>
                <c:pt idx="172">
                  <c:v>0.12771840398151724</c:v>
                </c:pt>
                <c:pt idx="173">
                  <c:v>0.12726564131115595</c:v>
                </c:pt>
                <c:pt idx="174">
                  <c:v>0.12681611080736285</c:v>
                </c:pt>
                <c:pt idx="175">
                  <c:v>0.12636977743069114</c:v>
                </c:pt>
                <c:pt idx="176">
                  <c:v>0.12592660665831515</c:v>
                </c:pt>
                <c:pt idx="177">
                  <c:v>0.1254865644742266</c:v>
                </c:pt>
                <c:pt idx="178">
                  <c:v>0.12504961735966291</c:v>
                </c:pt>
                <c:pt idx="179">
                  <c:v>0.12461573228376113</c:v>
                </c:pt>
                <c:pt idx="180">
                  <c:v>0.12418487669443083</c:v>
                </c:pt>
                <c:pt idx="181">
                  <c:v>0.12375701850943974</c:v>
                </c:pt>
                <c:pt idx="182">
                  <c:v>0.12333212610770591</c:v>
                </c:pt>
                <c:pt idx="183">
                  <c:v>0.12291016832079107</c:v>
                </c:pt>
                <c:pt idx="184">
                  <c:v>0.12249111442458858</c:v>
                </c:pt>
                <c:pt idx="185">
                  <c:v>0.12207493413120173</c:v>
                </c:pt>
                <c:pt idx="186">
                  <c:v>0.12166159758100575</c:v>
                </c:pt>
                <c:pt idx="187">
                  <c:v>0.12125107533489</c:v>
                </c:pt>
                <c:pt idx="188">
                  <c:v>0.12084333836667377</c:v>
                </c:pt>
                <c:pt idx="189">
                  <c:v>0.12043835805569218</c:v>
                </c:pt>
                <c:pt idx="190">
                  <c:v>0.12003610617954696</c:v>
                </c:pt>
                <c:pt idx="191">
                  <c:v>0.11963655490701777</c:v>
                </c:pt>
                <c:pt idx="192">
                  <c:v>0.11923967679112983</c:v>
                </c:pt>
                <c:pt idx="193">
                  <c:v>0.11884544476237352</c:v>
                </c:pt>
                <c:pt idx="194">
                  <c:v>0.11845383212207199</c:v>
                </c:pt>
                <c:pt idx="195">
                  <c:v>0.118064812535893</c:v>
                </c:pt>
                <c:pt idx="196">
                  <c:v>0.11767836002750102</c:v>
                </c:pt>
                <c:pt idx="197">
                  <c:v>0.11729444897234573</c:v>
                </c:pt>
                <c:pt idx="198">
                  <c:v>0.11691305409158392</c:v>
                </c:pt>
                <c:pt idx="199">
                  <c:v>0.11653415044613087</c:v>
                </c:pt>
                <c:pt idx="200">
                  <c:v>0.11615771343083797</c:v>
                </c:pt>
                <c:pt idx="201">
                  <c:v>0.11578371876879338</c:v>
                </c:pt>
                <c:pt idx="202">
                  <c:v>0.11541214250574273</c:v>
                </c:pt>
                <c:pt idx="203">
                  <c:v>0.11504296100462655</c:v>
                </c:pt>
                <c:pt idx="204">
                  <c:v>0.11467615094023152</c:v>
                </c:pt>
                <c:pt idx="205">
                  <c:v>0.11431168929395304</c:v>
                </c:pt>
                <c:pt idx="206">
                  <c:v>0.11394955334866567</c:v>
                </c:pt>
                <c:pt idx="207">
                  <c:v>0.11358972068369962</c:v>
                </c:pt>
                <c:pt idx="208">
                  <c:v>0.11323216916991959</c:v>
                </c:pt>
                <c:pt idx="209">
                  <c:v>0.11287687696490468</c:v>
                </c:pt>
                <c:pt idx="210">
                  <c:v>0.11252382250822562</c:v>
                </c:pt>
                <c:pt idx="211">
                  <c:v>0.11217298451681794</c:v>
                </c:pt>
                <c:pt idx="212">
                  <c:v>0.11182434198044823</c:v>
                </c:pt>
                <c:pt idx="213">
                  <c:v>0.11147787415727142</c:v>
                </c:pt>
                <c:pt idx="214">
                  <c:v>0.11113356056947681</c:v>
                </c:pt>
                <c:pt idx="215">
                  <c:v>0.11079138099902058</c:v>
                </c:pt>
                <c:pt idx="216">
                  <c:v>0.1104513154834432</c:v>
                </c:pt>
                <c:pt idx="217">
                  <c:v>0.11011334431176921</c:v>
                </c:pt>
                <c:pt idx="218">
                  <c:v>0.1097774480204875</c:v>
                </c:pt>
                <c:pt idx="219">
                  <c:v>0.10944360738961059</c:v>
                </c:pt>
                <c:pt idx="220">
                  <c:v>0.10911180343881038</c:v>
                </c:pt>
                <c:pt idx="221">
                  <c:v>0.10878201742362953</c:v>
                </c:pt>
                <c:pt idx="222">
                  <c:v>0.10845423083176549</c:v>
                </c:pt>
                <c:pt idx="223">
                  <c:v>0.10812842537942663</c:v>
                </c:pt>
                <c:pt idx="224">
                  <c:v>0.10780458300775823</c:v>
                </c:pt>
                <c:pt idx="225">
                  <c:v>0.10748268587933663</c:v>
                </c:pt>
                <c:pt idx="226">
                  <c:v>0.1071627163747306</c:v>
                </c:pt>
                <c:pt idx="227">
                  <c:v>0.1068446570891274</c:v>
                </c:pt>
                <c:pt idx="228">
                  <c:v>0.10652849082902327</c:v>
                </c:pt>
                <c:pt idx="229">
                  <c:v>0.10621420060897578</c:v>
                </c:pt>
                <c:pt idx="230">
                  <c:v>0.10590176964841734</c:v>
                </c:pt>
                <c:pt idx="231">
                  <c:v>0.1055911813685283</c:v>
                </c:pt>
                <c:pt idx="232">
                  <c:v>0.10528241938916839</c:v>
                </c:pt>
                <c:pt idx="233">
                  <c:v>0.10497546752586476</c:v>
                </c:pt>
                <c:pt idx="234">
                  <c:v>0.10467030978685617</c:v>
                </c:pt>
                <c:pt idx="235">
                  <c:v>0.10436693037019142</c:v>
                </c:pt>
                <c:pt idx="236">
                  <c:v>0.10406531366088105</c:v>
                </c:pt>
                <c:pt idx="237">
                  <c:v>0.10376544422810119</c:v>
                </c:pt>
                <c:pt idx="238">
                  <c:v>0.10346730682244841</c:v>
                </c:pt>
                <c:pt idx="239">
                  <c:v>0.10317088637324438</c:v>
                </c:pt>
                <c:pt idx="240">
                  <c:v>0.10287616798588942</c:v>
                </c:pt>
                <c:pt idx="241">
                  <c:v>0.10258313693926356</c:v>
                </c:pt>
                <c:pt idx="242">
                  <c:v>0.10229177868317467</c:v>
                </c:pt>
                <c:pt idx="243">
                  <c:v>0.10200207883585191</c:v>
                </c:pt>
                <c:pt idx="244">
                  <c:v>0.10171402318148429</c:v>
                </c:pt>
                <c:pt idx="245">
                  <c:v>0.10142759766780271</c:v>
                </c:pt>
                <c:pt idx="246">
                  <c:v>0.10114278840370504</c:v>
                </c:pt>
                <c:pt idx="247">
                  <c:v>0.1008595816569231</c:v>
                </c:pt>
                <c:pt idx="248">
                  <c:v>0.1005779638517308</c:v>
                </c:pt>
                <c:pt idx="249">
                  <c:v>0.10029792156669243</c:v>
                </c:pt>
                <c:pt idx="250">
                  <c:v>0.10001944153245018</c:v>
                </c:pt>
                <c:pt idx="251">
                  <c:v>9.9742510629550668E-2</c:v>
                </c:pt>
                <c:pt idx="252">
                  <c:v>9.946711588630873E-2</c:v>
                </c:pt>
                <c:pt idx="253">
                  <c:v>9.9193244476708506E-2</c:v>
                </c:pt>
                <c:pt idx="254">
                  <c:v>9.8920883718340624E-2</c:v>
                </c:pt>
                <c:pt idx="255">
                  <c:v>9.8650021070375044E-2</c:v>
                </c:pt>
                <c:pt idx="256">
                  <c:v>9.8380644131568412E-2</c:v>
                </c:pt>
                <c:pt idx="257">
                  <c:v>9.8112740638305634E-2</c:v>
                </c:pt>
                <c:pt idx="258">
                  <c:v>9.784629846267473E-2</c:v>
                </c:pt>
                <c:pt idx="259">
                  <c:v>9.7581305610574598E-2</c:v>
                </c:pt>
                <c:pt idx="260">
                  <c:v>9.7317750219854463E-2</c:v>
                </c:pt>
                <c:pt idx="261">
                  <c:v>9.7055620558484906E-2</c:v>
                </c:pt>
                <c:pt idx="262">
                  <c:v>9.6794905022759808E-2</c:v>
                </c:pt>
                <c:pt idx="263">
                  <c:v>9.6535592135528134E-2</c:v>
                </c:pt>
                <c:pt idx="264">
                  <c:v>9.6277670544455463E-2</c:v>
                </c:pt>
                <c:pt idx="265">
                  <c:v>9.6021129020314483E-2</c:v>
                </c:pt>
                <c:pt idx="266">
                  <c:v>9.5765956455303766E-2</c:v>
                </c:pt>
                <c:pt idx="267">
                  <c:v>9.5512141861394645E-2</c:v>
                </c:pt>
                <c:pt idx="268">
                  <c:v>9.5259674368704902E-2</c:v>
                </c:pt>
                <c:pt idx="269">
                  <c:v>9.5008543223899844E-2</c:v>
                </c:pt>
                <c:pt idx="270">
                  <c:v>9.4758737788619055E-2</c:v>
                </c:pt>
                <c:pt idx="271">
                  <c:v>9.4510247537929193E-2</c:v>
                </c:pt>
                <c:pt idx="272">
                  <c:v>9.4263062058802E-2</c:v>
                </c:pt>
                <c:pt idx="273">
                  <c:v>9.4017171048616871E-2</c:v>
                </c:pt>
                <c:pt idx="274">
                  <c:v>9.3772564313687981E-2</c:v>
                </c:pt>
                <c:pt idx="275">
                  <c:v>9.3529231767814913E-2</c:v>
                </c:pt>
                <c:pt idx="276">
                  <c:v>9.3287163430856884E-2</c:v>
                </c:pt>
                <c:pt idx="277">
                  <c:v>9.3046349427329714E-2</c:v>
                </c:pt>
                <c:pt idx="278">
                  <c:v>9.28067799850254E-2</c:v>
                </c:pt>
                <c:pt idx="279">
                  <c:v>9.2568445433653612E-2</c:v>
                </c:pt>
                <c:pt idx="280">
                  <c:v>9.2331336203504907E-2</c:v>
                </c:pt>
                <c:pt idx="281">
                  <c:v>9.2095442824135093E-2</c:v>
                </c:pt>
                <c:pt idx="282">
                  <c:v>9.1860755923070594E-2</c:v>
                </c:pt>
                <c:pt idx="283">
                  <c:v>9.1627266224533946E-2</c:v>
                </c:pt>
                <c:pt idx="284">
                  <c:v>9.1394964548189656E-2</c:v>
                </c:pt>
                <c:pt idx="285">
                  <c:v>9.1163841807909596E-2</c:v>
                </c:pt>
                <c:pt idx="286">
                  <c:v>9.0933889010557711E-2</c:v>
                </c:pt>
                <c:pt idx="287">
                  <c:v>9.0705097254793754E-2</c:v>
                </c:pt>
                <c:pt idx="288">
                  <c:v>9.0477457729895586E-2</c:v>
                </c:pt>
                <c:pt idx="289">
                  <c:v>9.0250961714599731E-2</c:v>
                </c:pt>
                <c:pt idx="290">
                  <c:v>9.0025600575960013E-2</c:v>
                </c:pt>
                <c:pt idx="291">
                  <c:v>8.9801365768223562E-2</c:v>
                </c:pt>
                <c:pt idx="292">
                  <c:v>8.9578248831724355E-2</c:v>
                </c:pt>
                <c:pt idx="293">
                  <c:v>8.9356241391793531E-2</c:v>
                </c:pt>
                <c:pt idx="294">
                  <c:v>8.9135335157686582E-2</c:v>
                </c:pt>
                <c:pt idx="295">
                  <c:v>8.89155219215267E-2</c:v>
                </c:pt>
                <c:pt idx="296">
                  <c:v>8.8696793557264328E-2</c:v>
                </c:pt>
                <c:pt idx="297">
                  <c:v>8.8479142019652554E-2</c:v>
                </c:pt>
                <c:pt idx="298">
                  <c:v>8.8262559343237831E-2</c:v>
                </c:pt>
                <c:pt idx="299">
                  <c:v>8.8047037641366108E-2</c:v>
                </c:pt>
                <c:pt idx="300">
                  <c:v>8.7832569105203748E-2</c:v>
                </c:pt>
                <c:pt idx="301">
                  <c:v>8.7619146002773263E-2</c:v>
                </c:pt>
                <c:pt idx="302">
                  <c:v>8.7406760678003598E-2</c:v>
                </c:pt>
                <c:pt idx="303">
                  <c:v>8.7195405549794158E-2</c:v>
                </c:pt>
                <c:pt idx="304">
                  <c:v>8.6985073111093297E-2</c:v>
                </c:pt>
                <c:pt idx="305">
                  <c:v>8.6775755927990209E-2</c:v>
                </c:pt>
                <c:pt idx="306">
                  <c:v>8.656744663882017E-2</c:v>
                </c:pt>
                <c:pt idx="307">
                  <c:v>8.6360137953283303E-2</c:v>
                </c:pt>
                <c:pt idx="308">
                  <c:v>8.6153822651576034E-2</c:v>
                </c:pt>
                <c:pt idx="309">
                  <c:v>8.5948493583535568E-2</c:v>
                </c:pt>
                <c:pt idx="310">
                  <c:v>8.5744143667796549E-2</c:v>
                </c:pt>
                <c:pt idx="311">
                  <c:v>8.5540765890960435E-2</c:v>
                </c:pt>
                <c:pt idx="312">
                  <c:v>8.5338353306776762E-2</c:v>
                </c:pt>
                <c:pt idx="313">
                  <c:v>8.5136899035336319E-2</c:v>
                </c:pt>
                <c:pt idx="314">
                  <c:v>8.4936396262276059E-2</c:v>
                </c:pt>
                <c:pt idx="315">
                  <c:v>8.4736838237995507E-2</c:v>
                </c:pt>
                <c:pt idx="316">
                  <c:v>8.4538218276884514E-2</c:v>
                </c:pt>
                <c:pt idx="317">
                  <c:v>8.4340529756561991E-2</c:v>
                </c:pt>
                <c:pt idx="318">
                  <c:v>8.4143766117125762E-2</c:v>
                </c:pt>
                <c:pt idx="319">
                  <c:v>8.3947920860412931E-2</c:v>
                </c:pt>
                <c:pt idx="320">
                  <c:v>8.3752987549271102E-2</c:v>
                </c:pt>
                <c:pt idx="321">
                  <c:v>8.3558959806839569E-2</c:v>
                </c:pt>
                <c:pt idx="322">
                  <c:v>8.3365831315841132E-2</c:v>
                </c:pt>
                <c:pt idx="323">
                  <c:v>8.317359581788375E-2</c:v>
                </c:pt>
                <c:pt idx="324">
                  <c:v>8.2982247112772037E-2</c:v>
                </c:pt>
                <c:pt idx="325">
                  <c:v>8.279177905782853E-2</c:v>
                </c:pt>
                <c:pt idx="326">
                  <c:v>8.2602185567224456E-2</c:v>
                </c:pt>
                <c:pt idx="327">
                  <c:v>8.2413460611320016E-2</c:v>
                </c:pt>
                <c:pt idx="328">
                  <c:v>8.2225598216013746E-2</c:v>
                </c:pt>
                <c:pt idx="329">
                  <c:v>8.2038592462100948E-2</c:v>
                </c:pt>
                <c:pt idx="330">
                  <c:v>8.1852437484641258E-2</c:v>
                </c:pt>
                <c:pt idx="331">
                  <c:v>8.1667127472334802E-2</c:v>
                </c:pt>
                <c:pt idx="332">
                  <c:v>8.1482656666907044E-2</c:v>
                </c:pt>
                <c:pt idx="333">
                  <c:v>8.1299019362502209E-2</c:v>
                </c:pt>
                <c:pt idx="334">
                  <c:v>8.1116209905084988E-2</c:v>
                </c:pt>
                <c:pt idx="335">
                  <c:v>8.0934222691850466E-2</c:v>
                </c:pt>
                <c:pt idx="336">
                  <c:v>8.0753052170642325E-2</c:v>
                </c:pt>
                <c:pt idx="337">
                  <c:v>8.0572692839378679E-2</c:v>
                </c:pt>
                <c:pt idx="338">
                  <c:v>8.0393139245486064E-2</c:v>
                </c:pt>
                <c:pt idx="339">
                  <c:v>8.0214385985341016E-2</c:v>
                </c:pt>
                <c:pt idx="340">
                  <c:v>8.0036427703719187E-2</c:v>
                </c:pt>
                <c:pt idx="341">
                  <c:v>7.9859259093252061E-2</c:v>
                </c:pt>
                <c:pt idx="342">
                  <c:v>7.9682874893890823E-2</c:v>
                </c:pt>
                <c:pt idx="343">
                  <c:v>7.9507269892377691E-2</c:v>
                </c:pt>
                <c:pt idx="344">
                  <c:v>7.9332438921724258E-2</c:v>
                </c:pt>
                <c:pt idx="345">
                  <c:v>7.9158376860696739E-2</c:v>
                </c:pt>
                <c:pt idx="346">
                  <c:v>7.8985078633308309E-2</c:v>
                </c:pt>
                <c:pt idx="347">
                  <c:v>7.8812539208318058E-2</c:v>
                </c:pt>
                <c:pt idx="348">
                  <c:v>7.8640753598736776E-2</c:v>
                </c:pt>
                <c:pt idx="349">
                  <c:v>7.8469716861339231E-2</c:v>
                </c:pt>
                <c:pt idx="350">
                  <c:v>7.8299424096182818E-2</c:v>
                </c:pt>
                <c:pt idx="351">
                  <c:v>7.8129870446132871E-2</c:v>
                </c:pt>
                <c:pt idx="352">
                  <c:v>7.796105109639391E-2</c:v>
                </c:pt>
                <c:pt idx="353">
                  <c:v>7.7792961274047376E-2</c:v>
                </c:pt>
                <c:pt idx="354">
                  <c:v>7.7625596247595116E-2</c:v>
                </c:pt>
                <c:pt idx="355">
                  <c:v>7.745895132650929E-2</c:v>
                </c:pt>
                <c:pt idx="356">
                  <c:v>7.7293021860787625E-2</c:v>
                </c:pt>
                <c:pt idx="357">
                  <c:v>7.7127803240515005E-2</c:v>
                </c:pt>
                <c:pt idx="358">
                  <c:v>7.6963290895430428E-2</c:v>
                </c:pt>
                <c:pt idx="359">
                  <c:v>7.6799480294499775E-2</c:v>
                </c:pt>
                <c:pt idx="360">
                  <c:v>7.6636366945493986E-2</c:v>
                </c:pt>
                <c:pt idx="361">
                  <c:v>7.6473946394572806E-2</c:v>
                </c:pt>
                <c:pt idx="362">
                  <c:v>7.6312214225873837E-2</c:v>
                </c:pt>
                <c:pt idx="363">
                  <c:v>7.6151166061106987E-2</c:v>
                </c:pt>
                <c:pt idx="364">
                  <c:v>7.5990797559153958E-2</c:v>
                </c:pt>
                <c:pt idx="365">
                  <c:v>7.5831104415673006E-2</c:v>
                </c:pt>
                <c:pt idx="366">
                  <c:v>7.5672082362708767E-2</c:v>
                </c:pt>
                <c:pt idx="367">
                  <c:v>7.551372716830701E-2</c:v>
                </c:pt>
                <c:pt idx="368">
                  <c:v>7.5356034636134259E-2</c:v>
                </c:pt>
                <c:pt idx="369">
                  <c:v>7.5199000605102373E-2</c:v>
                </c:pt>
                <c:pt idx="370">
                  <c:v>7.5042620948997774E-2</c:v>
                </c:pt>
                <c:pt idx="371">
                  <c:v>7.4886891576115472E-2</c:v>
                </c:pt>
                <c:pt idx="372">
                  <c:v>7.4731808428897581E-2</c:v>
                </c:pt>
                <c:pt idx="373">
                  <c:v>7.4577367483576518E-2</c:v>
                </c:pt>
                <c:pt idx="374">
                  <c:v>7.4423564749822646E-2</c:v>
                </c:pt>
                <c:pt idx="375">
                  <c:v>7.4270396270396263E-2</c:v>
                </c:pt>
                <c:pt idx="376">
                  <c:v>7.4117858120804084E-2</c:v>
                </c:pt>
                <c:pt idx="377">
                  <c:v>7.396594640895994E-2</c:v>
                </c:pt>
                <c:pt idx="378">
                  <c:v>7.3814657274849621E-2</c:v>
                </c:pt>
                <c:pt idx="379">
                  <c:v>7.3663986890200109E-2</c:v>
                </c:pt>
                <c:pt idx="380">
                  <c:v>7.3513931458152673E-2</c:v>
                </c:pt>
                <c:pt idx="381">
                  <c:v>7.3364487212940199E-2</c:v>
                </c:pt>
                <c:pt idx="382">
                  <c:v>7.3215650419568401E-2</c:v>
                </c:pt>
                <c:pt idx="383">
                  <c:v>7.3067417373501031E-2</c:v>
                </c:pt>
                <c:pt idx="384">
                  <c:v>7.2919784400348853E-2</c:v>
                </c:pt>
                <c:pt idx="385">
                  <c:v>7.2772747855562592E-2</c:v>
                </c:pt>
                <c:pt idx="386">
                  <c:v>7.2626304124129556E-2</c:v>
                </c:pt>
                <c:pt idx="387">
                  <c:v>7.2480449620273932E-2</c:v>
                </c:pt>
                <c:pt idx="388">
                  <c:v>7.2335180787160822E-2</c:v>
                </c:pt>
                <c:pt idx="389">
                  <c:v>7.2190494096603802E-2</c:v>
                </c:pt>
                <c:pt idx="390">
                  <c:v>7.2046386048776168E-2</c:v>
                </c:pt>
                <c:pt idx="391">
                  <c:v>7.1902853171925518E-2</c:v>
                </c:pt>
                <c:pt idx="392">
                  <c:v>7.1759892022091862E-2</c:v>
                </c:pt>
                <c:pt idx="393">
                  <c:v>7.161749918282917E-2</c:v>
                </c:pt>
                <c:pt idx="394">
                  <c:v>7.1475671264930291E-2</c:v>
                </c:pt>
                <c:pt idx="395">
                  <c:v>7.1334404906154947E-2</c:v>
                </c:pt>
                <c:pt idx="396">
                  <c:v>7.119369677096142E-2</c:v>
                </c:pt>
                <c:pt idx="397">
                  <c:v>7.1053543550241044E-2</c:v>
                </c:pt>
                <c:pt idx="398">
                  <c:v>7.0913941961056048E-2</c:v>
                </c:pt>
                <c:pt idx="399">
                  <c:v>7.0774888746380618E-2</c:v>
                </c:pt>
                <c:pt idx="400">
                  <c:v>7.0636380674844776E-2</c:v>
                </c:pt>
                <c:pt idx="401">
                  <c:v>7.0498414540481585E-2</c:v>
                </c:pt>
                <c:pt idx="402">
                  <c:v>7.0360987162477184E-2</c:v>
                </c:pt>
                <c:pt idx="403">
                  <c:v>7.0224095384923801E-2</c:v>
                </c:pt>
                <c:pt idx="404">
                  <c:v>7.0087736076575716E-2</c:v>
                </c:pt>
                <c:pt idx="405">
                  <c:v>6.9951906130608088E-2</c:v>
                </c:pt>
                <c:pt idx="406">
                  <c:v>6.9816602464378624E-2</c:v>
                </c:pt>
                <c:pt idx="407">
                  <c:v>6.9681822019191986E-2</c:v>
                </c:pt>
                <c:pt idx="408">
                  <c:v>6.9547561760067059E-2</c:v>
                </c:pt>
                <c:pt idx="409">
                  <c:v>6.9413818675506861E-2</c:v>
                </c:pt>
                <c:pt idx="410">
                  <c:v>6.9280589777271112E-2</c:v>
                </c:pt>
                <c:pt idx="411">
                  <c:v>6.914787210015165E-2</c:v>
                </c:pt>
                <c:pt idx="412">
                  <c:v>6.9015662701750066E-2</c:v>
                </c:pt>
                <c:pt idx="413">
                  <c:v>6.8883958662258396E-2</c:v>
                </c:pt>
                <c:pt idx="414">
                  <c:v>6.8752757084241931E-2</c:v>
                </c:pt>
                <c:pt idx="415">
                  <c:v>6.8622055092424791E-2</c:v>
                </c:pt>
                <c:pt idx="416">
                  <c:v>6.8491849833477877E-2</c:v>
                </c:pt>
                <c:pt idx="417">
                  <c:v>6.8362138475809298E-2</c:v>
                </c:pt>
                <c:pt idx="418">
                  <c:v>6.8232918209357105E-2</c:v>
                </c:pt>
                <c:pt idx="419">
                  <c:v>6.8104186245384599E-2</c:v>
                </c:pt>
                <c:pt idx="420">
                  <c:v>6.7975939816277767E-2</c:v>
                </c:pt>
                <c:pt idx="421">
                  <c:v>6.7848176175345068E-2</c:v>
                </c:pt>
                <c:pt idx="422">
                  <c:v>6.7720892596619717E-2</c:v>
                </c:pt>
                <c:pt idx="423">
                  <c:v>6.7594086374663895E-2</c:v>
                </c:pt>
                <c:pt idx="424">
                  <c:v>6.7467754824375406E-2</c:v>
                </c:pt>
                <c:pt idx="425">
                  <c:v>6.7341895280796413E-2</c:v>
                </c:pt>
                <c:pt idx="426">
                  <c:v>6.721650509892442E-2</c:v>
                </c:pt>
                <c:pt idx="427">
                  <c:v>6.7091581653525328E-2</c:v>
                </c:pt>
                <c:pt idx="428">
                  <c:v>6.6967122338948554E-2</c:v>
                </c:pt>
                <c:pt idx="429">
                  <c:v>6.6843124568944354E-2</c:v>
                </c:pt>
                <c:pt idx="430">
                  <c:v>6.6719585776483042E-2</c:v>
                </c:pt>
                <c:pt idx="431">
                  <c:v>6.6596503413576383E-2</c:v>
                </c:pt>
                <c:pt idx="432">
                  <c:v>6.6473874951100881E-2</c:v>
                </c:pt>
                <c:pt idx="433">
                  <c:v>6.6351697878623037E-2</c:v>
                </c:pt>
                <c:pt idx="434">
                  <c:v>6.6229969704226649E-2</c:v>
                </c:pt>
                <c:pt idx="435">
                  <c:v>6.6108687954341896E-2</c:v>
                </c:pt>
                <c:pt idx="436">
                  <c:v>6.5987850173576348E-2</c:v>
                </c:pt>
                <c:pt idx="437">
                  <c:v>6.5867453924548028E-2</c:v>
                </c:pt>
                <c:pt idx="438">
                  <c:v>6.5747496787719989E-2</c:v>
                </c:pt>
                <c:pt idx="439">
                  <c:v>6.5627976361237017E-2</c:v>
                </c:pt>
                <c:pt idx="440">
                  <c:v>6.5508890260763994E-2</c:v>
                </c:pt>
                <c:pt idx="441">
                  <c:v>6.5390236119325942E-2</c:v>
                </c:pt>
                <c:pt idx="442">
                  <c:v>6.5272011587150097E-2</c:v>
                </c:pt>
                <c:pt idx="443">
                  <c:v>6.5154214331509405E-2</c:v>
                </c:pt>
                <c:pt idx="444">
                  <c:v>6.5036842036567927E-2</c:v>
                </c:pt>
                <c:pt idx="445">
                  <c:v>6.4919892403227902E-2</c:v>
                </c:pt>
                <c:pt idx="446">
                  <c:v>6.4803363148978291E-2</c:v>
                </c:pt>
                <c:pt idx="447">
                  <c:v>6.4687252007745305E-2</c:v>
                </c:pt>
                <c:pt idx="448">
                  <c:v>6.4571556729744184E-2</c:v>
                </c:pt>
                <c:pt idx="449">
                  <c:v>6.4456275081332892E-2</c:v>
                </c:pt>
                <c:pt idx="450">
                  <c:v>6.4341404844867223E-2</c:v>
                </c:pt>
                <c:pt idx="451">
                  <c:v>6.4226943818557411E-2</c:v>
                </c:pt>
                <c:pt idx="452">
                  <c:v>6.4112889816326499E-2</c:v>
                </c:pt>
                <c:pt idx="453">
                  <c:v>6.3999240667670071E-2</c:v>
                </c:pt>
                <c:pt idx="454">
                  <c:v>6.3885994217517422E-2</c:v>
                </c:pt>
                <c:pt idx="455">
                  <c:v>6.3773148326094473E-2</c:v>
                </c:pt>
                <c:pt idx="456">
                  <c:v>6.3660700868787862E-2</c:v>
                </c:pt>
                <c:pt idx="457">
                  <c:v>6.3548649736010654E-2</c:v>
                </c:pt>
                <c:pt idx="458">
                  <c:v>6.34369928330695E-2</c:v>
                </c:pt>
                <c:pt idx="459">
                  <c:v>6.3325728080033006E-2</c:v>
                </c:pt>
                <c:pt idx="460">
                  <c:v>6.321485341160174E-2</c:v>
                </c:pt>
                <c:pt idx="461">
                  <c:v>6.3104366776979573E-2</c:v>
                </c:pt>
                <c:pt idx="462">
                  <c:v>6.2994266139746125E-2</c:v>
                </c:pt>
                <c:pt idx="463">
                  <c:v>6.2884549477730922E-2</c:v>
                </c:pt>
                <c:pt idx="464">
                  <c:v>6.2775214782888611E-2</c:v>
                </c:pt>
                <c:pt idx="465">
                  <c:v>6.2666260061175649E-2</c:v>
                </c:pt>
                <c:pt idx="466">
                  <c:v>6.2557683332428143E-2</c:v>
                </c:pt>
                <c:pt idx="467">
                  <c:v>6.2449482630241103E-2</c:v>
                </c:pt>
                <c:pt idx="468">
                  <c:v>6.2341656001848864E-2</c:v>
                </c:pt>
                <c:pt idx="469">
                  <c:v>6.2234201508006848E-2</c:v>
                </c:pt>
                <c:pt idx="470">
                  <c:v>6.2127117222874388E-2</c:v>
                </c:pt>
                <c:pt idx="471">
                  <c:v>6.2020401233898986E-2</c:v>
                </c:pt>
                <c:pt idx="472">
                  <c:v>6.1914051641701627E-2</c:v>
                </c:pt>
                <c:pt idx="473">
                  <c:v>6.18080665599633E-2</c:v>
                </c:pt>
                <c:pt idx="474">
                  <c:v>6.1702444115312748E-2</c:v>
                </c:pt>
                <c:pt idx="475">
                  <c:v>6.1597182447215341E-2</c:v>
                </c:pt>
                <c:pt idx="476">
                  <c:v>6.1492279707863112E-2</c:v>
                </c:pt>
                <c:pt idx="477">
                  <c:v>6.1387734062065831E-2</c:v>
                </c:pt>
                <c:pt idx="478">
                  <c:v>6.1283543687143359E-2</c:v>
                </c:pt>
                <c:pt idx="479">
                  <c:v>6.1179706772819017E-2</c:v>
                </c:pt>
                <c:pt idx="480">
                  <c:v>6.1076221521113971E-2</c:v>
                </c:pt>
                <c:pt idx="481">
                  <c:v>6.0973086146242896E-2</c:v>
                </c:pt>
                <c:pt idx="482">
                  <c:v>6.0870298874510481E-2</c:v>
                </c:pt>
                <c:pt idx="483">
                  <c:v>6.0767857944209129E-2</c:v>
                </c:pt>
                <c:pt idx="484">
                  <c:v>6.0665761605517718E-2</c:v>
                </c:pt>
                <c:pt idx="485">
                  <c:v>6.0564008120401226E-2</c:v>
                </c:pt>
                <c:pt idx="486">
                  <c:v>6.0462595762511527E-2</c:v>
                </c:pt>
                <c:pt idx="487">
                  <c:v>6.0361522817089182E-2</c:v>
                </c:pt>
                <c:pt idx="488">
                  <c:v>6.0260787580866094E-2</c:v>
                </c:pt>
                <c:pt idx="489">
                  <c:v>6.016038836196929E-2</c:v>
                </c:pt>
                <c:pt idx="490">
                  <c:v>6.0060323479825609E-2</c:v>
                </c:pt>
                <c:pt idx="491">
                  <c:v>5.9960591265067295E-2</c:v>
                </c:pt>
                <c:pt idx="492">
                  <c:v>5.9861190059438685E-2</c:v>
                </c:pt>
                <c:pt idx="493">
                  <c:v>5.9762118215703652E-2</c:v>
                </c:pt>
                <c:pt idx="494">
                  <c:v>5.966337409755406E-2</c:v>
                </c:pt>
                <c:pt idx="495">
                  <c:v>5.9564956079519171E-2</c:v>
                </c:pt>
                <c:pt idx="496">
                  <c:v>5.9466862546875936E-2</c:v>
                </c:pt>
                <c:pt idx="497">
                  <c:v>5.9369091895560042E-2</c:v>
                </c:pt>
                <c:pt idx="498">
                  <c:v>5.9271642532078055E-2</c:v>
                </c:pt>
                <c:pt idx="499">
                  <c:v>5.9174512873420307E-2</c:v>
                </c:pt>
                <c:pt idx="500">
                  <c:v>5.9077701346974675E-2</c:v>
                </c:pt>
                <c:pt idx="501">
                  <c:v>5.8981206390441146E-2</c:v>
                </c:pt>
                <c:pt idx="502">
                  <c:v>5.888502645174739E-2</c:v>
                </c:pt>
                <c:pt idx="503">
                  <c:v>5.8789159988964945E-2</c:v>
                </c:pt>
                <c:pt idx="504">
                  <c:v>5.869360547022643E-2</c:v>
                </c:pt>
                <c:pt idx="505">
                  <c:v>5.8598361373643437E-2</c:v>
                </c:pt>
                <c:pt idx="506">
                  <c:v>5.850342618722524E-2</c:v>
                </c:pt>
                <c:pt idx="507">
                  <c:v>5.8408798408798389E-2</c:v>
                </c:pt>
                <c:pt idx="508">
                  <c:v>5.8314476545927023E-2</c:v>
                </c:pt>
                <c:pt idx="509">
                  <c:v>5.8220459115833886E-2</c:v>
                </c:pt>
                <c:pt idx="510">
                  <c:v>5.8126744645322262E-2</c:v>
                </c:pt>
                <c:pt idx="511">
                  <c:v>5.8033331670698553E-2</c:v>
                </c:pt>
                <c:pt idx="512">
                  <c:v>5.7940218737695712E-2</c:v>
                </c:pt>
                <c:pt idx="513">
                  <c:v>5.7847404401397282E-2</c:v>
                </c:pt>
                <c:pt idx="514">
                  <c:v>5.7754887226162253E-2</c:v>
                </c:pt>
                <c:pt idx="515">
                  <c:v>5.7662665785550717E-2</c:v>
                </c:pt>
                <c:pt idx="516">
                  <c:v>5.7570738662250008E-2</c:v>
                </c:pt>
                <c:pt idx="517">
                  <c:v>5.7479104448001847E-2</c:v>
                </c:pt>
                <c:pt idx="518">
                  <c:v>5.7387761743529921E-2</c:v>
                </c:pt>
                <c:pt idx="519">
                  <c:v>5.7296709158468344E-2</c:v>
                </c:pt>
                <c:pt idx="520">
                  <c:v>5.720594531129073E-2</c:v>
                </c:pt>
                <c:pt idx="521">
                  <c:v>5.7115468829239881E-2</c:v>
                </c:pt>
                <c:pt idx="522">
                  <c:v>5.7025278348258282E-2</c:v>
                </c:pt>
                <c:pt idx="523">
                  <c:v>5.6935372512919212E-2</c:v>
                </c:pt>
                <c:pt idx="524">
                  <c:v>5.6845749976358342E-2</c:v>
                </c:pt>
                <c:pt idx="525">
                  <c:v>5.6756409400206279E-2</c:v>
                </c:pt>
                <c:pt idx="526">
                  <c:v>5.6667349454521607E-2</c:v>
                </c:pt>
                <c:pt idx="527">
                  <c:v>5.657856881772419E-2</c:v>
                </c:pt>
                <c:pt idx="528">
                  <c:v>5.6490066176530067E-2</c:v>
                </c:pt>
                <c:pt idx="529">
                  <c:v>5.6401840225885902E-2</c:v>
                </c:pt>
                <c:pt idx="530">
                  <c:v>5.6313889668904681E-2</c:v>
                </c:pt>
                <c:pt idx="531">
                  <c:v>5.6226213216801803E-2</c:v>
                </c:pt>
                <c:pt idx="532">
                  <c:v>5.6138809588831801E-2</c:v>
                </c:pt>
                <c:pt idx="533">
                  <c:v>5.6051677512225707E-2</c:v>
                </c:pt>
                <c:pt idx="534">
                  <c:v>5.5964815722128899E-2</c:v>
                </c:pt>
                <c:pt idx="535">
                  <c:v>5.5878222961539652E-2</c:v>
                </c:pt>
                <c:pt idx="536">
                  <c:v>5.5791897981248152E-2</c:v>
                </c:pt>
                <c:pt idx="537">
                  <c:v>5.5705839539776161E-2</c:v>
                </c:pt>
                <c:pt idx="538">
                  <c:v>5.5620046403317171E-2</c:v>
                </c:pt>
                <c:pt idx="539">
                  <c:v>5.553451734567718E-2</c:v>
                </c:pt>
                <c:pt idx="540">
                  <c:v>5.5449251148216E-2</c:v>
                </c:pt>
                <c:pt idx="541">
                  <c:v>5.5364246599789016E-2</c:v>
                </c:pt>
                <c:pt idx="542">
                  <c:v>5.5279502496689718E-2</c:v>
                </c:pt>
                <c:pt idx="543">
                  <c:v>5.519501764259243E-2</c:v>
                </c:pt>
                <c:pt idx="544">
                  <c:v>5.5110790848495773E-2</c:v>
                </c:pt>
                <c:pt idx="545">
                  <c:v>5.5026820932666913E-2</c:v>
                </c:pt>
                <c:pt idx="546">
                  <c:v>5.4943106720585562E-2</c:v>
                </c:pt>
                <c:pt idx="547">
                  <c:v>5.485964704488925E-2</c:v>
                </c:pt>
                <c:pt idx="548">
                  <c:v>5.4776440745318761E-2</c:v>
                </c:pt>
                <c:pt idx="549">
                  <c:v>5.4693486668664082E-2</c:v>
                </c:pt>
                <c:pt idx="550">
                  <c:v>5.4610783668710867E-2</c:v>
                </c:pt>
                <c:pt idx="551">
                  <c:v>5.4528330606187447E-2</c:v>
                </c:pt>
                <c:pt idx="552">
                  <c:v>5.4446126348712258E-2</c:v>
                </c:pt>
                <c:pt idx="553">
                  <c:v>5.4364169770741724E-2</c:v>
                </c:pt>
                <c:pt idx="554">
                  <c:v>5.4282459753518683E-2</c:v>
                </c:pt>
                <c:pt idx="555">
                  <c:v>5.4200995185021257E-2</c:v>
                </c:pt>
                <c:pt idx="556">
                  <c:v>5.4119774959912152E-2</c:v>
                </c:pt>
                <c:pt idx="557">
                  <c:v>5.403879797948842E-2</c:v>
                </c:pt>
                <c:pt idx="558">
                  <c:v>5.3958063151631784E-2</c:v>
                </c:pt>
                <c:pt idx="559">
                  <c:v>5.3877569390759203E-2</c:v>
                </c:pt>
                <c:pt idx="560">
                  <c:v>5.3797315617774046E-2</c:v>
                </c:pt>
                <c:pt idx="561">
                  <c:v>5.3717300760017725E-2</c:v>
                </c:pt>
                <c:pt idx="562">
                  <c:v>5.3637523751221564E-2</c:v>
                </c:pt>
                <c:pt idx="563">
                  <c:v>5.3557983531459304E-2</c:v>
                </c:pt>
                <c:pt idx="564">
                  <c:v>5.3478679047099957E-2</c:v>
                </c:pt>
                <c:pt idx="565">
                  <c:v>5.3399609250761058E-2</c:v>
                </c:pt>
                <c:pt idx="566">
                  <c:v>5.3320773101262341E-2</c:v>
                </c:pt>
                <c:pt idx="567">
                  <c:v>5.324216956357989E-2</c:v>
                </c:pt>
                <c:pt idx="568">
                  <c:v>5.3163797608800599E-2</c:v>
                </c:pt>
                <c:pt idx="569">
                  <c:v>5.3085656214077091E-2</c:v>
                </c:pt>
                <c:pt idx="570">
                  <c:v>5.300774436258307E-2</c:v>
                </c:pt>
                <c:pt idx="571">
                  <c:v>5.2930061043468958E-2</c:v>
                </c:pt>
                <c:pt idx="572">
                  <c:v>5.2852605251818049E-2</c:v>
                </c:pt>
                <c:pt idx="573">
                  <c:v>5.2775375988602997E-2</c:v>
                </c:pt>
                <c:pt idx="574">
                  <c:v>5.2698372260642619E-2</c:v>
                </c:pt>
                <c:pt idx="575">
                  <c:v>5.2621593080559179E-2</c:v>
                </c:pt>
                <c:pt idx="576">
                  <c:v>5.254503746673609E-2</c:v>
                </c:pt>
                <c:pt idx="577">
                  <c:v>5.2468704443275747E-2</c:v>
                </c:pt>
                <c:pt idx="578">
                  <c:v>5.239259303995801E-2</c:v>
                </c:pt>
                <c:pt idx="579">
                  <c:v>5.2316702292198876E-2</c:v>
                </c:pt>
                <c:pt idx="580">
                  <c:v>5.2241031241009594E-2</c:v>
                </c:pt>
                <c:pt idx="581">
                  <c:v>5.216557893295605E-2</c:v>
                </c:pt>
                <c:pt idx="582">
                  <c:v>5.2090344420118652E-2</c:v>
                </c:pt>
                <c:pt idx="583">
                  <c:v>5.2015326760052362E-2</c:v>
                </c:pt>
                <c:pt idx="584">
                  <c:v>5.1940525015747294E-2</c:v>
                </c:pt>
                <c:pt idx="585">
                  <c:v>5.1865938255589453E-2</c:v>
                </c:pt>
                <c:pt idx="586">
                  <c:v>5.1791565553321976E-2</c:v>
                </c:pt>
                <c:pt idx="587">
                  <c:v>5.1717405988006546E-2</c:v>
                </c:pt>
                <c:pt idx="588">
                  <c:v>5.1643458643985368E-2</c:v>
                </c:pt>
                <c:pt idx="589">
                  <c:v>5.1569722610843256E-2</c:v>
                </c:pt>
                <c:pt idx="590">
                  <c:v>5.1496196983369928E-2</c:v>
                </c:pt>
                <c:pt idx="591">
                  <c:v>5.1422880861523232E-2</c:v>
                </c:pt>
                <c:pt idx="592">
                  <c:v>5.1349773350391967E-2</c:v>
                </c:pt>
                <c:pt idx="593">
                  <c:v>5.1276873560159426E-2</c:v>
                </c:pt>
                <c:pt idx="594">
                  <c:v>5.1204180606067143E-2</c:v>
                </c:pt>
                <c:pt idx="595">
                  <c:v>5.1131693608378957E-2</c:v>
                </c:pt>
                <c:pt idx="596">
                  <c:v>5.1059411692345423E-2</c:v>
                </c:pt>
                <c:pt idx="597">
                  <c:v>5.0987333988168446E-2</c:v>
                </c:pt>
                <c:pt idx="598">
                  <c:v>5.0915459630966248E-2</c:v>
                </c:pt>
                <c:pt idx="599">
                  <c:v>5.0843787760738696E-2</c:v>
                </c:pt>
                <c:pt idx="600">
                  <c:v>5.0772317522332855E-2</c:v>
                </c:pt>
                <c:pt idx="601">
                  <c:v>5.0701048065408809E-2</c:v>
                </c:pt>
                <c:pt idx="602">
                  <c:v>5.0629978544405874E-2</c:v>
                </c:pt>
                <c:pt idx="603">
                  <c:v>5.0559108118508958E-2</c:v>
                </c:pt>
                <c:pt idx="604">
                  <c:v>5.0488435951615368E-2</c:v>
                </c:pt>
                <c:pt idx="605">
                  <c:v>5.0417961212301736E-2</c:v>
                </c:pt>
                <c:pt idx="606">
                  <c:v>5.0347683073791311E-2</c:v>
                </c:pt>
                <c:pt idx="607">
                  <c:v>5.0277600713921539E-2</c:v>
                </c:pt>
                <c:pt idx="608">
                  <c:v>5.0207713315111847E-2</c:v>
                </c:pt>
                <c:pt idx="609">
                  <c:v>5.013802006433174E-2</c:v>
                </c:pt>
                <c:pt idx="610">
                  <c:v>5.0068520153069208E-2</c:v>
                </c:pt>
                <c:pt idx="611">
                  <c:v>4.9999212777299261E-2</c:v>
                </c:pt>
                <c:pt idx="612">
                  <c:v>4.9930097137452896E-2</c:v>
                </c:pt>
                <c:pt idx="613">
                  <c:v>4.9861172438386177E-2</c:v>
                </c:pt>
                <c:pt idx="614">
                  <c:v>4.9792437889349686E-2</c:v>
                </c:pt>
                <c:pt idx="615">
                  <c:v>4.9723892703958106E-2</c:v>
                </c:pt>
                <c:pt idx="616">
                  <c:v>4.9655536100160207E-2</c:v>
                </c:pt>
                <c:pt idx="617">
                  <c:v>4.9587367300208941E-2</c:v>
                </c:pt>
                <c:pt idx="618">
                  <c:v>4.951938553063185E-2</c:v>
                </c:pt>
                <c:pt idx="619">
                  <c:v>4.9451590022201737E-2</c:v>
                </c:pt>
                <c:pt idx="620">
                  <c:v>4.9383980009907534E-2</c:v>
                </c:pt>
                <c:pt idx="621">
                  <c:v>4.9316554732925393E-2</c:v>
                </c:pt>
                <c:pt idx="622">
                  <c:v>4.9249313434590124E-2</c:v>
                </c:pt>
                <c:pt idx="623">
                  <c:v>4.9182255362366714E-2</c:v>
                </c:pt>
                <c:pt idx="624">
                  <c:v>4.9115379767822209E-2</c:v>
                </c:pt>
                <c:pt idx="625">
                  <c:v>4.9048685906597771E-2</c:v>
                </c:pt>
                <c:pt idx="626">
                  <c:v>4.898217303838092E-2</c:v>
                </c:pt>
                <c:pt idx="627">
                  <c:v>4.8915840426878104E-2</c:v>
                </c:pt>
                <c:pt idx="628">
                  <c:v>4.884968733978743E-2</c:v>
                </c:pt>
                <c:pt idx="629">
                  <c:v>4.8783713048771576E-2</c:v>
                </c:pt>
                <c:pt idx="630">
                  <c:v>4.8717916829431038E-2</c:v>
                </c:pt>
                <c:pt idx="631">
                  <c:v>4.8652297961277478E-2</c:v>
                </c:pt>
                <c:pt idx="632">
                  <c:v>4.8586855727707358E-2</c:v>
                </c:pt>
                <c:pt idx="633">
                  <c:v>4.8521589415975779E-2</c:v>
                </c:pt>
                <c:pt idx="634">
                  <c:v>4.8456498317170485E-2</c:v>
                </c:pt>
                <c:pt idx="635">
                  <c:v>4.839158172618617E-2</c:v>
                </c:pt>
                <c:pt idx="636">
                  <c:v>4.8326838941698855E-2</c:v>
                </c:pt>
                <c:pt idx="637">
                  <c:v>4.826226926614062E-2</c:v>
                </c:pt>
                <c:pt idx="638">
                  <c:v>4.8197872005674436E-2</c:v>
                </c:pt>
                <c:pt idx="639">
                  <c:v>4.8133646470169225E-2</c:v>
                </c:pt>
                <c:pt idx="640">
                  <c:v>4.8069591973175146E-2</c:v>
                </c:pt>
                <c:pt idx="641">
                  <c:v>4.8005707831899065E-2</c:v>
                </c:pt>
                <c:pt idx="642">
                  <c:v>4.794199336718017E-2</c:v>
                </c:pt>
                <c:pt idx="643">
                  <c:v>4.7878447903465925E-2</c:v>
                </c:pt>
                <c:pt idx="644">
                  <c:v>4.7815070768787993E-2</c:v>
                </c:pt>
                <c:pt idx="645">
                  <c:v>4.7751861294738553E-2</c:v>
                </c:pt>
                <c:pt idx="646">
                  <c:v>4.7688818816446737E-2</c:v>
                </c:pt>
                <c:pt idx="647">
                  <c:v>4.7625942672555183E-2</c:v>
                </c:pt>
                <c:pt idx="648">
                  <c:v>4.7563232205196884E-2</c:v>
                </c:pt>
                <c:pt idx="649">
                  <c:v>4.7500686759972169E-2</c:v>
                </c:pt>
                <c:pt idx="650">
                  <c:v>4.7438305685925837E-2</c:v>
                </c:pt>
                <c:pt idx="651">
                  <c:v>4.737608833552457E-2</c:v>
                </c:pt>
                <c:pt idx="652">
                  <c:v>4.7314034064634372E-2</c:v>
                </c:pt>
                <c:pt idx="653">
                  <c:v>4.7252142232498323E-2</c:v>
                </c:pt>
                <c:pt idx="654">
                  <c:v>4.7190412201714466E-2</c:v>
                </c:pt>
                <c:pt idx="655">
                  <c:v>4.7128843338213822E-2</c:v>
                </c:pt>
                <c:pt idx="656">
                  <c:v>4.7067435011238654E-2</c:v>
                </c:pt>
                <c:pt idx="657">
                  <c:v>4.7006186593320821E-2</c:v>
                </c:pt>
                <c:pt idx="658">
                  <c:v>4.6945097460260383E-2</c:v>
                </c:pt>
                <c:pt idx="659">
                  <c:v>4.6884166991104287E-2</c:v>
                </c:pt>
                <c:pt idx="660">
                  <c:v>4.6823394568125294E-2</c:v>
                </c:pt>
                <c:pt idx="661">
                  <c:v>4.676277957680107E-2</c:v>
                </c:pt>
                <c:pt idx="662">
                  <c:v>4.6702321405793328E-2</c:v>
                </c:pt>
                <c:pt idx="663">
                  <c:v>4.6642019446927287E-2</c:v>
                </c:pt>
                <c:pt idx="664">
                  <c:v>4.6581873095171214E-2</c:v>
                </c:pt>
                <c:pt idx="665">
                  <c:v>4.6521881748616066E-2</c:v>
                </c:pt>
                <c:pt idx="666">
                  <c:v>4.6462044808455449E-2</c:v>
                </c:pt>
                <c:pt idx="667">
                  <c:v>4.6402361678965547E-2</c:v>
                </c:pt>
                <c:pt idx="668">
                  <c:v>4.634283176748534E-2</c:v>
                </c:pt>
                <c:pt idx="669">
                  <c:v>4.6283454484396934E-2</c:v>
                </c:pt>
                <c:pt idx="670">
                  <c:v>4.6224229243106006E-2</c:v>
                </c:pt>
                <c:pt idx="671">
                  <c:v>4.6165155460022471E-2</c:v>
                </c:pt>
                <c:pt idx="672">
                  <c:v>4.6106232554541222E-2</c:v>
                </c:pt>
                <c:pt idx="673">
                  <c:v>4.6047459949023102E-2</c:v>
                </c:pt>
                <c:pt idx="674">
                  <c:v>4.5988837068775899E-2</c:v>
                </c:pt>
                <c:pt idx="675">
                  <c:v>4.5930363342035631E-2</c:v>
                </c:pt>
                <c:pt idx="676">
                  <c:v>4.5872038199947902E-2</c:v>
                </c:pt>
                <c:pt idx="677">
                  <c:v>4.5813861076549327E-2</c:v>
                </c:pt>
                <c:pt idx="678">
                  <c:v>4.5755831408749253E-2</c:v>
                </c:pt>
                <c:pt idx="679">
                  <c:v>4.5697948636311533E-2</c:v>
                </c:pt>
                <c:pt idx="680">
                  <c:v>4.5640212201836415E-2</c:v>
                </c:pt>
                <c:pt idx="681">
                  <c:v>4.5582621550742587E-2</c:v>
                </c:pt>
                <c:pt idx="682">
                  <c:v>4.5525176131249449E-2</c:v>
                </c:pt>
                <c:pt idx="683">
                  <c:v>4.5467875394359376E-2</c:v>
                </c:pt>
                <c:pt idx="684">
                  <c:v>4.5410718793840163E-2</c:v>
                </c:pt>
                <c:pt idx="685">
                  <c:v>4.5353705786207683E-2</c:v>
                </c:pt>
                <c:pt idx="686">
                  <c:v>4.5296835830708593E-2</c:v>
                </c:pt>
                <c:pt idx="687">
                  <c:v>4.5240108389303132E-2</c:v>
                </c:pt>
                <c:pt idx="688">
                  <c:v>4.5183522926648234E-2</c:v>
                </c:pt>
                <c:pt idx="689">
                  <c:v>4.5127078910080526E-2</c:v>
                </c:pt>
                <c:pt idx="690">
                  <c:v>4.5070775809599589E-2</c:v>
                </c:pt>
                <c:pt idx="691">
                  <c:v>4.5014613097851368E-2</c:v>
                </c:pt>
                <c:pt idx="692">
                  <c:v>4.4958590250111646E-2</c:v>
                </c:pt>
                <c:pt idx="693">
                  <c:v>4.4902706744269633E-2</c:v>
                </c:pt>
                <c:pt idx="694">
                  <c:v>4.4846962060811721E-2</c:v>
                </c:pt>
                <c:pt idx="695">
                  <c:v>4.4791355682805387E-2</c:v>
                </c:pt>
                <c:pt idx="696">
                  <c:v>4.4735887095883067E-2</c:v>
                </c:pt>
                <c:pt idx="697">
                  <c:v>4.4680555788226363E-2</c:v>
                </c:pt>
                <c:pt idx="698">
                  <c:v>4.4625361250550215E-2</c:v>
                </c:pt>
                <c:pt idx="699">
                  <c:v>4.4570302976087169E-2</c:v>
                </c:pt>
                <c:pt idx="700">
                  <c:v>4.4515380460571977E-2</c:v>
                </c:pt>
                <c:pt idx="701">
                  <c:v>4.4460593202226034E-2</c:v>
                </c:pt>
                <c:pt idx="702">
                  <c:v>4.4405940701742079E-2</c:v>
                </c:pt>
                <c:pt idx="703">
                  <c:v>4.4351422462269051E-2</c:v>
                </c:pt>
                <c:pt idx="704">
                  <c:v>4.4297037989396944E-2</c:v>
                </c:pt>
                <c:pt idx="705">
                  <c:v>4.424278679114179E-2</c:v>
                </c:pt>
                <c:pt idx="706">
                  <c:v>4.4188668377930861E-2</c:v>
                </c:pt>
                <c:pt idx="707">
                  <c:v>4.4134682262587883E-2</c:v>
                </c:pt>
                <c:pt idx="708">
                  <c:v>4.4080827960318328E-2</c:v>
                </c:pt>
                <c:pt idx="709">
                  <c:v>4.4027104988694922E-2</c:v>
                </c:pt>
                <c:pt idx="710">
                  <c:v>4.3973512867643207E-2</c:v>
                </c:pt>
                <c:pt idx="711">
                  <c:v>4.3920051119427136E-2</c:v>
                </c:pt>
                <c:pt idx="712">
                  <c:v>4.3866719268634946E-2</c:v>
                </c:pt>
                <c:pt idx="713">
                  <c:v>4.3813516842164939E-2</c:v>
                </c:pt>
                <c:pt idx="714">
                  <c:v>4.3760443369211498E-2</c:v>
                </c:pt>
                <c:pt idx="715">
                  <c:v>4.370749838125116E-2</c:v>
                </c:pt>
                <c:pt idx="716">
                  <c:v>4.3654681412028815E-2</c:v>
                </c:pt>
                <c:pt idx="717">
                  <c:v>4.3601991997543943E-2</c:v>
                </c:pt>
                <c:pt idx="718">
                  <c:v>4.3549429676037012E-2</c:v>
                </c:pt>
                <c:pt idx="719">
                  <c:v>4.3496993987976011E-2</c:v>
                </c:pt>
                <c:pt idx="720">
                  <c:v>4.344468447604289E-2</c:v>
                </c:pt>
                <c:pt idx="721">
                  <c:v>4.3392500685120398E-2</c:v>
                </c:pt>
                <c:pt idx="722">
                  <c:v>4.3340442162278725E-2</c:v>
                </c:pt>
                <c:pt idx="723">
                  <c:v>4.3288508456762423E-2</c:v>
                </c:pt>
                <c:pt idx="724">
                  <c:v>4.3236699119977344E-2</c:v>
                </c:pt>
                <c:pt idx="725">
                  <c:v>4.3185013705477747E-2</c:v>
                </c:pt>
                <c:pt idx="726">
                  <c:v>4.3133451768953328E-2</c:v>
                </c:pt>
                <c:pt idx="727">
                  <c:v>4.3082012868216599E-2</c:v>
                </c:pt>
                <c:pt idx="728">
                  <c:v>4.303069656319012E-2</c:v>
                </c:pt>
                <c:pt idx="729">
                  <c:v>4.2979502415893933E-2</c:v>
                </c:pt>
                <c:pt idx="730">
                  <c:v>4.2928429990433108E-2</c:v>
                </c:pt>
                <c:pt idx="731">
                  <c:v>4.2877478852985332E-2</c:v>
                </c:pt>
                <c:pt idx="732">
                  <c:v>4.2826648571788549E-2</c:v>
                </c:pt>
                <c:pt idx="733">
                  <c:v>4.2775938717128793E-2</c:v>
                </c:pt>
                <c:pt idx="734">
                  <c:v>4.2725348861328047E-2</c:v>
                </c:pt>
                <c:pt idx="735">
                  <c:v>4.2674878578732159E-2</c:v>
                </c:pt>
                <c:pt idx="736">
                  <c:v>4.2624527445698883E-2</c:v>
                </c:pt>
                <c:pt idx="737">
                  <c:v>4.2574295040586033E-2</c:v>
                </c:pt>
                <c:pt idx="738">
                  <c:v>4.2524180943739644E-2</c:v>
                </c:pt>
                <c:pt idx="739">
                  <c:v>4.2474184737482275E-2</c:v>
                </c:pt>
                <c:pt idx="740">
                  <c:v>4.2424306006101406E-2</c:v>
                </c:pt>
                <c:pt idx="741">
                  <c:v>4.2374544335837816E-2</c:v>
                </c:pt>
                <c:pt idx="742">
                  <c:v>4.2324899314874223E-2</c:v>
                </c:pt>
                <c:pt idx="743">
                  <c:v>4.2275370533323781E-2</c:v>
                </c:pt>
                <c:pt idx="744">
                  <c:v>4.2225957583218877E-2</c:v>
                </c:pt>
                <c:pt idx="745">
                  <c:v>4.2176660058499849E-2</c:v>
                </c:pt>
                <c:pt idx="746">
                  <c:v>4.2127477555003838E-2</c:v>
                </c:pt>
                <c:pt idx="747">
                  <c:v>4.2078409670453731E-2</c:v>
                </c:pt>
                <c:pt idx="748">
                  <c:v>4.2029456004447172E-2</c:v>
                </c:pt>
                <c:pt idx="749">
                  <c:v>4.1980616158445637E-2</c:v>
                </c:pt>
                <c:pt idx="750">
                  <c:v>4.193188973576361E-2</c:v>
                </c:pt>
                <c:pt idx="751">
                  <c:v>4.18832763415578E-2</c:v>
                </c:pt>
                <c:pt idx="752">
                  <c:v>4.1834775582816452E-2</c:v>
                </c:pt>
                <c:pt idx="753">
                  <c:v>4.1786387068348758E-2</c:v>
                </c:pt>
                <c:pt idx="754">
                  <c:v>4.1738110408774322E-2</c:v>
                </c:pt>
                <c:pt idx="755">
                  <c:v>4.1689945216512606E-2</c:v>
                </c:pt>
                <c:pt idx="756">
                  <c:v>4.1641891105772655E-2</c:v>
                </c:pt>
                <c:pt idx="757">
                  <c:v>4.159394769254271E-2</c:v>
                </c:pt>
                <c:pt idx="758">
                  <c:v>4.1546114594579964E-2</c:v>
                </c:pt>
                <c:pt idx="759">
                  <c:v>4.149839143140039E-2</c:v>
                </c:pt>
                <c:pt idx="760">
                  <c:v>4.145077782426862E-2</c:v>
                </c:pt>
                <c:pt idx="761">
                  <c:v>4.1403273396187899E-2</c:v>
                </c:pt>
                <c:pt idx="762">
                  <c:v>4.1355877771890148E-2</c:v>
                </c:pt>
                <c:pt idx="763">
                  <c:v>4.1308590577826043E-2</c:v>
                </c:pt>
                <c:pt idx="764">
                  <c:v>4.1261411442155137E-2</c:v>
                </c:pt>
                <c:pt idx="765">
                  <c:v>4.1214339994736164E-2</c:v>
                </c:pt>
                <c:pt idx="766">
                  <c:v>4.1167375867117315E-2</c:v>
                </c:pt>
                <c:pt idx="767">
                  <c:v>4.1120518692526573E-2</c:v>
                </c:pt>
                <c:pt idx="768">
                  <c:v>4.1073768105862184E-2</c:v>
                </c:pt>
                <c:pt idx="769">
                  <c:v>4.1027123743683128E-2</c:v>
                </c:pt>
                <c:pt idx="770">
                  <c:v>4.0980585244199702E-2</c:v>
                </c:pt>
                <c:pt idx="771">
                  <c:v>4.093415224726412E-2</c:v>
                </c:pt>
                <c:pt idx="772">
                  <c:v>4.0887824394361262E-2</c:v>
                </c:pt>
                <c:pt idx="773">
                  <c:v>4.0841601328599327E-2</c:v>
                </c:pt>
                <c:pt idx="774">
                  <c:v>4.0795482694700749E-2</c:v>
                </c:pt>
                <c:pt idx="775">
                  <c:v>4.0749468138993057E-2</c:v>
                </c:pt>
                <c:pt idx="776">
                  <c:v>4.0703557309399729E-2</c:v>
                </c:pt>
                <c:pt idx="777">
                  <c:v>4.065774985543133E-2</c:v>
                </c:pt>
                <c:pt idx="778">
                  <c:v>4.0612045428176452E-2</c:v>
                </c:pt>
                <c:pt idx="779">
                  <c:v>4.056644368029292E-2</c:v>
                </c:pt>
                <c:pt idx="780">
                  <c:v>4.0520944265998927E-2</c:v>
                </c:pt>
                <c:pt idx="781">
                  <c:v>4.0475546841064323E-2</c:v>
                </c:pt>
                <c:pt idx="782">
                  <c:v>4.0430251062801854E-2</c:v>
                </c:pt>
                <c:pt idx="783">
                  <c:v>4.0385056590058595E-2</c:v>
                </c:pt>
                <c:pt idx="784">
                  <c:v>4.0339963083207302E-2</c:v>
                </c:pt>
                <c:pt idx="785">
                  <c:v>4.0294970204137914E-2</c:v>
                </c:pt>
                <c:pt idx="786">
                  <c:v>4.0250077616249103E-2</c:v>
                </c:pt>
                <c:pt idx="787">
                  <c:v>4.0205284984439843E-2</c:v>
                </c:pt>
                <c:pt idx="788">
                  <c:v>4.0160591975101065E-2</c:v>
                </c:pt>
                <c:pt idx="789">
                  <c:v>4.0115998256107344E-2</c:v>
                </c:pt>
                <c:pt idx="790">
                  <c:v>4.0071503496808679E-2</c:v>
                </c:pt>
                <c:pt idx="791">
                  <c:v>4.0027107368022265E-2</c:v>
                </c:pt>
                <c:pt idx="792">
                  <c:v>3.9982809542024426E-2</c:v>
                </c:pt>
                <c:pt idx="793">
                  <c:v>3.9938609692542475E-2</c:v>
                </c:pt>
                <c:pt idx="794">
                  <c:v>3.9894507494746691E-2</c:v>
                </c:pt>
                <c:pt idx="795">
                  <c:v>3.9850502625242389E-2</c:v>
                </c:pt>
                <c:pt idx="796">
                  <c:v>3.9806594762061977E-2</c:v>
                </c:pt>
                <c:pt idx="797">
                  <c:v>3.9762783584657062E-2</c:v>
                </c:pt>
                <c:pt idx="798">
                  <c:v>3.9719068773890691E-2</c:v>
                </c:pt>
                <c:pt idx="799">
                  <c:v>3.9675450012029531E-2</c:v>
                </c:pt>
                <c:pt idx="800">
                  <c:v>3.9631926982736182E-2</c:v>
                </c:pt>
                <c:pt idx="801">
                  <c:v>3.9588499371061528E-2</c:v>
                </c:pt>
                <c:pt idx="802">
                  <c:v>3.9545166863437099E-2</c:v>
                </c:pt>
                <c:pt idx="803">
                  <c:v>3.9501929147667529E-2</c:v>
                </c:pt>
                <c:pt idx="804">
                  <c:v>3.9458785912923032E-2</c:v>
                </c:pt>
                <c:pt idx="805">
                  <c:v>3.9415736849731972E-2</c:v>
                </c:pt>
                <c:pt idx="806">
                  <c:v>3.9372781649973362E-2</c:v>
                </c:pt>
                <c:pt idx="807">
                  <c:v>3.9329920006869627E-2</c:v>
                </c:pt>
                <c:pt idx="808">
                  <c:v>3.9287151614979199E-2</c:v>
                </c:pt>
                <c:pt idx="809">
                  <c:v>3.9244476170189224E-2</c:v>
                </c:pt>
                <c:pt idx="810">
                  <c:v>3.920189336970846E-2</c:v>
                </c:pt>
                <c:pt idx="811">
                  <c:v>3.9159402912059986E-2</c:v>
                </c:pt>
                <c:pt idx="812">
                  <c:v>3.9117004497074108E-2</c:v>
                </c:pt>
                <c:pt idx="813">
                  <c:v>3.9074697825881327E-2</c:v>
                </c:pt>
                <c:pt idx="814">
                  <c:v>3.9032482600905222E-2</c:v>
                </c:pt>
                <c:pt idx="815">
                  <c:v>3.8990358525855529E-2</c:v>
                </c:pt>
                <c:pt idx="816">
                  <c:v>3.8948325305721149E-2</c:v>
                </c:pt>
                <c:pt idx="817">
                  <c:v>3.8906382646763299E-2</c:v>
                </c:pt>
                <c:pt idx="818">
                  <c:v>3.8864530256508573E-2</c:v>
                </c:pt>
                <c:pt idx="819">
                  <c:v>3.8822767843742251E-2</c:v>
                </c:pt>
                <c:pt idx="820">
                  <c:v>3.8781095118501432E-2</c:v>
                </c:pt>
                <c:pt idx="821">
                  <c:v>3.8739511792068339E-2</c:v>
                </c:pt>
                <c:pt idx="822">
                  <c:v>3.8698017576963659E-2</c:v>
                </c:pt>
                <c:pt idx="823">
                  <c:v>3.8656612186939915E-2</c:v>
                </c:pt>
                <c:pt idx="824">
                  <c:v>3.8615295336974803E-2</c:v>
                </c:pt>
                <c:pt idx="825">
                  <c:v>3.8574066743264725E-2</c:v>
                </c:pt>
                <c:pt idx="826">
                  <c:v>3.8532926123218243E-2</c:v>
                </c:pt>
                <c:pt idx="827">
                  <c:v>3.8491873195449597E-2</c:v>
                </c:pt>
                <c:pt idx="828">
                  <c:v>3.84509076797723E-2</c:v>
                </c:pt>
                <c:pt idx="829">
                  <c:v>3.8410029297192734E-2</c:v>
                </c:pt>
                <c:pt idx="830">
                  <c:v>3.8369237769903829E-2</c:v>
                </c:pt>
                <c:pt idx="831">
                  <c:v>3.8328532821278752E-2</c:v>
                </c:pt>
                <c:pt idx="832">
                  <c:v>3.8287914175864635E-2</c:v>
                </c:pt>
                <c:pt idx="833">
                  <c:v>3.8247381559376334E-2</c:v>
                </c:pt>
                <c:pt idx="834">
                  <c:v>3.8206934698690277E-2</c:v>
                </c:pt>
                <c:pt idx="835">
                  <c:v>3.8166573321838329E-2</c:v>
                </c:pt>
                <c:pt idx="836">
                  <c:v>3.8126297158001622E-2</c:v>
                </c:pt>
                <c:pt idx="837">
                  <c:v>3.8086105937504548E-2</c:v>
                </c:pt>
                <c:pt idx="838">
                  <c:v>3.8045999391808707E-2</c:v>
                </c:pt>
                <c:pt idx="839">
                  <c:v>3.8005977253506941E-2</c:v>
                </c:pt>
                <c:pt idx="840">
                  <c:v>3.7966039256317315E-2</c:v>
                </c:pt>
                <c:pt idx="841">
                  <c:v>3.7926185135077284E-2</c:v>
                </c:pt>
                <c:pt idx="842">
                  <c:v>3.7886414625737753E-2</c:v>
                </c:pt>
                <c:pt idx="843">
                  <c:v>3.7846727465357277E-2</c:v>
                </c:pt>
                <c:pt idx="844">
                  <c:v>3.7807123392096215E-2</c:v>
                </c:pt>
                <c:pt idx="845">
                  <c:v>3.7767602145211007E-2</c:v>
                </c:pt>
                <c:pt idx="846">
                  <c:v>3.7728163465048419E-2</c:v>
                </c:pt>
                <c:pt idx="847">
                  <c:v>3.7688807093039817E-2</c:v>
                </c:pt>
                <c:pt idx="848">
                  <c:v>3.7649532771695596E-2</c:v>
                </c:pt>
                <c:pt idx="849">
                  <c:v>3.7610340244599451E-2</c:v>
                </c:pt>
                <c:pt idx="850">
                  <c:v>3.7571229256402848E-2</c:v>
                </c:pt>
                <c:pt idx="851">
                  <c:v>3.7532199552819452E-2</c:v>
                </c:pt>
                <c:pt idx="852">
                  <c:v>3.7493250880619632E-2</c:v>
                </c:pt>
                <c:pt idx="853">
                  <c:v>3.7454382987624907E-2</c:v>
                </c:pt>
                <c:pt idx="854">
                  <c:v>3.7415595622702594E-2</c:v>
                </c:pt>
                <c:pt idx="855">
                  <c:v>3.7376888535760329E-2</c:v>
                </c:pt>
                <c:pt idx="856">
                  <c:v>3.733826147774065E-2</c:v>
                </c:pt>
                <c:pt idx="857">
                  <c:v>3.7299714200615744E-2</c:v>
                </c:pt>
                <c:pt idx="858">
                  <c:v>3.7261246457382033E-2</c:v>
                </c:pt>
                <c:pt idx="859">
                  <c:v>3.7222858002054958E-2</c:v>
                </c:pt>
                <c:pt idx="860">
                  <c:v>3.718454858966367E-2</c:v>
                </c:pt>
                <c:pt idx="861">
                  <c:v>3.7146317976245881E-2</c:v>
                </c:pt>
                <c:pt idx="862">
                  <c:v>3.7108165918842625E-2</c:v>
                </c:pt>
                <c:pt idx="863">
                  <c:v>3.7070092175493084E-2</c:v>
                </c:pt>
                <c:pt idx="864">
                  <c:v>3.7032096505229546E-2</c:v>
                </c:pt>
                <c:pt idx="865">
                  <c:v>3.6994178668072218E-2</c:v>
                </c:pt>
                <c:pt idx="866">
                  <c:v>3.6956338425024257E-2</c:v>
                </c:pt>
                <c:pt idx="867">
                  <c:v>3.6918575538066642E-2</c:v>
                </c:pt>
                <c:pt idx="868">
                  <c:v>3.6880889770153281E-2</c:v>
                </c:pt>
                <c:pt idx="869">
                  <c:v>3.6843280885205949E-2</c:v>
                </c:pt>
                <c:pt idx="870">
                  <c:v>3.680574864810942E-2</c:v>
                </c:pt>
                <c:pt idx="871">
                  <c:v>3.676829282470654E-2</c:v>
                </c:pt>
                <c:pt idx="872">
                  <c:v>3.67309131817933E-2</c:v>
                </c:pt>
                <c:pt idx="873">
                  <c:v>3.669360948711408E-2</c:v>
                </c:pt>
                <c:pt idx="874">
                  <c:v>3.6656381509356732E-2</c:v>
                </c:pt>
                <c:pt idx="875">
                  <c:v>3.6619229018147903E-2</c:v>
                </c:pt>
                <c:pt idx="876">
                  <c:v>3.6582151784048167E-2</c:v>
                </c:pt>
                <c:pt idx="877">
                  <c:v>3.6545149578547348E-2</c:v>
                </c:pt>
                <c:pt idx="878">
                  <c:v>3.6508222174059836E-2</c:v>
                </c:pt>
                <c:pt idx="879">
                  <c:v>3.6471369343919875E-2</c:v>
                </c:pt>
                <c:pt idx="880">
                  <c:v>3.6434590862376937E-2</c:v>
                </c:pt>
                <c:pt idx="881">
                  <c:v>3.6397886504591082E-2</c:v>
                </c:pt>
                <c:pt idx="882">
                  <c:v>3.6361256046628446E-2</c:v>
                </c:pt>
                <c:pt idx="883">
                  <c:v>3.6324699265456548E-2</c:v>
                </c:pt>
                <c:pt idx="884">
                  <c:v>3.628821593893989E-2</c:v>
                </c:pt>
                <c:pt idx="885">
                  <c:v>3.6251805845835379E-2</c:v>
                </c:pt>
                <c:pt idx="886">
                  <c:v>3.6215468765787837E-2</c:v>
                </c:pt>
                <c:pt idx="887">
                  <c:v>3.6179204479325613E-2</c:v>
                </c:pt>
                <c:pt idx="888">
                  <c:v>3.61430127678561E-2</c:v>
                </c:pt>
                <c:pt idx="889">
                  <c:v>3.6106893413661349E-2</c:v>
                </c:pt>
                <c:pt idx="890">
                  <c:v>3.6070846199893702E-2</c:v>
                </c:pt>
                <c:pt idx="891">
                  <c:v>3.6034870910571476E-2</c:v>
                </c:pt>
                <c:pt idx="892">
                  <c:v>3.5998967330574574E-2</c:v>
                </c:pt>
                <c:pt idx="893">
                  <c:v>3.5963135245640265E-2</c:v>
                </c:pt>
                <c:pt idx="894">
                  <c:v>3.592737444235887E-2</c:v>
                </c:pt>
                <c:pt idx="895">
                  <c:v>3.5891684708169516E-2</c:v>
                </c:pt>
                <c:pt idx="896">
                  <c:v>3.5856065831355956E-2</c:v>
                </c:pt>
                <c:pt idx="897">
                  <c:v>3.5820517601042337E-2</c:v>
                </c:pt>
                <c:pt idx="898">
                  <c:v>3.5785039807189063E-2</c:v>
                </c:pt>
                <c:pt idx="899">
                  <c:v>3.5749632240588615E-2</c:v>
                </c:pt>
                <c:pt idx="900">
                  <c:v>3.5714294692861491E-2</c:v>
                </c:pt>
                <c:pt idx="901">
                  <c:v>3.5679026956452059E-2</c:v>
                </c:pt>
                <c:pt idx="902">
                  <c:v>3.5643828824624482E-2</c:v>
                </c:pt>
                <c:pt idx="903">
                  <c:v>3.5608700091458743E-2</c:v>
                </c:pt>
                <c:pt idx="904">
                  <c:v>3.5573640551846544E-2</c:v>
                </c:pt>
                <c:pt idx="905">
                  <c:v>3.553865000148735E-2</c:v>
                </c:pt>
                <c:pt idx="906">
                  <c:v>3.5503728236884413E-2</c:v>
                </c:pt>
                <c:pt idx="907">
                  <c:v>3.5468875055340805E-2</c:v>
                </c:pt>
                <c:pt idx="908">
                  <c:v>3.5434090254955516E-2</c:v>
                </c:pt>
                <c:pt idx="909">
                  <c:v>3.5399373634619515E-2</c:v>
                </c:pt>
                <c:pt idx="910">
                  <c:v>3.5364724994011894E-2</c:v>
                </c:pt>
                <c:pt idx="911">
                  <c:v>3.5330144133596024E-2</c:v>
                </c:pt>
                <c:pt idx="912">
                  <c:v>3.5295630854615671E-2</c:v>
                </c:pt>
                <c:pt idx="913">
                  <c:v>3.5261184959091224E-2</c:v>
                </c:pt>
                <c:pt idx="914">
                  <c:v>3.5226806249815897E-2</c:v>
                </c:pt>
                <c:pt idx="915">
                  <c:v>3.5192494530351941E-2</c:v>
                </c:pt>
                <c:pt idx="916">
                  <c:v>3.5158249605026927E-2</c:v>
                </c:pt>
                <c:pt idx="917">
                  <c:v>3.512407127892999E-2</c:v>
                </c:pt>
                <c:pt idx="918">
                  <c:v>3.5089959357908158E-2</c:v>
                </c:pt>
                <c:pt idx="919">
                  <c:v>3.5055913648562628E-2</c:v>
                </c:pt>
                <c:pt idx="920">
                  <c:v>3.5021933958245162E-2</c:v>
                </c:pt>
                <c:pt idx="921">
                  <c:v>3.4988020095054397E-2</c:v>
                </c:pt>
                <c:pt idx="922">
                  <c:v>3.4954171867832243E-2</c:v>
                </c:pt>
                <c:pt idx="923">
                  <c:v>3.4920389086160339E-2</c:v>
                </c:pt>
                <c:pt idx="924">
                  <c:v>3.488667156035636E-2</c:v>
                </c:pt>
                <c:pt idx="925">
                  <c:v>3.4853019101470595E-2</c:v>
                </c:pt>
                <c:pt idx="926">
                  <c:v>3.4819431521282314E-2</c:v>
                </c:pt>
                <c:pt idx="927">
                  <c:v>3.4785908632296303E-2</c:v>
                </c:pt>
                <c:pt idx="928">
                  <c:v>3.4752450247739347E-2</c:v>
                </c:pt>
                <c:pt idx="929">
                  <c:v>3.4719056181556796E-2</c:v>
                </c:pt>
                <c:pt idx="930">
                  <c:v>3.4685726248409057E-2</c:v>
                </c:pt>
                <c:pt idx="931">
                  <c:v>3.4652460263668187E-2</c:v>
                </c:pt>
                <c:pt idx="932">
                  <c:v>3.4619258043414508E-2</c:v>
                </c:pt>
                <c:pt idx="933">
                  <c:v>3.4586119404433131E-2</c:v>
                </c:pt>
                <c:pt idx="934">
                  <c:v>3.4553044164210699E-2</c:v>
                </c:pt>
                <c:pt idx="935">
                  <c:v>3.4520032140931918E-2</c:v>
                </c:pt>
                <c:pt idx="936">
                  <c:v>3.4487083153476296E-2</c:v>
                </c:pt>
                <c:pt idx="937">
                  <c:v>3.4454197021414786E-2</c:v>
                </c:pt>
                <c:pt idx="938">
                  <c:v>3.4421373565006519E-2</c:v>
                </c:pt>
                <c:pt idx="939">
                  <c:v>3.4388612605195511E-2</c:v>
                </c:pt>
                <c:pt idx="940">
                  <c:v>3.4355913963607369E-2</c:v>
                </c:pt>
                <c:pt idx="941">
                  <c:v>3.432327746254614E-2</c:v>
                </c:pt>
                <c:pt idx="942">
                  <c:v>3.4290702924990958E-2</c:v>
                </c:pt>
                <c:pt idx="943">
                  <c:v>3.425819017459298E-2</c:v>
                </c:pt>
                <c:pt idx="944">
                  <c:v>3.4225739035672061E-2</c:v>
                </c:pt>
                <c:pt idx="945">
                  <c:v>3.4193349333213732E-2</c:v>
                </c:pt>
                <c:pt idx="946">
                  <c:v>3.416102089286592E-2</c:v>
                </c:pt>
                <c:pt idx="947">
                  <c:v>3.412875354093587E-2</c:v>
                </c:pt>
                <c:pt idx="948">
                  <c:v>3.4096547104387066E-2</c:v>
                </c:pt>
                <c:pt idx="949">
                  <c:v>3.4064401410836054E-2</c:v>
                </c:pt>
                <c:pt idx="950">
                  <c:v>3.403231628854942E-2</c:v>
                </c:pt>
                <c:pt idx="951">
                  <c:v>3.400029156644073E-2</c:v>
                </c:pt>
                <c:pt idx="952">
                  <c:v>3.3968327074067446E-2</c:v>
                </c:pt>
                <c:pt idx="953">
                  <c:v>3.3936422641627939E-2</c:v>
                </c:pt>
                <c:pt idx="954">
                  <c:v>3.3904578099958428E-2</c:v>
                </c:pt>
                <c:pt idx="955">
                  <c:v>3.3872793280530077E-2</c:v>
                </c:pt>
                <c:pt idx="956">
                  <c:v>3.3841068015445896E-2</c:v>
                </c:pt>
                <c:pt idx="957">
                  <c:v>3.3809402137437897E-2</c:v>
                </c:pt>
                <c:pt idx="958">
                  <c:v>3.3777795479864058E-2</c:v>
                </c:pt>
                <c:pt idx="959">
                  <c:v>3.3746247876705451E-2</c:v>
                </c:pt>
                <c:pt idx="960">
                  <c:v>3.3714759162563328E-2</c:v>
                </c:pt>
                <c:pt idx="961">
                  <c:v>3.3683329172656214E-2</c:v>
                </c:pt>
                <c:pt idx="962">
                  <c:v>3.3651957742817026E-2</c:v>
                </c:pt>
                <c:pt idx="963">
                  <c:v>3.3620644709490201E-2</c:v>
                </c:pt>
                <c:pt idx="964">
                  <c:v>3.3589389909728914E-2</c:v>
                </c:pt>
                <c:pt idx="965">
                  <c:v>3.3558193181192124E-2</c:v>
                </c:pt>
                <c:pt idx="966">
                  <c:v>3.3527054362141921E-2</c:v>
                </c:pt>
                <c:pt idx="967">
                  <c:v>3.3495973291440571E-2</c:v>
                </c:pt>
                <c:pt idx="968">
                  <c:v>3.3464949808547841E-2</c:v>
                </c:pt>
                <c:pt idx="969">
                  <c:v>3.34339837535182E-2</c:v>
                </c:pt>
                <c:pt idx="970">
                  <c:v>3.3403074966998035E-2</c:v>
                </c:pt>
                <c:pt idx="971">
                  <c:v>3.3372223290222956E-2</c:v>
                </c:pt>
                <c:pt idx="972">
                  <c:v>3.3341428565015034E-2</c:v>
                </c:pt>
                <c:pt idx="973">
                  <c:v>3.3310690633780199E-2</c:v>
                </c:pt>
                <c:pt idx="974">
                  <c:v>3.3280009339505381E-2</c:v>
                </c:pt>
                <c:pt idx="975">
                  <c:v>3.3249384525755946E-2</c:v>
                </c:pt>
                <c:pt idx="976">
                  <c:v>3.3218816036673045E-2</c:v>
                </c:pt>
                <c:pt idx="977">
                  <c:v>3.3188303716970881E-2</c:v>
                </c:pt>
                <c:pt idx="978">
                  <c:v>3.3157847411934151E-2</c:v>
                </c:pt>
                <c:pt idx="979">
                  <c:v>3.3127446967415403E-2</c:v>
                </c:pt>
                <c:pt idx="980">
                  <c:v>3.3097102229832455E-2</c:v>
                </c:pt>
                <c:pt idx="981">
                  <c:v>3.3066813046165724E-2</c:v>
                </c:pt>
                <c:pt idx="982">
                  <c:v>3.3036579263955777E-2</c:v>
                </c:pt>
                <c:pt idx="983">
                  <c:v>3.3006400731300664E-2</c:v>
                </c:pt>
                <c:pt idx="984">
                  <c:v>3.2976277296853408E-2</c:v>
                </c:pt>
                <c:pt idx="985">
                  <c:v>3.2946208809819501E-2</c:v>
                </c:pt>
                <c:pt idx="986">
                  <c:v>3.2916195119954354E-2</c:v>
                </c:pt>
                <c:pt idx="987">
                  <c:v>3.2886236077560749E-2</c:v>
                </c:pt>
                <c:pt idx="988">
                  <c:v>3.2856331533486473E-2</c:v>
                </c:pt>
                <c:pt idx="989">
                  <c:v>3.2826481339121694E-2</c:v>
                </c:pt>
                <c:pt idx="990">
                  <c:v>3.2796685346396584E-2</c:v>
                </c:pt>
                <c:pt idx="991">
                  <c:v>3.2766943407778873E-2</c:v>
                </c:pt>
                <c:pt idx="992">
                  <c:v>3.2737255376271361E-2</c:v>
                </c:pt>
                <c:pt idx="993">
                  <c:v>3.27076211054095E-2</c:v>
                </c:pt>
                <c:pt idx="994">
                  <c:v>3.2678040449259045E-2</c:v>
                </c:pt>
                <c:pt idx="995">
                  <c:v>3.2648513262413588E-2</c:v>
                </c:pt>
                <c:pt idx="996">
                  <c:v>3.2619039399992181E-2</c:v>
                </c:pt>
                <c:pt idx="997">
                  <c:v>3.258961871763702E-2</c:v>
                </c:pt>
                <c:pt idx="998">
                  <c:v>3.2560251071511011E-2</c:v>
                </c:pt>
                <c:pt idx="999">
                  <c:v>3.2530936318295449E-2</c:v>
                </c:pt>
                <c:pt idx="1000">
                  <c:v>3.2501674315187731E-2</c:v>
                </c:pt>
                <c:pt idx="1001">
                  <c:v>3.2472464919898962E-2</c:v>
                </c:pt>
                <c:pt idx="1002">
                  <c:v>3.244330799065169E-2</c:v>
                </c:pt>
                <c:pt idx="1003">
                  <c:v>3.2414203386177599E-2</c:v>
                </c:pt>
                <c:pt idx="1004">
                  <c:v>3.2385150965715238E-2</c:v>
                </c:pt>
                <c:pt idx="1005">
                  <c:v>3.2356150589007697E-2</c:v>
                </c:pt>
                <c:pt idx="1006">
                  <c:v>3.2327202116300441E-2</c:v>
                </c:pt>
                <c:pt idx="1007">
                  <c:v>3.2298305408338959E-2</c:v>
                </c:pt>
                <c:pt idx="1008">
                  <c:v>3.2269460326366607E-2</c:v>
                </c:pt>
                <c:pt idx="1009">
                  <c:v>3.2240666732122343E-2</c:v>
                </c:pt>
                <c:pt idx="1010">
                  <c:v>3.2211924487838536E-2</c:v>
                </c:pt>
                <c:pt idx="1011">
                  <c:v>3.2183233456238733E-2</c:v>
                </c:pt>
                <c:pt idx="1012">
                  <c:v>3.2154593500535546E-2</c:v>
                </c:pt>
                <c:pt idx="1013">
                  <c:v>3.2126004484428379E-2</c:v>
                </c:pt>
                <c:pt idx="1014">
                  <c:v>3.2097466272101333E-2</c:v>
                </c:pt>
                <c:pt idx="1015">
                  <c:v>3.2068978728221016E-2</c:v>
                </c:pt>
                <c:pt idx="1016">
                  <c:v>3.204054171793444E-2</c:v>
                </c:pt>
                <c:pt idx="1017">
                  <c:v>3.2012155106866821E-2</c:v>
                </c:pt>
                <c:pt idx="1018">
                  <c:v>3.1983818761119567E-2</c:v>
                </c:pt>
                <c:pt idx="1019">
                  <c:v>3.1955532547268052E-2</c:v>
                </c:pt>
                <c:pt idx="1020">
                  <c:v>3.1927296332359613E-2</c:v>
                </c:pt>
                <c:pt idx="1021">
                  <c:v>3.1899109983911426E-2</c:v>
                </c:pt>
                <c:pt idx="1022">
                  <c:v>3.1870973369908406E-2</c:v>
                </c:pt>
                <c:pt idx="1023">
                  <c:v>3.1842886358801198E-2</c:v>
                </c:pt>
                <c:pt idx="1024">
                  <c:v>3.1814848819504096E-2</c:v>
                </c:pt>
                <c:pt idx="1025">
                  <c:v>3.1786860621392993E-2</c:v>
                </c:pt>
                <c:pt idx="1026">
                  <c:v>3.1758921634303355E-2</c:v>
                </c:pt>
                <c:pt idx="1027">
                  <c:v>3.1731031728528244E-2</c:v>
                </c:pt>
                <c:pt idx="1028">
                  <c:v>3.1703190774816238E-2</c:v>
                </c:pt>
                <c:pt idx="1029">
                  <c:v>3.1675398644369468E-2</c:v>
                </c:pt>
                <c:pt idx="1030">
                  <c:v>3.1647655208841642E-2</c:v>
                </c:pt>
                <c:pt idx="1031">
                  <c:v>3.1619960340336033E-2</c:v>
                </c:pt>
                <c:pt idx="1032">
                  <c:v>3.1592313911403561E-2</c:v>
                </c:pt>
                <c:pt idx="1033">
                  <c:v>3.1564715795040783E-2</c:v>
                </c:pt>
                <c:pt idx="1034">
                  <c:v>3.153716586468798E-2</c:v>
                </c:pt>
                <c:pt idx="1035">
                  <c:v>3.1509663994227187E-2</c:v>
                </c:pt>
                <c:pt idx="1036">
                  <c:v>3.1482210057980339E-2</c:v>
                </c:pt>
                <c:pt idx="1037">
                  <c:v>3.1454803930707258E-2</c:v>
                </c:pt>
                <c:pt idx="1038">
                  <c:v>3.142744548760381E-2</c:v>
                </c:pt>
                <c:pt idx="1039">
                  <c:v>3.1400134604300002E-2</c:v>
                </c:pt>
                <c:pt idx="1040">
                  <c:v>3.1372871156858072E-2</c:v>
                </c:pt>
                <c:pt idx="1041">
                  <c:v>3.1345655021770634E-2</c:v>
                </c:pt>
                <c:pt idx="1042">
                  <c:v>3.1318486075958794E-2</c:v>
                </c:pt>
                <c:pt idx="1043">
                  <c:v>3.1291364196770317E-2</c:v>
                </c:pt>
                <c:pt idx="1044">
                  <c:v>3.126428926197776E-2</c:v>
                </c:pt>
                <c:pt idx="1045">
                  <c:v>3.1237261149776614E-2</c:v>
                </c:pt>
                <c:pt idx="1046">
                  <c:v>3.1210279738783542E-2</c:v>
                </c:pt>
                <c:pt idx="1047">
                  <c:v>3.1183344908034476E-2</c:v>
                </c:pt>
                <c:pt idx="1048">
                  <c:v>3.1156456536982884E-2</c:v>
                </c:pt>
                <c:pt idx="1049">
                  <c:v>3.1129614505497918E-2</c:v>
                </c:pt>
                <c:pt idx="1050">
                  <c:v>3.1102818693862635E-2</c:v>
                </c:pt>
                <c:pt idx="1051">
                  <c:v>3.107606898277223E-2</c:v>
                </c:pt>
                <c:pt idx="1052">
                  <c:v>3.1049365253332264E-2</c:v>
                </c:pt>
                <c:pt idx="1053">
                  <c:v>3.1022707387056859E-2</c:v>
                </c:pt>
                <c:pt idx="1054">
                  <c:v>3.0996095265867021E-2</c:v>
                </c:pt>
                <c:pt idx="1055">
                  <c:v>3.0969528772088806E-2</c:v>
                </c:pt>
                <c:pt idx="1056">
                  <c:v>3.0943007788451646E-2</c:v>
                </c:pt>
                <c:pt idx="1057">
                  <c:v>3.091653219808662E-2</c:v>
                </c:pt>
                <c:pt idx="1058">
                  <c:v>3.08901018845247E-2</c:v>
                </c:pt>
                <c:pt idx="1059">
                  <c:v>3.0863716731695041E-2</c:v>
                </c:pt>
                <c:pt idx="1060">
                  <c:v>3.083737662392335E-2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11-E49C-4054-BBC8-1CED6B86E1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793001824"/>
        <c:axId val="-1793008352"/>
      </c:scatterChart>
      <c:valAx>
        <c:axId val="-1793001824"/>
        <c:scaling>
          <c:orientation val="minMax"/>
          <c:max val="1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20000"/>
                  <a:lumOff val="80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0"/>
                  <a:t>Shell shape parameter </a:t>
                </a:r>
                <a:r>
                  <a:rPr lang="en-US" b="0">
                    <a:latin typeface="Symbol" panose="05050102010706020507" pitchFamily="18" charset="2"/>
                    <a:cs typeface="Sakkal Majalla" panose="02000000000000000000" pitchFamily="2" charset="-78"/>
                  </a:rPr>
                  <a:t>l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-1793008352"/>
        <c:crosses val="autoZero"/>
        <c:crossBetween val="midCat"/>
      </c:valAx>
      <c:valAx>
        <c:axId val="-1793008352"/>
        <c:scaling>
          <c:orientation val="minMax"/>
          <c:max val="1.1000000000000001"/>
          <c:min val="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20000"/>
                  <a:lumOff val="80000"/>
                </a:schemeClr>
              </a:solidFill>
              <a:round/>
            </a:ln>
            <a:effectLst/>
          </c:spPr>
        </c:majorGridlines>
        <c:title>
          <c:tx>
            <c:strRef>
              <c:f>'TH-empirical'!$B$2</c:f>
              <c:strCache>
                <c:ptCount val="1"/>
                <c:pt idx="0">
                  <c:v>KDF</c:v>
                </c:pt>
              </c:strCache>
            </c:strRef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-1793001824"/>
        <c:crosses val="autoZero"/>
        <c:crossBetween val="midCat"/>
        <c:majorUnit val="0.1"/>
      </c:valAx>
    </c:plotArea>
    <c:legend>
      <c:legendPos val="r"/>
      <c:layout>
        <c:manualLayout>
          <c:xMode val="edge"/>
          <c:yMode val="edge"/>
          <c:x val="0.78188128985929195"/>
          <c:y val="2.3359027725196818E-3"/>
          <c:w val="0.21811871014070791"/>
          <c:h val="0.8905128967502811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'Huang _ Budansky'!$B$3</c:f>
              <c:strCache>
                <c:ptCount val="1"/>
                <c:pt idx="0">
                  <c:v>Huang &amp; Budiansky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'Huang _ Budansky'!$B$5:$B$112</c:f>
              <c:numCache>
                <c:formatCode>General</c:formatCode>
                <c:ptCount val="108"/>
                <c:pt idx="0">
                  <c:v>3.4497900000000001</c:v>
                </c:pt>
                <c:pt idx="1">
                  <c:v>3.5442300000000002</c:v>
                </c:pt>
                <c:pt idx="2">
                  <c:v>3.6071900000000001</c:v>
                </c:pt>
                <c:pt idx="3">
                  <c:v>3.73312</c:v>
                </c:pt>
                <c:pt idx="4">
                  <c:v>3.8275700000000001</c:v>
                </c:pt>
                <c:pt idx="5">
                  <c:v>3.9377499999999999</c:v>
                </c:pt>
                <c:pt idx="6">
                  <c:v>4.0321999999999996</c:v>
                </c:pt>
                <c:pt idx="7">
                  <c:v>4.1896100000000001</c:v>
                </c:pt>
                <c:pt idx="8">
                  <c:v>4.3155299999999999</c:v>
                </c:pt>
                <c:pt idx="9">
                  <c:v>4.4257200000000001</c:v>
                </c:pt>
                <c:pt idx="10">
                  <c:v>4.4729400000000004</c:v>
                </c:pt>
                <c:pt idx="11">
                  <c:v>4.5516399999999999</c:v>
                </c:pt>
                <c:pt idx="12">
                  <c:v>4.6146099999999999</c:v>
                </c:pt>
                <c:pt idx="13">
                  <c:v>4.7090500000000004</c:v>
                </c:pt>
                <c:pt idx="14">
                  <c:v>4.7877599999999996</c:v>
                </c:pt>
                <c:pt idx="15">
                  <c:v>4.86646</c:v>
                </c:pt>
                <c:pt idx="16">
                  <c:v>4.92943</c:v>
                </c:pt>
                <c:pt idx="17">
                  <c:v>4.92943</c:v>
                </c:pt>
                <c:pt idx="18">
                  <c:v>5.0081300000000004</c:v>
                </c:pt>
                <c:pt idx="19">
                  <c:v>5.0238699999999996</c:v>
                </c:pt>
                <c:pt idx="20">
                  <c:v>5.0710899999999999</c:v>
                </c:pt>
                <c:pt idx="21">
                  <c:v>5.1183199999999998</c:v>
                </c:pt>
                <c:pt idx="22">
                  <c:v>5.1812800000000001</c:v>
                </c:pt>
                <c:pt idx="23">
                  <c:v>5.2127600000000003</c:v>
                </c:pt>
                <c:pt idx="24">
                  <c:v>5.2599799999999997</c:v>
                </c:pt>
                <c:pt idx="25">
                  <c:v>5.2914599999999998</c:v>
                </c:pt>
                <c:pt idx="26">
                  <c:v>5.3701699999999999</c:v>
                </c:pt>
                <c:pt idx="27">
                  <c:v>5.38591</c:v>
                </c:pt>
                <c:pt idx="28">
                  <c:v>5.38591</c:v>
                </c:pt>
                <c:pt idx="29">
                  <c:v>5.38591</c:v>
                </c:pt>
                <c:pt idx="30">
                  <c:v>5.4173900000000001</c:v>
                </c:pt>
                <c:pt idx="31">
                  <c:v>5.4173900000000001</c:v>
                </c:pt>
                <c:pt idx="32">
                  <c:v>5.4173900000000001</c:v>
                </c:pt>
                <c:pt idx="33">
                  <c:v>5.4331300000000002</c:v>
                </c:pt>
                <c:pt idx="34">
                  <c:v>5.4331300000000002</c:v>
                </c:pt>
                <c:pt idx="35">
                  <c:v>5.4488700000000003</c:v>
                </c:pt>
                <c:pt idx="36">
                  <c:v>5.4803499999999996</c:v>
                </c:pt>
                <c:pt idx="37">
                  <c:v>5.4803499999999996</c:v>
                </c:pt>
                <c:pt idx="38">
                  <c:v>5.5118400000000003</c:v>
                </c:pt>
                <c:pt idx="39">
                  <c:v>5.5118400000000003</c:v>
                </c:pt>
                <c:pt idx="40">
                  <c:v>5.5433199999999996</c:v>
                </c:pt>
                <c:pt idx="41">
                  <c:v>5.6692400000000003</c:v>
                </c:pt>
                <c:pt idx="42">
                  <c:v>5.7636900000000004</c:v>
                </c:pt>
                <c:pt idx="43">
                  <c:v>5.8581399999999997</c:v>
                </c:pt>
                <c:pt idx="44">
                  <c:v>5.9683200000000003</c:v>
                </c:pt>
                <c:pt idx="45">
                  <c:v>6.1886900000000002</c:v>
                </c:pt>
                <c:pt idx="46">
                  <c:v>6.3460999999999999</c:v>
                </c:pt>
                <c:pt idx="47">
                  <c:v>6.5035100000000003</c:v>
                </c:pt>
                <c:pt idx="48">
                  <c:v>6.5822099999999999</c:v>
                </c:pt>
                <c:pt idx="49">
                  <c:v>6.67666</c:v>
                </c:pt>
                <c:pt idx="50">
                  <c:v>6.7868399999999998</c:v>
                </c:pt>
                <c:pt idx="51">
                  <c:v>6.89703</c:v>
                </c:pt>
                <c:pt idx="52">
                  <c:v>6.9599900000000003</c:v>
                </c:pt>
                <c:pt idx="53">
                  <c:v>7.0701799999999997</c:v>
                </c:pt>
                <c:pt idx="54">
                  <c:v>7.2275900000000002</c:v>
                </c:pt>
                <c:pt idx="55">
                  <c:v>7.3849999999999998</c:v>
                </c:pt>
                <c:pt idx="56">
                  <c:v>7.5424100000000003</c:v>
                </c:pt>
                <c:pt idx="57">
                  <c:v>7.6998100000000003</c:v>
                </c:pt>
                <c:pt idx="58">
                  <c:v>7.7627800000000002</c:v>
                </c:pt>
                <c:pt idx="59">
                  <c:v>7.8887</c:v>
                </c:pt>
                <c:pt idx="60">
                  <c:v>8.0461100000000005</c:v>
                </c:pt>
                <c:pt idx="61">
                  <c:v>8.2035199999999993</c:v>
                </c:pt>
                <c:pt idx="62">
                  <c:v>8.3609299999999998</c:v>
                </c:pt>
                <c:pt idx="63">
                  <c:v>8.5183400000000002</c:v>
                </c:pt>
                <c:pt idx="64">
                  <c:v>8.6442599999999992</c:v>
                </c:pt>
                <c:pt idx="65">
                  <c:v>8.7229700000000001</c:v>
                </c:pt>
                <c:pt idx="66">
                  <c:v>8.8174100000000006</c:v>
                </c:pt>
                <c:pt idx="67">
                  <c:v>8.9276</c:v>
                </c:pt>
                <c:pt idx="68">
                  <c:v>9.0535300000000003</c:v>
                </c:pt>
                <c:pt idx="69">
                  <c:v>9.1951900000000002</c:v>
                </c:pt>
                <c:pt idx="70">
                  <c:v>9.3526000000000007</c:v>
                </c:pt>
                <c:pt idx="71">
                  <c:v>9.5100099999999994</c:v>
                </c:pt>
                <c:pt idx="72">
                  <c:v>9.6674199999999999</c:v>
                </c:pt>
                <c:pt idx="73">
                  <c:v>9.8248300000000004</c:v>
                </c:pt>
                <c:pt idx="74">
                  <c:v>9.9664999999999999</c:v>
                </c:pt>
                <c:pt idx="75">
                  <c:v>10.06094</c:v>
                </c:pt>
                <c:pt idx="76">
                  <c:v>10.17113</c:v>
                </c:pt>
                <c:pt idx="77">
                  <c:v>10.32854</c:v>
                </c:pt>
                <c:pt idx="78">
                  <c:v>10.485939999999999</c:v>
                </c:pt>
                <c:pt idx="79">
                  <c:v>10.64335</c:v>
                </c:pt>
                <c:pt idx="80">
                  <c:v>10.80076</c:v>
                </c:pt>
                <c:pt idx="81">
                  <c:v>10.958170000000001</c:v>
                </c:pt>
                <c:pt idx="82">
                  <c:v>11.11558</c:v>
                </c:pt>
                <c:pt idx="83">
                  <c:v>11.194279999999999</c:v>
                </c:pt>
                <c:pt idx="84">
                  <c:v>11.35169</c:v>
                </c:pt>
                <c:pt idx="85">
                  <c:v>11.5091</c:v>
                </c:pt>
                <c:pt idx="86">
                  <c:v>11.666510000000001</c:v>
                </c:pt>
                <c:pt idx="87">
                  <c:v>11.823919999999999</c:v>
                </c:pt>
                <c:pt idx="88">
                  <c:v>11.98132</c:v>
                </c:pt>
                <c:pt idx="89">
                  <c:v>12.138730000000001</c:v>
                </c:pt>
                <c:pt idx="90">
                  <c:v>12.296139999999999</c:v>
                </c:pt>
                <c:pt idx="91">
                  <c:v>12.3591</c:v>
                </c:pt>
                <c:pt idx="92">
                  <c:v>12.48503</c:v>
                </c:pt>
                <c:pt idx="93">
                  <c:v>12.642440000000001</c:v>
                </c:pt>
                <c:pt idx="94">
                  <c:v>12.799849999999999</c:v>
                </c:pt>
                <c:pt idx="95">
                  <c:v>12.95726</c:v>
                </c:pt>
                <c:pt idx="96">
                  <c:v>13.114660000000001</c:v>
                </c:pt>
                <c:pt idx="97">
                  <c:v>13.272069999999999</c:v>
                </c:pt>
                <c:pt idx="98">
                  <c:v>13.42948</c:v>
                </c:pt>
                <c:pt idx="99">
                  <c:v>13.58689</c:v>
                </c:pt>
                <c:pt idx="100">
                  <c:v>13.744300000000001</c:v>
                </c:pt>
                <c:pt idx="101">
                  <c:v>13.90171</c:v>
                </c:pt>
                <c:pt idx="102">
                  <c:v>14.05912</c:v>
                </c:pt>
                <c:pt idx="103">
                  <c:v>14.216519999999999</c:v>
                </c:pt>
                <c:pt idx="104">
                  <c:v>14.37393</c:v>
                </c:pt>
                <c:pt idx="105">
                  <c:v>14.53134</c:v>
                </c:pt>
              </c:numCache>
            </c:numRef>
          </c:xVal>
          <c:yVal>
            <c:numRef>
              <c:f>'Huang _ Budansky'!$C$5:$C$112</c:f>
              <c:numCache>
                <c:formatCode>General</c:formatCode>
                <c:ptCount val="108"/>
                <c:pt idx="0">
                  <c:v>0.60309999999999997</c:v>
                </c:pt>
                <c:pt idx="1">
                  <c:v>0.59677000000000002</c:v>
                </c:pt>
                <c:pt idx="2">
                  <c:v>0.59202999999999995</c:v>
                </c:pt>
                <c:pt idx="3">
                  <c:v>0.59045000000000003</c:v>
                </c:pt>
                <c:pt idx="4">
                  <c:v>0.5857</c:v>
                </c:pt>
                <c:pt idx="5">
                  <c:v>0.58333000000000002</c:v>
                </c:pt>
                <c:pt idx="6">
                  <c:v>0.57779000000000003</c:v>
                </c:pt>
                <c:pt idx="7">
                  <c:v>0.58096000000000003</c:v>
                </c:pt>
                <c:pt idx="8">
                  <c:v>0.58016999999999996</c:v>
                </c:pt>
                <c:pt idx="9">
                  <c:v>0.58253999999999995</c:v>
                </c:pt>
                <c:pt idx="10">
                  <c:v>0.58887</c:v>
                </c:pt>
                <c:pt idx="11">
                  <c:v>0.59282000000000001</c:v>
                </c:pt>
                <c:pt idx="12">
                  <c:v>0.59836</c:v>
                </c:pt>
                <c:pt idx="13">
                  <c:v>0.60309999999999997</c:v>
                </c:pt>
                <c:pt idx="14">
                  <c:v>0.60706000000000004</c:v>
                </c:pt>
                <c:pt idx="15">
                  <c:v>0.61180000000000001</c:v>
                </c:pt>
                <c:pt idx="16">
                  <c:v>0.62524999999999997</c:v>
                </c:pt>
                <c:pt idx="17">
                  <c:v>0.61892000000000003</c:v>
                </c:pt>
                <c:pt idx="18">
                  <c:v>0.63710999999999995</c:v>
                </c:pt>
                <c:pt idx="19">
                  <c:v>0.62999000000000005</c:v>
                </c:pt>
                <c:pt idx="20">
                  <c:v>0.64502000000000004</c:v>
                </c:pt>
                <c:pt idx="21">
                  <c:v>0.65293000000000001</c:v>
                </c:pt>
                <c:pt idx="22">
                  <c:v>0.66083999999999998</c:v>
                </c:pt>
                <c:pt idx="23">
                  <c:v>0.66874999999999996</c:v>
                </c:pt>
                <c:pt idx="24">
                  <c:v>0.67664999999999997</c:v>
                </c:pt>
                <c:pt idx="25">
                  <c:v>0.68455999999999995</c:v>
                </c:pt>
                <c:pt idx="26">
                  <c:v>0.70038</c:v>
                </c:pt>
                <c:pt idx="27">
                  <c:v>0.71619999999999995</c:v>
                </c:pt>
                <c:pt idx="28">
                  <c:v>0.70828999999999998</c:v>
                </c:pt>
                <c:pt idx="29">
                  <c:v>0.69247000000000003</c:v>
                </c:pt>
                <c:pt idx="30">
                  <c:v>0.73992999999999998</c:v>
                </c:pt>
                <c:pt idx="31">
                  <c:v>0.73202</c:v>
                </c:pt>
                <c:pt idx="32">
                  <c:v>0.72411000000000003</c:v>
                </c:pt>
                <c:pt idx="33">
                  <c:v>0.75573999999999997</c:v>
                </c:pt>
                <c:pt idx="34">
                  <c:v>0.74783999999999995</c:v>
                </c:pt>
                <c:pt idx="35">
                  <c:v>0.76365000000000005</c:v>
                </c:pt>
                <c:pt idx="36">
                  <c:v>0.78737999999999997</c:v>
                </c:pt>
                <c:pt idx="37">
                  <c:v>0.77156000000000002</c:v>
                </c:pt>
                <c:pt idx="38">
                  <c:v>0.79529000000000005</c:v>
                </c:pt>
                <c:pt idx="39">
                  <c:v>0.77947</c:v>
                </c:pt>
                <c:pt idx="40">
                  <c:v>0.78895999999999999</c:v>
                </c:pt>
                <c:pt idx="41">
                  <c:v>0.78580000000000005</c:v>
                </c:pt>
                <c:pt idx="42">
                  <c:v>0.78183999999999998</c:v>
                </c:pt>
                <c:pt idx="43">
                  <c:v>0.77710000000000001</c:v>
                </c:pt>
                <c:pt idx="44">
                  <c:v>0.77393999999999996</c:v>
                </c:pt>
                <c:pt idx="45">
                  <c:v>0.76998</c:v>
                </c:pt>
                <c:pt idx="46">
                  <c:v>0.76761000000000001</c:v>
                </c:pt>
                <c:pt idx="47">
                  <c:v>0.76919000000000004</c:v>
                </c:pt>
                <c:pt idx="48">
                  <c:v>0.77473000000000003</c:v>
                </c:pt>
                <c:pt idx="49">
                  <c:v>0.76998</c:v>
                </c:pt>
                <c:pt idx="50">
                  <c:v>0.76761000000000001</c:v>
                </c:pt>
                <c:pt idx="51">
                  <c:v>0.76524000000000003</c:v>
                </c:pt>
                <c:pt idx="52">
                  <c:v>0.75970000000000004</c:v>
                </c:pt>
                <c:pt idx="53">
                  <c:v>0.75732999999999995</c:v>
                </c:pt>
                <c:pt idx="54">
                  <c:v>0.75812000000000002</c:v>
                </c:pt>
                <c:pt idx="55">
                  <c:v>0.75573999999999997</c:v>
                </c:pt>
                <c:pt idx="56">
                  <c:v>0.75495000000000001</c:v>
                </c:pt>
                <c:pt idx="57">
                  <c:v>0.75732999999999995</c:v>
                </c:pt>
                <c:pt idx="58">
                  <c:v>0.76285999999999998</c:v>
                </c:pt>
                <c:pt idx="59">
                  <c:v>0.76602999999999999</c:v>
                </c:pt>
                <c:pt idx="60">
                  <c:v>0.76444000000000001</c:v>
                </c:pt>
                <c:pt idx="61">
                  <c:v>0.76444000000000001</c:v>
                </c:pt>
                <c:pt idx="62">
                  <c:v>0.76127999999999996</c:v>
                </c:pt>
                <c:pt idx="63">
                  <c:v>0.76127999999999996</c:v>
                </c:pt>
                <c:pt idx="64">
                  <c:v>0.76524000000000003</c:v>
                </c:pt>
                <c:pt idx="65">
                  <c:v>0.76919000000000004</c:v>
                </c:pt>
                <c:pt idx="66">
                  <c:v>0.77393999999999996</c:v>
                </c:pt>
                <c:pt idx="67">
                  <c:v>0.77788999999999997</c:v>
                </c:pt>
                <c:pt idx="68">
                  <c:v>0.77551999999999999</c:v>
                </c:pt>
                <c:pt idx="69">
                  <c:v>0.77551999999999999</c:v>
                </c:pt>
                <c:pt idx="70">
                  <c:v>0.77314000000000005</c:v>
                </c:pt>
                <c:pt idx="71">
                  <c:v>0.76998</c:v>
                </c:pt>
                <c:pt idx="72">
                  <c:v>0.76919000000000004</c:v>
                </c:pt>
                <c:pt idx="73">
                  <c:v>0.77076999999999996</c:v>
                </c:pt>
                <c:pt idx="74">
                  <c:v>0.77314000000000005</c:v>
                </c:pt>
                <c:pt idx="75">
                  <c:v>0.77630999999999994</c:v>
                </c:pt>
                <c:pt idx="76">
                  <c:v>0.77947</c:v>
                </c:pt>
                <c:pt idx="77">
                  <c:v>0.77868000000000004</c:v>
                </c:pt>
                <c:pt idx="78">
                  <c:v>0.77630999999999994</c:v>
                </c:pt>
                <c:pt idx="79">
                  <c:v>0.77630999999999994</c:v>
                </c:pt>
                <c:pt idx="80">
                  <c:v>0.77234999999999998</c:v>
                </c:pt>
                <c:pt idx="81">
                  <c:v>0.77393999999999996</c:v>
                </c:pt>
                <c:pt idx="82">
                  <c:v>0.77630999999999994</c:v>
                </c:pt>
                <c:pt idx="83">
                  <c:v>0.78183999999999998</c:v>
                </c:pt>
                <c:pt idx="84">
                  <c:v>0.78105000000000002</c:v>
                </c:pt>
                <c:pt idx="85">
                  <c:v>0.78183999999999998</c:v>
                </c:pt>
                <c:pt idx="86">
                  <c:v>0.77947</c:v>
                </c:pt>
                <c:pt idx="87">
                  <c:v>0.77947</c:v>
                </c:pt>
                <c:pt idx="88">
                  <c:v>0.77868000000000004</c:v>
                </c:pt>
                <c:pt idx="89">
                  <c:v>0.77947</c:v>
                </c:pt>
                <c:pt idx="90">
                  <c:v>0.78105000000000002</c:v>
                </c:pt>
                <c:pt idx="91">
                  <c:v>0.78500999999999999</c:v>
                </c:pt>
                <c:pt idx="92">
                  <c:v>0.78659000000000001</c:v>
                </c:pt>
                <c:pt idx="93">
                  <c:v>0.78500999999999999</c:v>
                </c:pt>
                <c:pt idx="94">
                  <c:v>0.78500999999999999</c:v>
                </c:pt>
                <c:pt idx="95">
                  <c:v>0.78422000000000003</c:v>
                </c:pt>
                <c:pt idx="96">
                  <c:v>0.78183999999999998</c:v>
                </c:pt>
                <c:pt idx="97">
                  <c:v>0.78105000000000002</c:v>
                </c:pt>
                <c:pt idx="98">
                  <c:v>0.78264</c:v>
                </c:pt>
                <c:pt idx="99">
                  <c:v>0.78500999999999999</c:v>
                </c:pt>
                <c:pt idx="100">
                  <c:v>0.78422000000000003</c:v>
                </c:pt>
                <c:pt idx="101">
                  <c:v>0.78342999999999996</c:v>
                </c:pt>
                <c:pt idx="102">
                  <c:v>0.78342999999999996</c:v>
                </c:pt>
                <c:pt idx="103">
                  <c:v>0.78500999999999999</c:v>
                </c:pt>
                <c:pt idx="104">
                  <c:v>0.78500999999999999</c:v>
                </c:pt>
                <c:pt idx="105">
                  <c:v>0.78659000000000001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'Huang _ Budansky'!$E$3</c:f>
              <c:strCache>
                <c:ptCount val="1"/>
                <c:pt idx="0">
                  <c:v>Weinischke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'Huang _ Budansky'!$E$5:$E$112</c:f>
              <c:numCache>
                <c:formatCode>General</c:formatCode>
                <c:ptCount val="108"/>
                <c:pt idx="0">
                  <c:v>3.24817</c:v>
                </c:pt>
                <c:pt idx="1">
                  <c:v>3.3416999999999999</c:v>
                </c:pt>
                <c:pt idx="2">
                  <c:v>3.4352299999999998</c:v>
                </c:pt>
                <c:pt idx="3">
                  <c:v>3.5421200000000002</c:v>
                </c:pt>
                <c:pt idx="4">
                  <c:v>3.63565</c:v>
                </c:pt>
                <c:pt idx="5">
                  <c:v>3.74254</c:v>
                </c:pt>
                <c:pt idx="6">
                  <c:v>3.8360699999999999</c:v>
                </c:pt>
                <c:pt idx="7">
                  <c:v>3.9696799999999999</c:v>
                </c:pt>
                <c:pt idx="8">
                  <c:v>4.1032900000000003</c:v>
                </c:pt>
                <c:pt idx="9">
                  <c:v>4.23691</c:v>
                </c:pt>
                <c:pt idx="10">
                  <c:v>4.37052</c:v>
                </c:pt>
                <c:pt idx="11">
                  <c:v>4.50413</c:v>
                </c:pt>
                <c:pt idx="12">
                  <c:v>4.6243800000000004</c:v>
                </c:pt>
                <c:pt idx="13">
                  <c:v>4.7045500000000002</c:v>
                </c:pt>
                <c:pt idx="14">
                  <c:v>4.8247999999999998</c:v>
                </c:pt>
                <c:pt idx="15">
                  <c:v>4.89161</c:v>
                </c:pt>
                <c:pt idx="16">
                  <c:v>4.9584200000000003</c:v>
                </c:pt>
                <c:pt idx="17">
                  <c:v>5.0118600000000004</c:v>
                </c:pt>
                <c:pt idx="18">
                  <c:v>5.1187500000000004</c:v>
                </c:pt>
                <c:pt idx="19">
                  <c:v>5.1989200000000002</c:v>
                </c:pt>
                <c:pt idx="20">
                  <c:v>5.2790900000000001</c:v>
                </c:pt>
                <c:pt idx="21">
                  <c:v>5.3592599999999999</c:v>
                </c:pt>
                <c:pt idx="22">
                  <c:v>5.4394299999999998</c:v>
                </c:pt>
                <c:pt idx="23">
                  <c:v>5.5730399999999998</c:v>
                </c:pt>
                <c:pt idx="24">
                  <c:v>5.7066499999999998</c:v>
                </c:pt>
                <c:pt idx="25">
                  <c:v>5.7868199999999996</c:v>
                </c:pt>
                <c:pt idx="26">
                  <c:v>5.8669900000000004</c:v>
                </c:pt>
                <c:pt idx="27">
                  <c:v>5.9337900000000001</c:v>
                </c:pt>
                <c:pt idx="28">
                  <c:v>6.0273199999999996</c:v>
                </c:pt>
                <c:pt idx="29">
                  <c:v>6.0941299999999998</c:v>
                </c:pt>
                <c:pt idx="30">
                  <c:v>6.1475799999999996</c:v>
                </c:pt>
                <c:pt idx="31">
                  <c:v>6.2277399999999998</c:v>
                </c:pt>
                <c:pt idx="32">
                  <c:v>6.2411099999999999</c:v>
                </c:pt>
                <c:pt idx="33">
                  <c:v>6.3079099999999997</c:v>
                </c:pt>
                <c:pt idx="34">
                  <c:v>6.3212700000000002</c:v>
                </c:pt>
                <c:pt idx="35">
                  <c:v>6.3880800000000004</c:v>
                </c:pt>
                <c:pt idx="36">
                  <c:v>6.40144</c:v>
                </c:pt>
                <c:pt idx="37">
                  <c:v>6.4682500000000003</c:v>
                </c:pt>
                <c:pt idx="38">
                  <c:v>6.4949700000000004</c:v>
                </c:pt>
                <c:pt idx="39">
                  <c:v>6.5617799999999997</c:v>
                </c:pt>
                <c:pt idx="40">
                  <c:v>6.5751400000000002</c:v>
                </c:pt>
                <c:pt idx="41">
                  <c:v>6.6553100000000001</c:v>
                </c:pt>
                <c:pt idx="42">
                  <c:v>6.6686699999999997</c:v>
                </c:pt>
                <c:pt idx="43">
                  <c:v>6.7488400000000004</c:v>
                </c:pt>
                <c:pt idx="44">
                  <c:v>6.7488400000000004</c:v>
                </c:pt>
                <c:pt idx="45">
                  <c:v>6.8156400000000001</c:v>
                </c:pt>
                <c:pt idx="46">
                  <c:v>6.8156400000000001</c:v>
                </c:pt>
                <c:pt idx="47">
                  <c:v>6.9091699999999996</c:v>
                </c:pt>
                <c:pt idx="48">
                  <c:v>6.9225300000000001</c:v>
                </c:pt>
                <c:pt idx="49">
                  <c:v>6.9893400000000003</c:v>
                </c:pt>
                <c:pt idx="50">
                  <c:v>7.0160600000000004</c:v>
                </c:pt>
                <c:pt idx="51">
                  <c:v>7.0962300000000003</c:v>
                </c:pt>
                <c:pt idx="52">
                  <c:v>7.0962300000000003</c:v>
                </c:pt>
                <c:pt idx="53">
                  <c:v>7.1897599999999997</c:v>
                </c:pt>
                <c:pt idx="54">
                  <c:v>7.1897599999999997</c:v>
                </c:pt>
                <c:pt idx="55">
                  <c:v>7.3100100000000001</c:v>
                </c:pt>
                <c:pt idx="56">
                  <c:v>7.3100100000000001</c:v>
                </c:pt>
                <c:pt idx="57">
                  <c:v>7.4035399999999996</c:v>
                </c:pt>
                <c:pt idx="58">
                  <c:v>7.4035399999999996</c:v>
                </c:pt>
                <c:pt idx="59">
                  <c:v>7.5371499999999996</c:v>
                </c:pt>
                <c:pt idx="60">
                  <c:v>7.5371499999999996</c:v>
                </c:pt>
                <c:pt idx="61">
                  <c:v>7.6707700000000001</c:v>
                </c:pt>
                <c:pt idx="62">
                  <c:v>7.8043800000000001</c:v>
                </c:pt>
                <c:pt idx="63">
                  <c:v>7.8979100000000004</c:v>
                </c:pt>
                <c:pt idx="64">
                  <c:v>7.9914399999999999</c:v>
                </c:pt>
                <c:pt idx="65">
                  <c:v>8.1250499999999999</c:v>
                </c:pt>
                <c:pt idx="66">
                  <c:v>8.2586700000000004</c:v>
                </c:pt>
                <c:pt idx="67">
                  <c:v>8.3388299999999997</c:v>
                </c:pt>
                <c:pt idx="68">
                  <c:v>8.4457199999999997</c:v>
                </c:pt>
                <c:pt idx="69">
                  <c:v>8.5125299999999999</c:v>
                </c:pt>
                <c:pt idx="70">
                  <c:v>8.5659799999999997</c:v>
                </c:pt>
                <c:pt idx="71">
                  <c:v>8.6327800000000003</c:v>
                </c:pt>
                <c:pt idx="72">
                  <c:v>8.7263099999999998</c:v>
                </c:pt>
                <c:pt idx="73">
                  <c:v>8.8064800000000005</c:v>
                </c:pt>
                <c:pt idx="74">
                  <c:v>8.8732900000000008</c:v>
                </c:pt>
                <c:pt idx="75">
                  <c:v>8.9534500000000001</c:v>
                </c:pt>
                <c:pt idx="76">
                  <c:v>9.0469799999999996</c:v>
                </c:pt>
                <c:pt idx="77">
                  <c:v>9.1405100000000008</c:v>
                </c:pt>
                <c:pt idx="78">
                  <c:v>9.2474000000000007</c:v>
                </c:pt>
                <c:pt idx="79">
                  <c:v>9.3810199999999995</c:v>
                </c:pt>
                <c:pt idx="80">
                  <c:v>9.5146300000000004</c:v>
                </c:pt>
                <c:pt idx="81">
                  <c:v>9.6482399999999995</c:v>
                </c:pt>
                <c:pt idx="82">
                  <c:v>9.78186</c:v>
                </c:pt>
                <c:pt idx="83">
                  <c:v>9.9154699999999991</c:v>
                </c:pt>
                <c:pt idx="84">
                  <c:v>9.9956399999999999</c:v>
                </c:pt>
              </c:numCache>
            </c:numRef>
          </c:xVal>
          <c:yVal>
            <c:numRef>
              <c:f>'Huang _ Budansky'!$F$5:$F$112</c:f>
              <c:numCache>
                <c:formatCode>General</c:formatCode>
                <c:ptCount val="108"/>
                <c:pt idx="0">
                  <c:v>0.61312999999999995</c:v>
                </c:pt>
                <c:pt idx="1">
                  <c:v>0.60650999999999999</c:v>
                </c:pt>
                <c:pt idx="2">
                  <c:v>0.59989000000000003</c:v>
                </c:pt>
                <c:pt idx="3">
                  <c:v>0.59326999999999996</c:v>
                </c:pt>
                <c:pt idx="4">
                  <c:v>0.58797999999999995</c:v>
                </c:pt>
                <c:pt idx="5">
                  <c:v>0.58399999999999996</c:v>
                </c:pt>
                <c:pt idx="6">
                  <c:v>0.57606000000000002</c:v>
                </c:pt>
                <c:pt idx="7">
                  <c:v>0.57474000000000003</c:v>
                </c:pt>
                <c:pt idx="8">
                  <c:v>0.57870999999999995</c:v>
                </c:pt>
                <c:pt idx="9">
                  <c:v>0.57870999999999995</c:v>
                </c:pt>
                <c:pt idx="10">
                  <c:v>0.58267999999999998</c:v>
                </c:pt>
                <c:pt idx="11">
                  <c:v>0.58003000000000005</c:v>
                </c:pt>
                <c:pt idx="12">
                  <c:v>0.58135999999999999</c:v>
                </c:pt>
                <c:pt idx="13">
                  <c:v>0.58797999999999995</c:v>
                </c:pt>
                <c:pt idx="14">
                  <c:v>0.59194999999999998</c:v>
                </c:pt>
                <c:pt idx="15">
                  <c:v>0.58399999999999996</c:v>
                </c:pt>
                <c:pt idx="16">
                  <c:v>0.57738</c:v>
                </c:pt>
                <c:pt idx="17">
                  <c:v>0.56811999999999996</c:v>
                </c:pt>
                <c:pt idx="18">
                  <c:v>0.5615</c:v>
                </c:pt>
                <c:pt idx="19">
                  <c:v>0.55488000000000004</c:v>
                </c:pt>
                <c:pt idx="20">
                  <c:v>0.54957999999999996</c:v>
                </c:pt>
                <c:pt idx="21">
                  <c:v>0.54561000000000004</c:v>
                </c:pt>
                <c:pt idx="22">
                  <c:v>0.54030999999999996</c:v>
                </c:pt>
                <c:pt idx="23">
                  <c:v>0.54030999999999996</c:v>
                </c:pt>
                <c:pt idx="24">
                  <c:v>0.53898999999999997</c:v>
                </c:pt>
                <c:pt idx="25">
                  <c:v>0.54561000000000004</c:v>
                </c:pt>
                <c:pt idx="26">
                  <c:v>0.55223</c:v>
                </c:pt>
                <c:pt idx="27">
                  <c:v>0.54296</c:v>
                </c:pt>
                <c:pt idx="28">
                  <c:v>0.53898999999999997</c:v>
                </c:pt>
                <c:pt idx="29">
                  <c:v>0.53103999999999996</c:v>
                </c:pt>
                <c:pt idx="30">
                  <c:v>0.52176999999999996</c:v>
                </c:pt>
                <c:pt idx="31">
                  <c:v>0.51515</c:v>
                </c:pt>
                <c:pt idx="32">
                  <c:v>0.51780000000000004</c:v>
                </c:pt>
                <c:pt idx="33">
                  <c:v>0.50721000000000005</c:v>
                </c:pt>
                <c:pt idx="34">
                  <c:v>0.51117999999999997</c:v>
                </c:pt>
                <c:pt idx="35">
                  <c:v>0.50456000000000001</c:v>
                </c:pt>
                <c:pt idx="36">
                  <c:v>0.49926999999999999</c:v>
                </c:pt>
                <c:pt idx="37">
                  <c:v>0.49793999999999999</c:v>
                </c:pt>
                <c:pt idx="38">
                  <c:v>0.49264999999999998</c:v>
                </c:pt>
                <c:pt idx="39">
                  <c:v>0.48603000000000002</c:v>
                </c:pt>
                <c:pt idx="40">
                  <c:v>0.49264999999999998</c:v>
                </c:pt>
                <c:pt idx="41">
                  <c:v>0.48337999999999998</c:v>
                </c:pt>
                <c:pt idx="42">
                  <c:v>0.47543000000000002</c:v>
                </c:pt>
                <c:pt idx="43">
                  <c:v>0.47014</c:v>
                </c:pt>
                <c:pt idx="44">
                  <c:v>0.47543000000000002</c:v>
                </c:pt>
                <c:pt idx="45">
                  <c:v>0.46087</c:v>
                </c:pt>
                <c:pt idx="46">
                  <c:v>0.46749000000000002</c:v>
                </c:pt>
                <c:pt idx="47">
                  <c:v>0.46087</c:v>
                </c:pt>
                <c:pt idx="48">
                  <c:v>0.45424999999999999</c:v>
                </c:pt>
                <c:pt idx="49">
                  <c:v>0.45424999999999999</c:v>
                </c:pt>
                <c:pt idx="50">
                  <c:v>0.44762999999999997</c:v>
                </c:pt>
                <c:pt idx="51">
                  <c:v>0.44233</c:v>
                </c:pt>
                <c:pt idx="52">
                  <c:v>0.44762999999999997</c:v>
                </c:pt>
                <c:pt idx="53">
                  <c:v>0.43703999999999998</c:v>
                </c:pt>
                <c:pt idx="54">
                  <c:v>0.44101000000000001</c:v>
                </c:pt>
                <c:pt idx="55">
                  <c:v>0.43174000000000001</c:v>
                </c:pt>
                <c:pt idx="56">
                  <c:v>0.43439</c:v>
                </c:pt>
                <c:pt idx="57">
                  <c:v>0.42643999999999999</c:v>
                </c:pt>
                <c:pt idx="58">
                  <c:v>0.42776999999999998</c:v>
                </c:pt>
                <c:pt idx="59">
                  <c:v>0.42909000000000003</c:v>
                </c:pt>
                <c:pt idx="60">
                  <c:v>0.42247000000000001</c:v>
                </c:pt>
                <c:pt idx="61">
                  <c:v>0.42643999999999999</c:v>
                </c:pt>
                <c:pt idx="62">
                  <c:v>0.42380000000000001</c:v>
                </c:pt>
                <c:pt idx="63">
                  <c:v>0.42512</c:v>
                </c:pt>
                <c:pt idx="64">
                  <c:v>0.41849999999999998</c:v>
                </c:pt>
                <c:pt idx="65">
                  <c:v>0.42115000000000002</c:v>
                </c:pt>
                <c:pt idx="66">
                  <c:v>0.42380000000000001</c:v>
                </c:pt>
                <c:pt idx="67">
                  <c:v>0.41320000000000001</c:v>
                </c:pt>
                <c:pt idx="68">
                  <c:v>0.41320000000000001</c:v>
                </c:pt>
                <c:pt idx="69">
                  <c:v>0.40526000000000001</c:v>
                </c:pt>
                <c:pt idx="70">
                  <c:v>0.39599000000000001</c:v>
                </c:pt>
                <c:pt idx="71">
                  <c:v>0.38672000000000001</c:v>
                </c:pt>
                <c:pt idx="72">
                  <c:v>0.37878000000000001</c:v>
                </c:pt>
                <c:pt idx="73">
                  <c:v>0.37215999999999999</c:v>
                </c:pt>
                <c:pt idx="74">
                  <c:v>0.36288999999999999</c:v>
                </c:pt>
                <c:pt idx="75">
                  <c:v>0.3523</c:v>
                </c:pt>
                <c:pt idx="76">
                  <c:v>0.34567999999999999</c:v>
                </c:pt>
                <c:pt idx="77">
                  <c:v>0.34038000000000002</c:v>
                </c:pt>
                <c:pt idx="78">
                  <c:v>0.33905999999999997</c:v>
                </c:pt>
                <c:pt idx="79">
                  <c:v>0.33376</c:v>
                </c:pt>
                <c:pt idx="80">
                  <c:v>0.33244000000000001</c:v>
                </c:pt>
                <c:pt idx="81">
                  <c:v>0.32846999999999998</c:v>
                </c:pt>
                <c:pt idx="82">
                  <c:v>0.32449</c:v>
                </c:pt>
                <c:pt idx="83">
                  <c:v>0.33111000000000002</c:v>
                </c:pt>
                <c:pt idx="84">
                  <c:v>0.33772999999999997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F0E0-4B6D-9A1F-9F912A35B4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793004544"/>
        <c:axId val="-1793018688"/>
      </c:scatterChart>
      <c:valAx>
        <c:axId val="-1793004544"/>
        <c:scaling>
          <c:orientation val="minMax"/>
          <c:max val="10"/>
        </c:scaling>
        <c:delete val="0"/>
        <c:axPos val="b"/>
        <c:title>
          <c:tx>
            <c:strRef>
              <c:f>'Huang _ Budansky'!$G$3</c:f>
              <c:strCache>
                <c:ptCount val="1"/>
                <c:pt idx="0">
                  <c:v>Shell shape parameter l</c:v>
                </c:pt>
              </c:strCache>
            </c:strRef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-1793018688"/>
        <c:crosses val="autoZero"/>
        <c:crossBetween val="midCat"/>
      </c:valAx>
      <c:valAx>
        <c:axId val="-1793018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'Huang _ Budansky'!$G$2</c:f>
              <c:strCache>
                <c:ptCount val="1"/>
                <c:pt idx="0">
                  <c:v>Knockdown Factor</c:v>
                </c:pt>
              </c:strCache>
            </c:strRef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-17930045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714375</xdr:colOff>
      <xdr:row>114</xdr:row>
      <xdr:rowOff>19050</xdr:rowOff>
    </xdr:from>
    <xdr:to>
      <xdr:col>42</xdr:col>
      <xdr:colOff>714375</xdr:colOff>
      <xdr:row>128</xdr:row>
      <xdr:rowOff>95250</xdr:rowOff>
    </xdr:to>
    <xdr:graphicFrame macro="">
      <xdr:nvGraphicFramePr>
        <xdr:cNvPr id="6" name="Diagramm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19050</xdr:colOff>
      <xdr:row>113</xdr:row>
      <xdr:rowOff>95250</xdr:rowOff>
    </xdr:from>
    <xdr:to>
      <xdr:col>36</xdr:col>
      <xdr:colOff>19050</xdr:colOff>
      <xdr:row>127</xdr:row>
      <xdr:rowOff>171450</xdr:rowOff>
    </xdr:to>
    <xdr:graphicFrame macro="">
      <xdr:nvGraphicFramePr>
        <xdr:cNvPr id="8" name="Diagramm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13607</xdr:colOff>
      <xdr:row>7</xdr:row>
      <xdr:rowOff>108857</xdr:rowOff>
    </xdr:from>
    <xdr:to>
      <xdr:col>20</xdr:col>
      <xdr:colOff>176893</xdr:colOff>
      <xdr:row>36</xdr:row>
      <xdr:rowOff>40822</xdr:rowOff>
    </xdr:to>
    <xdr:pic>
      <xdr:nvPicPr>
        <xdr:cNvPr id="3" name="Grafik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4259" t="25532" r="24842" b="21419"/>
        <a:stretch/>
      </xdr:blipFill>
      <xdr:spPr>
        <a:xfrm>
          <a:off x="6109607" y="1442357"/>
          <a:ext cx="9307286" cy="54564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179294</xdr:colOff>
      <xdr:row>3</xdr:row>
      <xdr:rowOff>123265</xdr:rowOff>
    </xdr:from>
    <xdr:to>
      <xdr:col>13</xdr:col>
      <xdr:colOff>445994</xdr:colOff>
      <xdr:row>30</xdr:row>
      <xdr:rowOff>112059</xdr:rowOff>
    </xdr:to>
    <xdr:pic>
      <xdr:nvPicPr>
        <xdr:cNvPr id="11" name="Grafik 10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0007" t="22596" r="5196" b="27398"/>
        <a:stretch/>
      </xdr:blipFill>
      <xdr:spPr>
        <a:xfrm>
          <a:off x="3989294" y="694765"/>
          <a:ext cx="6362700" cy="51435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398318</xdr:colOff>
      <xdr:row>18</xdr:row>
      <xdr:rowOff>190499</xdr:rowOff>
    </xdr:from>
    <xdr:to>
      <xdr:col>16</xdr:col>
      <xdr:colOff>710045</xdr:colOff>
      <xdr:row>46</xdr:row>
      <xdr:rowOff>103909</xdr:rowOff>
    </xdr:to>
    <xdr:pic>
      <xdr:nvPicPr>
        <xdr:cNvPr id="2" name="Grafik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6139" t="22730" r="26317" b="26253"/>
        <a:stretch/>
      </xdr:blipFill>
      <xdr:spPr>
        <a:xfrm>
          <a:off x="4208318" y="3636817"/>
          <a:ext cx="8693727" cy="524741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623453</xdr:colOff>
      <xdr:row>7</xdr:row>
      <xdr:rowOff>155864</xdr:rowOff>
    </xdr:from>
    <xdr:to>
      <xdr:col>14</xdr:col>
      <xdr:colOff>294408</xdr:colOff>
      <xdr:row>31</xdr:row>
      <xdr:rowOff>138546</xdr:rowOff>
    </xdr:to>
    <xdr:pic>
      <xdr:nvPicPr>
        <xdr:cNvPr id="2" name="Grafik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9199" t="34312" r="45096" b="21407"/>
        <a:stretch/>
      </xdr:blipFill>
      <xdr:spPr>
        <a:xfrm>
          <a:off x="4433453" y="1489364"/>
          <a:ext cx="6528955" cy="455468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750234</xdr:colOff>
      <xdr:row>15</xdr:row>
      <xdr:rowOff>19050</xdr:rowOff>
    </xdr:from>
    <xdr:to>
      <xdr:col>12</xdr:col>
      <xdr:colOff>608826</xdr:colOff>
      <xdr:row>37</xdr:row>
      <xdr:rowOff>159994</xdr:rowOff>
    </xdr:to>
    <xdr:graphicFrame macro="">
      <xdr:nvGraphicFramePr>
        <xdr:cNvPr id="27" name="Diagramm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504264</xdr:colOff>
      <xdr:row>33</xdr:row>
      <xdr:rowOff>78442</xdr:rowOff>
    </xdr:from>
    <xdr:to>
      <xdr:col>22</xdr:col>
      <xdr:colOff>304239</xdr:colOff>
      <xdr:row>51</xdr:row>
      <xdr:rowOff>173692</xdr:rowOff>
    </xdr:to>
    <xdr:pic>
      <xdr:nvPicPr>
        <xdr:cNvPr id="14" name="Picture 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687" t="20741" r="52109" b="45000"/>
        <a:stretch/>
      </xdr:blipFill>
      <xdr:spPr bwMode="auto">
        <a:xfrm>
          <a:off x="10410264" y="6364942"/>
          <a:ext cx="6657975" cy="3524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594014</xdr:colOff>
      <xdr:row>25</xdr:row>
      <xdr:rowOff>104777</xdr:rowOff>
    </xdr:from>
    <xdr:to>
      <xdr:col>31</xdr:col>
      <xdr:colOff>576695</xdr:colOff>
      <xdr:row>51</xdr:row>
      <xdr:rowOff>869</xdr:rowOff>
    </xdr:to>
    <xdr:pic>
      <xdr:nvPicPr>
        <xdr:cNvPr id="6" name="Grafik 5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5989" t="16332" r="37492" b="17162"/>
        <a:stretch/>
      </xdr:blipFill>
      <xdr:spPr>
        <a:xfrm rot="5400000">
          <a:off x="18353809" y="3871482"/>
          <a:ext cx="4849092" cy="684068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3</xdr:row>
      <xdr:rowOff>0</xdr:rowOff>
    </xdr:from>
    <xdr:to>
      <xdr:col>15</xdr:col>
      <xdr:colOff>344367</xdr:colOff>
      <xdr:row>25</xdr:row>
      <xdr:rowOff>140944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333375</xdr:colOff>
      <xdr:row>6</xdr:row>
      <xdr:rowOff>19050</xdr:rowOff>
    </xdr:from>
    <xdr:to>
      <xdr:col>14</xdr:col>
      <xdr:colOff>333375</xdr:colOff>
      <xdr:row>20</xdr:row>
      <xdr:rowOff>95250</xdr:rowOff>
    </xdr:to>
    <xdr:graphicFrame macro="">
      <xdr:nvGraphicFramePr>
        <xdr:cNvPr id="2" name="Diagram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S81"/>
  <sheetViews>
    <sheetView zoomScaleNormal="100" workbookViewId="0">
      <selection activeCell="F15" sqref="F15"/>
    </sheetView>
  </sheetViews>
  <sheetFormatPr baseColWidth="10" defaultRowHeight="15" x14ac:dyDescent="0.25"/>
  <cols>
    <col min="1" max="7" width="11.42578125" style="53"/>
    <col min="8" max="45" width="11.42578125" style="98"/>
    <col min="46" max="16384" width="11.42578125" style="53"/>
  </cols>
  <sheetData>
    <row r="2" spans="1:7" ht="15.75" thickBot="1" x14ac:dyDescent="0.3"/>
    <row r="3" spans="1:7" x14ac:dyDescent="0.25">
      <c r="A3" s="46" t="s">
        <v>15</v>
      </c>
      <c r="B3" s="47" t="s">
        <v>16</v>
      </c>
      <c r="C3" s="47" t="s">
        <v>17</v>
      </c>
      <c r="D3" s="47" t="s">
        <v>18</v>
      </c>
      <c r="E3" s="47"/>
      <c r="F3" s="48" t="s">
        <v>19</v>
      </c>
    </row>
    <row r="4" spans="1:7" x14ac:dyDescent="0.25">
      <c r="A4" s="13" t="s">
        <v>23</v>
      </c>
      <c r="B4" s="14"/>
      <c r="C4" s="14"/>
      <c r="D4" s="14"/>
      <c r="E4" s="14"/>
      <c r="F4" s="15"/>
    </row>
    <row r="5" spans="1:7" ht="15.75" thickBot="1" x14ac:dyDescent="0.3">
      <c r="A5" s="51"/>
      <c r="B5" s="49">
        <v>74500</v>
      </c>
      <c r="C5" s="49">
        <v>552</v>
      </c>
      <c r="D5" s="49">
        <v>0.3</v>
      </c>
      <c r="E5" s="49"/>
      <c r="F5" s="50">
        <f>C5/B5</f>
        <v>7.4093959731543627E-3</v>
      </c>
    </row>
    <row r="8" spans="1:7" x14ac:dyDescent="0.25">
      <c r="A8" s="45"/>
      <c r="B8" s="54"/>
      <c r="C8" s="54"/>
      <c r="E8" s="98"/>
      <c r="F8" s="98"/>
      <c r="G8" s="98"/>
    </row>
    <row r="9" spans="1:7" x14ac:dyDescent="0.25">
      <c r="A9" s="53" t="s">
        <v>10</v>
      </c>
      <c r="E9" s="98"/>
      <c r="F9" s="98"/>
      <c r="G9" s="98"/>
    </row>
    <row r="10" spans="1:7" x14ac:dyDescent="0.25">
      <c r="A10" s="45" t="s">
        <v>3</v>
      </c>
      <c r="B10" s="54" t="s">
        <v>4</v>
      </c>
      <c r="C10" s="54" t="s">
        <v>5</v>
      </c>
      <c r="D10" s="43" t="s">
        <v>13</v>
      </c>
      <c r="E10" s="98"/>
      <c r="F10" s="85" t="s">
        <v>59</v>
      </c>
      <c r="G10" s="98"/>
    </row>
    <row r="11" spans="1:7" x14ac:dyDescent="0.25">
      <c r="A11" s="98">
        <v>76.142131979695435</v>
      </c>
      <c r="B11" s="98">
        <v>7.2119479292572272E-2</v>
      </c>
      <c r="C11" s="98">
        <v>0.90914153465823877</v>
      </c>
      <c r="D11" s="98">
        <v>2.282045245317641</v>
      </c>
      <c r="E11" s="98"/>
      <c r="F11" s="98"/>
      <c r="G11" s="98"/>
    </row>
    <row r="12" spans="1:7" ht="15.75" x14ac:dyDescent="0.25">
      <c r="A12" s="98">
        <v>86.705202312138724</v>
      </c>
      <c r="B12" s="98">
        <v>8.0897261972397855E-2</v>
      </c>
      <c r="C12" s="98">
        <v>0.62107155591869379</v>
      </c>
      <c r="D12" s="98">
        <v>2.7297670968537289</v>
      </c>
      <c r="E12" s="98"/>
      <c r="F12" s="102" t="s">
        <v>90</v>
      </c>
      <c r="G12" s="98"/>
    </row>
    <row r="13" spans="1:7" x14ac:dyDescent="0.25">
      <c r="A13" s="98">
        <v>100.67114093959731</v>
      </c>
      <c r="B13" s="98">
        <v>8.7488663525924243E-2</v>
      </c>
      <c r="C13" s="98">
        <v>0.53491730068851195</v>
      </c>
      <c r="D13" s="98">
        <v>3.179319391336441</v>
      </c>
      <c r="E13" s="98"/>
      <c r="F13" s="98"/>
      <c r="G13" s="98"/>
    </row>
    <row r="14" spans="1:7" x14ac:dyDescent="0.25">
      <c r="A14" s="98">
        <v>24.906600249066003</v>
      </c>
      <c r="B14" s="98">
        <v>8.7488663525924243E-2</v>
      </c>
      <c r="C14" s="98">
        <v>0.68212556497985977</v>
      </c>
      <c r="D14" s="98">
        <v>1.5813896380271195</v>
      </c>
      <c r="E14" s="98"/>
      <c r="F14" s="98"/>
      <c r="G14" s="98"/>
    </row>
    <row r="15" spans="1:7" x14ac:dyDescent="0.25">
      <c r="A15" s="98">
        <v>25.062656641604015</v>
      </c>
      <c r="B15" s="98">
        <v>8.7488663525924243E-2</v>
      </c>
      <c r="C15" s="98">
        <v>0.6846941942264021</v>
      </c>
      <c r="D15" s="98">
        <v>1.5863361300511096</v>
      </c>
      <c r="E15" s="98"/>
      <c r="F15" s="98"/>
      <c r="G15" s="98"/>
    </row>
    <row r="16" spans="1:7" x14ac:dyDescent="0.25">
      <c r="A16" s="98">
        <v>44.44444444444445</v>
      </c>
      <c r="B16" s="98">
        <v>8.7488663525924243E-2</v>
      </c>
      <c r="C16" s="98">
        <v>0.6572820817748849</v>
      </c>
      <c r="D16" s="98">
        <v>2.1124692920158168</v>
      </c>
      <c r="E16" s="98"/>
      <c r="F16" s="98"/>
      <c r="G16" s="98"/>
    </row>
    <row r="17" spans="1:7" x14ac:dyDescent="0.25">
      <c r="A17" s="98">
        <v>45.558086560364465</v>
      </c>
      <c r="B17" s="98">
        <v>8.7488663525924243E-2</v>
      </c>
      <c r="C17" s="98">
        <v>0.65888044753346142</v>
      </c>
      <c r="D17" s="98">
        <v>2.1387715639272495</v>
      </c>
      <c r="E17" s="98"/>
      <c r="F17" s="98"/>
      <c r="G17" s="98"/>
    </row>
    <row r="18" spans="1:7" x14ac:dyDescent="0.25">
      <c r="A18" s="98">
        <v>86.666666666666671</v>
      </c>
      <c r="B18" s="98">
        <v>8.7488663525924243E-2</v>
      </c>
      <c r="C18" s="98">
        <v>0.54295466311995499</v>
      </c>
      <c r="D18" s="98">
        <v>2.9499028278799497</v>
      </c>
      <c r="E18" s="98"/>
      <c r="F18" s="98"/>
      <c r="G18" s="98"/>
    </row>
    <row r="19" spans="1:7" x14ac:dyDescent="0.25">
      <c r="A19" s="98">
        <v>84.782608695652172</v>
      </c>
      <c r="B19" s="98">
        <v>8.7488663525924243E-2</v>
      </c>
      <c r="C19" s="98">
        <v>0.5223537638036293</v>
      </c>
      <c r="D19" s="98">
        <v>2.9176624846785777</v>
      </c>
      <c r="E19" s="98"/>
      <c r="F19" s="98"/>
      <c r="G19" s="98"/>
    </row>
    <row r="20" spans="1:7" x14ac:dyDescent="0.25">
      <c r="A20" s="98">
        <v>99.667774086378742</v>
      </c>
      <c r="B20" s="98">
        <v>9.9813269471481877E-2</v>
      </c>
      <c r="C20" s="98">
        <v>0.45971901263618664</v>
      </c>
      <c r="D20" s="98">
        <v>3.6049450685353674</v>
      </c>
      <c r="E20" s="98"/>
      <c r="F20" s="98"/>
      <c r="G20" s="98"/>
    </row>
    <row r="21" spans="1:7" x14ac:dyDescent="0.25">
      <c r="A21" s="98">
        <v>149.99999999999997</v>
      </c>
      <c r="B21" s="98">
        <v>0.10245804275710015</v>
      </c>
      <c r="C21" s="98">
        <v>0.49912358084780278</v>
      </c>
      <c r="D21" s="98">
        <v>4.5384722682297731</v>
      </c>
      <c r="E21" s="98"/>
      <c r="F21" s="98"/>
      <c r="G21" s="98"/>
    </row>
    <row r="22" spans="1:7" x14ac:dyDescent="0.25">
      <c r="A22" s="98">
        <v>204.08163265306121</v>
      </c>
      <c r="B22" s="98">
        <v>0.10642787542721815</v>
      </c>
      <c r="C22" s="98">
        <v>0.61488333311711396</v>
      </c>
      <c r="D22" s="98">
        <v>5.4966391889251787</v>
      </c>
      <c r="E22" s="98"/>
      <c r="F22" s="98"/>
      <c r="G22" s="98"/>
    </row>
    <row r="23" spans="1:7" x14ac:dyDescent="0.25">
      <c r="A23" s="98">
        <v>100.33444816053512</v>
      </c>
      <c r="B23" s="98">
        <v>0.11260981582404898</v>
      </c>
      <c r="C23" s="98">
        <v>0.44663802941604941</v>
      </c>
      <c r="D23" s="98">
        <v>4.0752158057225003</v>
      </c>
      <c r="E23" s="98"/>
      <c r="F23" s="98"/>
      <c r="G23" s="98"/>
    </row>
    <row r="24" spans="1:7" x14ac:dyDescent="0.25">
      <c r="A24" s="98">
        <v>100</v>
      </c>
      <c r="B24" s="98">
        <v>0.11260981582404898</v>
      </c>
      <c r="C24" s="98">
        <v>0.4360160016601497</v>
      </c>
      <c r="D24" s="98">
        <v>4.0684181099046093</v>
      </c>
      <c r="E24" s="98"/>
      <c r="F24" s="98"/>
      <c r="G24" s="98"/>
    </row>
    <row r="25" spans="1:7" x14ac:dyDescent="0.25">
      <c r="A25" s="98">
        <v>149.99999999999997</v>
      </c>
      <c r="B25" s="98">
        <v>0.11260981582404898</v>
      </c>
      <c r="C25" s="98">
        <v>0.53698812836039478</v>
      </c>
      <c r="D25" s="98">
        <v>4.9827742147823315</v>
      </c>
      <c r="E25" s="98"/>
      <c r="F25" s="98"/>
      <c r="G25" s="98"/>
    </row>
    <row r="26" spans="1:7" x14ac:dyDescent="0.25">
      <c r="A26" s="98">
        <v>200</v>
      </c>
      <c r="B26" s="98">
        <v>0.12322749514122491</v>
      </c>
      <c r="C26" s="98">
        <v>0.6915060798259216</v>
      </c>
      <c r="D26" s="98">
        <v>6.2883350633764623</v>
      </c>
      <c r="E26" s="98"/>
      <c r="F26" s="98"/>
      <c r="G26" s="98"/>
    </row>
    <row r="27" spans="1:7" x14ac:dyDescent="0.25">
      <c r="A27" s="98">
        <v>14.657039711191336</v>
      </c>
      <c r="B27" s="98">
        <v>0.13165249758739575</v>
      </c>
      <c r="C27" s="98">
        <v>0.30483442848435888</v>
      </c>
      <c r="D27" s="98">
        <v>1.8167972181959611</v>
      </c>
      <c r="E27" s="98"/>
      <c r="F27" s="98"/>
      <c r="G27" s="98"/>
    </row>
    <row r="28" spans="1:7" x14ac:dyDescent="0.25">
      <c r="A28" s="98">
        <v>14.723481414324571</v>
      </c>
      <c r="B28" s="98">
        <v>0.13165249758739575</v>
      </c>
      <c r="C28" s="98">
        <v>0.30470244917012601</v>
      </c>
      <c r="D28" s="98">
        <v>1.8209104161665657</v>
      </c>
      <c r="E28" s="98"/>
      <c r="F28" s="98"/>
      <c r="G28" s="98"/>
    </row>
    <row r="29" spans="1:7" x14ac:dyDescent="0.25">
      <c r="A29" s="98">
        <v>16.063303659742832</v>
      </c>
      <c r="B29" s="98">
        <v>0.13165249758739575</v>
      </c>
      <c r="C29" s="98">
        <v>0.32211983311203141</v>
      </c>
      <c r="D29" s="98">
        <v>1.9019572828384537</v>
      </c>
      <c r="E29" s="98"/>
      <c r="F29" s="98"/>
      <c r="G29" s="98"/>
    </row>
    <row r="30" spans="1:7" x14ac:dyDescent="0.25">
      <c r="A30" s="98">
        <v>16.159203980099502</v>
      </c>
      <c r="B30" s="98">
        <v>0.13165249758739575</v>
      </c>
      <c r="C30" s="98">
        <v>0.31818761728797601</v>
      </c>
      <c r="D30" s="98">
        <v>1.9076263186085884</v>
      </c>
      <c r="E30" s="98"/>
      <c r="F30" s="98"/>
      <c r="G30" s="98"/>
    </row>
    <row r="31" spans="1:7" x14ac:dyDescent="0.25">
      <c r="A31" s="98">
        <v>39.901719901719908</v>
      </c>
      <c r="B31" s="98">
        <v>0.13165249758739575</v>
      </c>
      <c r="C31" s="98">
        <v>0.33187711822332921</v>
      </c>
      <c r="D31" s="98">
        <v>2.997637629370121</v>
      </c>
      <c r="E31" s="98"/>
      <c r="F31" s="98"/>
      <c r="G31" s="98"/>
    </row>
    <row r="32" spans="1:7" x14ac:dyDescent="0.25">
      <c r="A32" s="98">
        <v>39.803921568627459</v>
      </c>
      <c r="B32" s="98">
        <v>0.13165249758739575</v>
      </c>
      <c r="C32" s="98">
        <v>0.32722242601371548</v>
      </c>
      <c r="D32" s="98">
        <v>2.9939618001157675</v>
      </c>
      <c r="E32" s="98"/>
      <c r="F32" s="98"/>
      <c r="G32" s="98"/>
    </row>
    <row r="33" spans="1:7" x14ac:dyDescent="0.25">
      <c r="A33" s="98">
        <v>76.603773584905667</v>
      </c>
      <c r="B33" s="98">
        <v>0.13165249758739575</v>
      </c>
      <c r="C33" s="98">
        <v>0.32992501066430924</v>
      </c>
      <c r="D33" s="98">
        <v>4.1534444459498303</v>
      </c>
      <c r="E33" s="98"/>
      <c r="F33" s="98"/>
      <c r="G33" s="98"/>
    </row>
    <row r="34" spans="1:7" x14ac:dyDescent="0.25">
      <c r="A34" s="98">
        <v>78.834951456310691</v>
      </c>
      <c r="B34" s="98">
        <v>0.13165249758739575</v>
      </c>
      <c r="C34" s="98">
        <v>0.32565350207461685</v>
      </c>
      <c r="D34" s="98">
        <v>4.2134973610044248</v>
      </c>
      <c r="E34" s="98"/>
      <c r="F34" s="98"/>
      <c r="G34" s="98"/>
    </row>
    <row r="35" spans="1:7" x14ac:dyDescent="0.25">
      <c r="A35" s="98">
        <v>165.71428571428572</v>
      </c>
      <c r="B35" s="98">
        <v>0.13165249758739575</v>
      </c>
      <c r="C35" s="98">
        <v>0.56716736697154446</v>
      </c>
      <c r="D35" s="98">
        <v>6.1089039752337326</v>
      </c>
      <c r="E35" s="98"/>
      <c r="F35" s="98"/>
      <c r="G35" s="98"/>
    </row>
    <row r="36" spans="1:7" x14ac:dyDescent="0.25">
      <c r="A36" s="98">
        <v>174.62365591397852</v>
      </c>
      <c r="B36" s="98">
        <v>0.13165249758739575</v>
      </c>
      <c r="C36" s="98">
        <v>0.45485014389031025</v>
      </c>
      <c r="D36" s="98">
        <v>6.2709720073735253</v>
      </c>
      <c r="E36" s="98"/>
      <c r="F36" s="98"/>
      <c r="G36" s="98"/>
    </row>
    <row r="37" spans="1:7" x14ac:dyDescent="0.25">
      <c r="A37" s="98">
        <v>204.08163265306121</v>
      </c>
      <c r="B37" s="98">
        <v>0.14232107570294297</v>
      </c>
      <c r="C37" s="98">
        <v>0.71683290130233501</v>
      </c>
      <c r="D37" s="98">
        <v>7.3181685113753936</v>
      </c>
      <c r="E37" s="98"/>
      <c r="F37" s="98"/>
      <c r="G37" s="98"/>
    </row>
    <row r="38" spans="1:7" x14ac:dyDescent="0.25">
      <c r="A38" s="98">
        <v>212.7659574468085</v>
      </c>
      <c r="B38" s="98">
        <v>0.14232107570294297</v>
      </c>
      <c r="C38" s="98">
        <v>0.7548981309468652</v>
      </c>
      <c r="D38" s="98">
        <v>7.4722521138435205</v>
      </c>
      <c r="E38" s="98"/>
      <c r="F38" s="98"/>
      <c r="G38" s="98"/>
    </row>
    <row r="39" spans="1:7" x14ac:dyDescent="0.25">
      <c r="A39" s="98">
        <v>192.30769230769232</v>
      </c>
      <c r="B39" s="98">
        <v>0.15391472105982898</v>
      </c>
      <c r="C39" s="98">
        <v>0.69308574955061208</v>
      </c>
      <c r="D39" s="98">
        <v>7.6697280901204374</v>
      </c>
      <c r="E39" s="98"/>
      <c r="F39" s="98"/>
      <c r="G39" s="98"/>
    </row>
    <row r="40" spans="1:7" x14ac:dyDescent="0.25">
      <c r="A40" s="98">
        <v>208.33333333333334</v>
      </c>
      <c r="B40" s="98">
        <v>0.16779119303036108</v>
      </c>
      <c r="C40" s="98">
        <v>0.70717142082124085</v>
      </c>
      <c r="D40" s="98">
        <v>8.6837065375923466</v>
      </c>
      <c r="E40" s="98"/>
      <c r="F40" s="98"/>
      <c r="G40" s="98"/>
    </row>
    <row r="41" spans="1:7" x14ac:dyDescent="0.25">
      <c r="A41" s="98">
        <v>10.030883261272393</v>
      </c>
      <c r="B41" s="98">
        <v>0.19891236737965809</v>
      </c>
      <c r="C41" s="98">
        <v>0.14161972531067232</v>
      </c>
      <c r="D41" s="98">
        <v>2.2464200615140366</v>
      </c>
      <c r="E41" s="98"/>
      <c r="F41" s="98"/>
      <c r="G41" s="98"/>
    </row>
    <row r="42" spans="1:7" x14ac:dyDescent="0.25">
      <c r="A42" s="98">
        <v>10.124688279301749</v>
      </c>
      <c r="B42" s="98">
        <v>0.19891236737965809</v>
      </c>
      <c r="C42" s="98">
        <v>0.14271258813456306</v>
      </c>
      <c r="D42" s="98">
        <v>2.2568994531536606</v>
      </c>
      <c r="E42" s="98"/>
      <c r="F42" s="98"/>
      <c r="G42" s="98"/>
    </row>
    <row r="43" spans="1:7" x14ac:dyDescent="0.25">
      <c r="A43" s="98">
        <v>15.984251968503939</v>
      </c>
      <c r="B43" s="98">
        <v>0.19891236737965809</v>
      </c>
      <c r="C43" s="98">
        <v>0.17003231151472187</v>
      </c>
      <c r="D43" s="98">
        <v>2.8357473787455136</v>
      </c>
      <c r="E43" s="98"/>
      <c r="F43" s="98"/>
      <c r="G43" s="98"/>
    </row>
    <row r="44" spans="1:7" x14ac:dyDescent="0.25">
      <c r="A44" s="98">
        <v>16.111111111111111</v>
      </c>
      <c r="B44" s="98">
        <v>0.19891236737965809</v>
      </c>
      <c r="C44" s="98">
        <v>0.16519689655275432</v>
      </c>
      <c r="D44" s="98">
        <v>2.8469781053845025</v>
      </c>
      <c r="E44" s="98"/>
      <c r="F44" s="98"/>
      <c r="G44" s="98"/>
    </row>
    <row r="45" spans="1:7" x14ac:dyDescent="0.25">
      <c r="A45" s="98">
        <v>39.038461538461547</v>
      </c>
      <c r="B45" s="98">
        <v>0.19891236737965809</v>
      </c>
      <c r="C45" s="98">
        <v>0.28911101722454413</v>
      </c>
      <c r="D45" s="98">
        <v>4.4316732078472976</v>
      </c>
      <c r="E45" s="98"/>
      <c r="F45" s="98"/>
      <c r="G45" s="98"/>
    </row>
    <row r="46" spans="1:7" x14ac:dyDescent="0.25">
      <c r="A46" s="98">
        <v>39.227053140096629</v>
      </c>
      <c r="B46" s="98">
        <v>0.19891236737965809</v>
      </c>
      <c r="C46" s="98">
        <v>0.29956200355694684</v>
      </c>
      <c r="D46" s="98">
        <v>4.4423648354675533</v>
      </c>
      <c r="E46" s="98"/>
      <c r="F46" s="98"/>
      <c r="G46" s="98"/>
    </row>
    <row r="47" spans="1:7" x14ac:dyDescent="0.25">
      <c r="A47" s="98">
        <v>77.703349282296671</v>
      </c>
      <c r="B47" s="98">
        <v>0.19891236737965809</v>
      </c>
      <c r="C47" s="98">
        <v>0.48956787856220191</v>
      </c>
      <c r="D47" s="98">
        <v>6.2523207584848919</v>
      </c>
      <c r="E47" s="98"/>
      <c r="F47" s="98"/>
      <c r="G47" s="98"/>
    </row>
    <row r="48" spans="1:7" x14ac:dyDescent="0.25">
      <c r="A48" s="98">
        <v>78.454106280193258</v>
      </c>
      <c r="B48" s="98">
        <v>0.19891236737965809</v>
      </c>
      <c r="C48" s="98">
        <v>0.49671970727320852</v>
      </c>
      <c r="D48" s="98">
        <v>6.2824525993275371</v>
      </c>
      <c r="E48" s="98"/>
      <c r="F48" s="98"/>
      <c r="G48" s="98"/>
    </row>
    <row r="49" spans="1:7" x14ac:dyDescent="0.25">
      <c r="A49" s="98">
        <v>142.45614035087721</v>
      </c>
      <c r="B49" s="98">
        <v>0.19891236737965809</v>
      </c>
      <c r="C49" s="98">
        <v>0.55108459705553936</v>
      </c>
      <c r="D49" s="98">
        <v>8.4656823266723134</v>
      </c>
      <c r="E49" s="98"/>
      <c r="F49" s="98"/>
      <c r="G49" s="98"/>
    </row>
    <row r="50" spans="1:7" x14ac:dyDescent="0.25">
      <c r="A50" s="98">
        <v>159.21568627450984</v>
      </c>
      <c r="B50" s="98">
        <v>0.19891236737965809</v>
      </c>
      <c r="C50" s="98">
        <v>0.56233779877912582</v>
      </c>
      <c r="D50" s="98">
        <v>8.9498201357756777</v>
      </c>
      <c r="E50" s="98"/>
      <c r="F50" s="98"/>
      <c r="G50" s="98"/>
    </row>
    <row r="51" spans="1:7" x14ac:dyDescent="0.25">
      <c r="A51" s="98">
        <v>186.9158878504673</v>
      </c>
      <c r="B51" s="98">
        <v>0.20345229942369922</v>
      </c>
      <c r="C51" s="98">
        <v>0.68683612865389909</v>
      </c>
      <c r="D51" s="98">
        <v>9.9097813789274909</v>
      </c>
      <c r="E51" s="98"/>
      <c r="F51" s="98"/>
      <c r="G51" s="98"/>
    </row>
    <row r="52" spans="1:7" x14ac:dyDescent="0.25">
      <c r="A52" s="98">
        <v>190.47619047619048</v>
      </c>
      <c r="B52" s="98">
        <v>0.24007875908011597</v>
      </c>
      <c r="C52" s="98">
        <v>0.691048156348823</v>
      </c>
      <c r="D52" s="98">
        <v>11.713623396726543</v>
      </c>
      <c r="E52" s="98"/>
      <c r="F52" s="98"/>
      <c r="G52" s="98"/>
    </row>
    <row r="53" spans="1:7" x14ac:dyDescent="0.25">
      <c r="A53" s="98">
        <v>190.47619047619048</v>
      </c>
      <c r="B53" s="98">
        <v>0.26794919243112264</v>
      </c>
      <c r="C53" s="98">
        <v>0.68272227494702997</v>
      </c>
      <c r="D53" s="98">
        <v>12.986802445571966</v>
      </c>
      <c r="E53" s="98"/>
      <c r="F53" s="98"/>
      <c r="G53" s="98"/>
    </row>
    <row r="54" spans="1:7" x14ac:dyDescent="0.25">
      <c r="A54" s="98">
        <v>10.037082818294191</v>
      </c>
      <c r="B54" s="98">
        <v>0.26794919243112264</v>
      </c>
      <c r="C54" s="98">
        <v>0.11077721460277516</v>
      </c>
      <c r="D54" s="98">
        <v>2.9811624315716716</v>
      </c>
      <c r="E54" s="98"/>
      <c r="F54" s="98"/>
      <c r="G54" s="98"/>
    </row>
    <row r="55" spans="1:7" x14ac:dyDescent="0.25">
      <c r="A55" s="98">
        <v>10.137328339575532</v>
      </c>
      <c r="B55" s="98">
        <v>0.26794919243112264</v>
      </c>
      <c r="C55" s="98">
        <v>0.11182190168265821</v>
      </c>
      <c r="D55" s="98">
        <v>2.996012647657146</v>
      </c>
      <c r="E55" s="98"/>
      <c r="F55" s="98"/>
      <c r="G55" s="98"/>
    </row>
    <row r="56" spans="1:7" x14ac:dyDescent="0.25">
      <c r="A56" s="98">
        <v>16.207584830339322</v>
      </c>
      <c r="B56" s="98">
        <v>0.26794919243112264</v>
      </c>
      <c r="C56" s="98">
        <v>0.16476995818976611</v>
      </c>
      <c r="D56" s="98">
        <v>3.7882709836221675</v>
      </c>
      <c r="E56" s="98"/>
      <c r="F56" s="98"/>
      <c r="G56" s="98"/>
    </row>
    <row r="57" spans="1:7" x14ac:dyDescent="0.25">
      <c r="A57" s="98">
        <v>16.175298804780876</v>
      </c>
      <c r="B57" s="98">
        <v>0.26794919243112264</v>
      </c>
      <c r="C57" s="98">
        <v>0.16211276584086101</v>
      </c>
      <c r="D57" s="98">
        <v>3.7844959244048639</v>
      </c>
      <c r="E57" s="98"/>
      <c r="F57" s="98"/>
      <c r="G57" s="98"/>
    </row>
    <row r="58" spans="1:7" x14ac:dyDescent="0.25">
      <c r="A58" s="98">
        <v>39.417475728155345</v>
      </c>
      <c r="B58" s="98">
        <v>0.26794919243112264</v>
      </c>
      <c r="C58" s="98">
        <v>0.34764105604680812</v>
      </c>
      <c r="D58" s="98">
        <v>5.9078068802706918</v>
      </c>
      <c r="E58" s="98"/>
      <c r="F58" s="98"/>
      <c r="G58" s="98"/>
    </row>
    <row r="59" spans="1:7" x14ac:dyDescent="0.25">
      <c r="A59" s="98">
        <v>39.803921568627459</v>
      </c>
      <c r="B59" s="98">
        <v>0.26794919243112264</v>
      </c>
      <c r="C59" s="98">
        <v>0.34843128695904885</v>
      </c>
      <c r="D59" s="98">
        <v>5.9366960837485223</v>
      </c>
      <c r="E59" s="98"/>
      <c r="F59" s="98"/>
      <c r="G59" s="98"/>
    </row>
    <row r="60" spans="1:7" x14ac:dyDescent="0.25">
      <c r="A60" s="98">
        <v>79.607843137254918</v>
      </c>
      <c r="B60" s="98">
        <v>0.26794919243112264</v>
      </c>
      <c r="C60" s="98">
        <v>0.51870814197729709</v>
      </c>
      <c r="D60" s="98">
        <v>8.3957561173243995</v>
      </c>
      <c r="E60" s="98"/>
      <c r="F60" s="98"/>
      <c r="G60" s="98"/>
    </row>
    <row r="61" spans="1:7" x14ac:dyDescent="0.25">
      <c r="A61" s="98">
        <v>79.607843137254918</v>
      </c>
      <c r="B61" s="98">
        <v>0.26794919243112264</v>
      </c>
      <c r="C61" s="98">
        <v>0.52355588162194477</v>
      </c>
      <c r="D61" s="98">
        <v>8.3957561173243995</v>
      </c>
      <c r="E61" s="98"/>
      <c r="F61" s="98"/>
      <c r="G61" s="98"/>
    </row>
    <row r="62" spans="1:7" x14ac:dyDescent="0.25">
      <c r="A62" s="98">
        <v>10.16270337922403</v>
      </c>
      <c r="B62" s="98">
        <v>0.57735026918962551</v>
      </c>
      <c r="C62" s="98">
        <v>0.11257992022201165</v>
      </c>
      <c r="D62" s="98">
        <v>5.7950913269189748</v>
      </c>
      <c r="E62" s="98"/>
      <c r="F62" s="98"/>
      <c r="G62" s="98"/>
    </row>
    <row r="63" spans="1:7" x14ac:dyDescent="0.25">
      <c r="A63" s="98">
        <v>16.015779092702171</v>
      </c>
      <c r="B63" s="98">
        <v>0.57735026918962551</v>
      </c>
      <c r="C63" s="98">
        <v>0.1667794886324277</v>
      </c>
      <c r="D63" s="98">
        <v>7.2749446687713162</v>
      </c>
      <c r="E63" s="98"/>
      <c r="F63" s="98"/>
      <c r="G63" s="98"/>
    </row>
    <row r="64" spans="1:7" x14ac:dyDescent="0.25">
      <c r="A64" s="98">
        <v>16.404040404040405</v>
      </c>
      <c r="B64" s="98">
        <v>0.57735026918962551</v>
      </c>
      <c r="C64" s="98">
        <v>0.16827399068434726</v>
      </c>
      <c r="D64" s="98">
        <v>7.3625977665135611</v>
      </c>
      <c r="E64" s="98"/>
      <c r="F64" s="98"/>
      <c r="G64" s="98"/>
    </row>
    <row r="65" spans="1:7" x14ac:dyDescent="0.25">
      <c r="A65" s="98">
        <v>40.398009950248756</v>
      </c>
      <c r="B65" s="98">
        <v>0.57735026918962551</v>
      </c>
      <c r="C65" s="98">
        <v>0.36203079493688423</v>
      </c>
      <c r="D65" s="98">
        <v>11.554087322786536</v>
      </c>
      <c r="E65" s="98"/>
      <c r="F65" s="98"/>
      <c r="G65" s="98"/>
    </row>
    <row r="66" spans="1:7" x14ac:dyDescent="0.25">
      <c r="A66" s="98">
        <v>40.804020100502512</v>
      </c>
      <c r="B66" s="98">
        <v>0.57735026918962551</v>
      </c>
      <c r="C66" s="98">
        <v>0.3757123699542847</v>
      </c>
      <c r="D66" s="98">
        <v>11.612002910344046</v>
      </c>
      <c r="E66" s="98"/>
      <c r="F66" s="98"/>
      <c r="G66" s="98"/>
    </row>
    <row r="67" spans="1:7" x14ac:dyDescent="0.25">
      <c r="A67" s="98">
        <v>79.607843137254918</v>
      </c>
      <c r="B67" s="98">
        <v>0.57735026918962551</v>
      </c>
      <c r="C67" s="98">
        <v>0.53325136091124004</v>
      </c>
      <c r="D67" s="98">
        <v>16.219355329896139</v>
      </c>
      <c r="E67" s="98"/>
      <c r="F67" s="98"/>
      <c r="G67" s="98"/>
    </row>
    <row r="68" spans="1:7" x14ac:dyDescent="0.25">
      <c r="A68" s="98">
        <v>80.396039603960403</v>
      </c>
      <c r="B68" s="98">
        <v>0.57735026918962551</v>
      </c>
      <c r="C68" s="98">
        <v>0.53891885850971721</v>
      </c>
      <c r="D68" s="98">
        <v>16.2994513988886</v>
      </c>
      <c r="E68" s="98"/>
      <c r="F68" s="98"/>
      <c r="G68" s="98"/>
    </row>
    <row r="69" spans="1:7" x14ac:dyDescent="0.25">
      <c r="A69" s="98">
        <v>10.362694300518134</v>
      </c>
      <c r="B69" s="98">
        <v>1</v>
      </c>
      <c r="C69" s="98">
        <v>0.11746513527013588</v>
      </c>
      <c r="D69" s="98">
        <v>11.304875313662736</v>
      </c>
      <c r="E69" s="98"/>
      <c r="F69" s="98"/>
      <c r="G69" s="98"/>
    </row>
    <row r="70" spans="1:7" x14ac:dyDescent="0.25">
      <c r="A70" s="98">
        <v>12.5</v>
      </c>
      <c r="B70" s="98">
        <v>1</v>
      </c>
      <c r="C70" s="98">
        <v>0.13266934261040739</v>
      </c>
      <c r="D70" s="98">
        <v>12.416078218002756</v>
      </c>
      <c r="E70" s="98"/>
      <c r="F70" s="98"/>
      <c r="G70" s="98"/>
    </row>
    <row r="71" spans="1:7" x14ac:dyDescent="0.25">
      <c r="A71" s="98">
        <v>12.121212121212121</v>
      </c>
      <c r="B71" s="98">
        <v>1</v>
      </c>
      <c r="C71" s="98">
        <v>0.12784127124860606</v>
      </c>
      <c r="D71" s="98">
        <v>12.226508639759807</v>
      </c>
      <c r="E71" s="98"/>
      <c r="F71" s="98"/>
      <c r="G71" s="98"/>
    </row>
    <row r="72" spans="1:7" x14ac:dyDescent="0.25">
      <c r="A72" s="98">
        <v>16.528925619834709</v>
      </c>
      <c r="B72" s="98">
        <v>1</v>
      </c>
      <c r="C72" s="98">
        <v>0.17763794842463654</v>
      </c>
      <c r="D72" s="98">
        <v>14.277486100252119</v>
      </c>
      <c r="E72" s="98"/>
      <c r="F72" s="98"/>
      <c r="G72" s="98"/>
    </row>
    <row r="73" spans="1:7" x14ac:dyDescent="0.25">
      <c r="A73" s="98">
        <v>28.368794326241137</v>
      </c>
      <c r="B73" s="98">
        <v>1</v>
      </c>
      <c r="C73" s="98">
        <v>0.29057037130024099</v>
      </c>
      <c r="D73" s="98">
        <v>18.704662342322134</v>
      </c>
      <c r="E73" s="98"/>
      <c r="F73" s="98"/>
      <c r="G73" s="98"/>
    </row>
    <row r="74" spans="1:7" x14ac:dyDescent="0.25">
      <c r="A74" s="98">
        <v>40.160642570281126</v>
      </c>
      <c r="B74" s="98">
        <v>1</v>
      </c>
      <c r="C74" s="98">
        <v>0.37012645947149392</v>
      </c>
      <c r="D74" s="98">
        <v>22.255110748488985</v>
      </c>
      <c r="E74" s="98"/>
      <c r="F74" s="98"/>
      <c r="G74" s="98"/>
    </row>
    <row r="75" spans="1:7" x14ac:dyDescent="0.25">
      <c r="A75" s="98">
        <v>16</v>
      </c>
      <c r="B75" s="98">
        <v>1</v>
      </c>
      <c r="C75" s="98">
        <v>0.16449277367894491</v>
      </c>
      <c r="D75" s="98">
        <v>14.047188965907733</v>
      </c>
      <c r="E75" s="98"/>
      <c r="F75" s="98"/>
      <c r="G75" s="98"/>
    </row>
    <row r="76" spans="1:7" x14ac:dyDescent="0.25">
      <c r="A76" s="98">
        <v>76.92307692307692</v>
      </c>
      <c r="B76" s="98">
        <v>1</v>
      </c>
      <c r="C76" s="98">
        <v>0.6789411424169256</v>
      </c>
      <c r="D76" s="98">
        <v>30.800499328176478</v>
      </c>
      <c r="E76" s="98"/>
      <c r="F76" s="98"/>
      <c r="G76" s="98"/>
    </row>
    <row r="77" spans="1:7" x14ac:dyDescent="0.25">
      <c r="A77" s="98">
        <v>39.603960396039604</v>
      </c>
      <c r="B77" s="98">
        <v>1</v>
      </c>
      <c r="C77" s="98">
        <v>0.33594086706970089</v>
      </c>
      <c r="D77" s="98">
        <v>22.100329163128176</v>
      </c>
      <c r="E77" s="98"/>
      <c r="F77" s="98"/>
      <c r="G77" s="98"/>
    </row>
    <row r="78" spans="1:7" x14ac:dyDescent="0.25">
      <c r="A78" s="98">
        <v>42.462845010615709</v>
      </c>
      <c r="B78" s="98">
        <v>1</v>
      </c>
      <c r="C78" s="98">
        <v>0.40343318590070881</v>
      </c>
      <c r="D78" s="98">
        <v>22.884107415349195</v>
      </c>
      <c r="E78" s="98"/>
      <c r="F78" s="98"/>
      <c r="G78" s="98"/>
    </row>
    <row r="79" spans="1:7" x14ac:dyDescent="0.25">
      <c r="A79" s="98">
        <v>89.285714285714292</v>
      </c>
      <c r="B79" s="98">
        <v>1</v>
      </c>
      <c r="C79" s="98">
        <v>0.73176692007946742</v>
      </c>
      <c r="D79" s="98">
        <v>33.183364842252175</v>
      </c>
      <c r="E79" s="98"/>
      <c r="F79" s="98"/>
      <c r="G79" s="98"/>
    </row>
    <row r="80" spans="1:7" x14ac:dyDescent="0.25">
      <c r="A80" s="98">
        <v>80.645161290322591</v>
      </c>
      <c r="B80" s="98">
        <v>1</v>
      </c>
      <c r="C80" s="98">
        <v>0.64176187330174295</v>
      </c>
      <c r="D80" s="98">
        <v>31.536870210612982</v>
      </c>
      <c r="E80" s="98"/>
      <c r="F80" s="98"/>
      <c r="G80" s="98"/>
    </row>
    <row r="81" spans="1:7" x14ac:dyDescent="0.25">
      <c r="A81" s="98"/>
      <c r="B81" s="98"/>
      <c r="C81" s="98"/>
      <c r="D81" s="98"/>
      <c r="E81" s="98"/>
      <c r="F81" s="98"/>
      <c r="G81" s="98"/>
    </row>
  </sheetData>
  <conditionalFormatting sqref="F11 F13:F89">
    <cfRule type="cellIs" dxfId="28" priority="1" operator="greaterThan">
      <formula>1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80"/>
  <sheetViews>
    <sheetView zoomScale="85" zoomScaleNormal="85" workbookViewId="0">
      <selection activeCell="G35" sqref="G35"/>
    </sheetView>
  </sheetViews>
  <sheetFormatPr baseColWidth="10" defaultRowHeight="15" x14ac:dyDescent="0.25"/>
  <cols>
    <col min="1" max="16384" width="11.42578125" style="37"/>
  </cols>
  <sheetData>
    <row r="1" spans="1:12" x14ac:dyDescent="0.25">
      <c r="A1" s="98"/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</row>
    <row r="2" spans="1:12" x14ac:dyDescent="0.25">
      <c r="A2" s="98"/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</row>
    <row r="3" spans="1:12" x14ac:dyDescent="0.25">
      <c r="A3" s="98"/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</row>
    <row r="4" spans="1:12" x14ac:dyDescent="0.25">
      <c r="A4" s="98"/>
      <c r="B4" s="98"/>
      <c r="C4" s="98"/>
      <c r="D4" s="98"/>
      <c r="E4" s="98"/>
      <c r="F4" s="98"/>
      <c r="G4" s="98"/>
      <c r="H4" s="98"/>
      <c r="I4" s="98"/>
      <c r="J4" s="98"/>
      <c r="K4" s="98"/>
      <c r="L4" s="98"/>
    </row>
    <row r="6" spans="1:12" x14ac:dyDescent="0.25">
      <c r="A6" s="40"/>
      <c r="B6" s="39"/>
      <c r="C6" s="39"/>
    </row>
    <row r="7" spans="1:12" x14ac:dyDescent="0.25">
      <c r="A7" s="41" t="s">
        <v>26</v>
      </c>
    </row>
    <row r="8" spans="1:12" x14ac:dyDescent="0.25">
      <c r="A8" s="40" t="s">
        <v>3</v>
      </c>
      <c r="B8" s="39" t="s">
        <v>4</v>
      </c>
      <c r="C8" s="39" t="s">
        <v>5</v>
      </c>
      <c r="D8" s="38" t="s">
        <v>13</v>
      </c>
      <c r="E8" s="38"/>
      <c r="F8" s="85" t="s">
        <v>59</v>
      </c>
    </row>
    <row r="9" spans="1:12" x14ac:dyDescent="0.25">
      <c r="A9" s="98">
        <v>711.46245059288538</v>
      </c>
      <c r="B9" s="98">
        <v>0.26666666666666666</v>
      </c>
      <c r="C9" s="98">
        <v>0.54</v>
      </c>
      <c r="D9" s="98">
        <v>21.862468661675347</v>
      </c>
      <c r="E9" s="98"/>
    </row>
    <row r="10" spans="1:12" ht="15.75" x14ac:dyDescent="0.25">
      <c r="A10" s="98">
        <v>711.46245059288538</v>
      </c>
      <c r="B10" s="98">
        <v>0.26666666666666666</v>
      </c>
      <c r="C10" s="98">
        <v>0.44</v>
      </c>
      <c r="D10" s="98">
        <v>21.862468661675347</v>
      </c>
      <c r="E10" s="98"/>
      <c r="F10" s="102" t="s">
        <v>80</v>
      </c>
    </row>
    <row r="11" spans="1:12" x14ac:dyDescent="0.25">
      <c r="A11" s="98">
        <v>714.28571428571433</v>
      </c>
      <c r="B11" s="98">
        <v>0.26666666666666666</v>
      </c>
      <c r="C11" s="98">
        <v>0.46</v>
      </c>
      <c r="D11" s="98">
        <v>21.905803627214794</v>
      </c>
      <c r="E11" s="98"/>
      <c r="F11" s="84"/>
    </row>
    <row r="12" spans="1:12" x14ac:dyDescent="0.25">
      <c r="A12" s="98">
        <v>714.28571428571433</v>
      </c>
      <c r="B12" s="98">
        <v>0.26666666666666666</v>
      </c>
      <c r="C12" s="98">
        <v>0.49</v>
      </c>
      <c r="D12" s="98">
        <v>21.905803627214794</v>
      </c>
      <c r="E12" s="98"/>
      <c r="F12" s="84"/>
    </row>
    <row r="13" spans="1:12" x14ac:dyDescent="0.25">
      <c r="A13" s="98">
        <v>708.66141732283472</v>
      </c>
      <c r="B13" s="98">
        <v>0.26666666666666666</v>
      </c>
      <c r="C13" s="98">
        <v>0.52</v>
      </c>
      <c r="D13" s="98">
        <v>21.819389863835532</v>
      </c>
      <c r="E13" s="98"/>
      <c r="F13" s="84"/>
    </row>
    <row r="14" spans="1:12" x14ac:dyDescent="0.25">
      <c r="A14" s="98">
        <v>689.65517241379314</v>
      </c>
      <c r="B14" s="98">
        <v>0.26666666666666666</v>
      </c>
      <c r="C14" s="98">
        <v>0.54</v>
      </c>
      <c r="D14" s="98">
        <v>21.524804065362158</v>
      </c>
      <c r="E14" s="98"/>
      <c r="F14" s="84"/>
    </row>
    <row r="15" spans="1:12" x14ac:dyDescent="0.25">
      <c r="A15" s="98">
        <v>674.15730337078651</v>
      </c>
      <c r="B15" s="98">
        <v>0.26666666666666666</v>
      </c>
      <c r="C15" s="98">
        <v>0.5</v>
      </c>
      <c r="D15" s="98">
        <v>21.281578132362895</v>
      </c>
      <c r="E15" s="98"/>
      <c r="F15" s="84"/>
    </row>
    <row r="16" spans="1:12" x14ac:dyDescent="0.25">
      <c r="A16" s="98">
        <v>746.88796680497921</v>
      </c>
      <c r="B16" s="98">
        <v>0.26666666666666666</v>
      </c>
      <c r="C16" s="98">
        <v>0.48</v>
      </c>
      <c r="D16" s="98">
        <v>22.400150655579647</v>
      </c>
      <c r="E16" s="98"/>
      <c r="F16" s="84"/>
    </row>
    <row r="17" spans="1:6" x14ac:dyDescent="0.25">
      <c r="A17" s="98">
        <v>743.80165289256206</v>
      </c>
      <c r="B17" s="98">
        <v>0.26666666666666666</v>
      </c>
      <c r="C17" s="98">
        <v>0.5</v>
      </c>
      <c r="D17" s="98">
        <v>22.35382144226935</v>
      </c>
      <c r="E17" s="98"/>
      <c r="F17" s="84"/>
    </row>
    <row r="18" spans="1:6" x14ac:dyDescent="0.25">
      <c r="A18" s="98">
        <v>717.13147410358567</v>
      </c>
      <c r="B18" s="98">
        <v>0.26666666666666666</v>
      </c>
      <c r="C18" s="98">
        <v>0.5</v>
      </c>
      <c r="D18" s="98">
        <v>21.949397309392058</v>
      </c>
      <c r="E18" s="98"/>
      <c r="F18" s="84"/>
    </row>
    <row r="19" spans="1:6" x14ac:dyDescent="0.25">
      <c r="A19" s="98">
        <v>753.13807531380746</v>
      </c>
      <c r="B19" s="98">
        <v>0.26666666666666666</v>
      </c>
      <c r="C19" s="98">
        <v>0.52</v>
      </c>
      <c r="D19" s="98">
        <v>22.49367987512985</v>
      </c>
      <c r="E19" s="98"/>
      <c r="F19" s="84"/>
    </row>
    <row r="20" spans="1:6" x14ac:dyDescent="0.25">
      <c r="A20" s="98">
        <v>622.83737024221455</v>
      </c>
      <c r="B20" s="98">
        <v>0.26666666666666666</v>
      </c>
      <c r="C20" s="98">
        <v>0.55000000000000004</v>
      </c>
      <c r="D20" s="98">
        <v>20.455520705868352</v>
      </c>
      <c r="E20" s="98"/>
      <c r="F20" s="84"/>
    </row>
    <row r="21" spans="1:6" x14ac:dyDescent="0.25">
      <c r="A21" s="98">
        <v>633.80281690140839</v>
      </c>
      <c r="B21" s="98">
        <v>0.26666666666666666</v>
      </c>
      <c r="C21" s="98">
        <v>0.56999999999999995</v>
      </c>
      <c r="D21" s="98">
        <v>20.634801265149768</v>
      </c>
      <c r="E21" s="98"/>
      <c r="F21" s="84"/>
    </row>
    <row r="22" spans="1:6" x14ac:dyDescent="0.25">
      <c r="A22" s="98">
        <v>622.83737024221455</v>
      </c>
      <c r="B22" s="98">
        <v>0.26666666666666666</v>
      </c>
      <c r="C22" s="98">
        <v>0.59</v>
      </c>
      <c r="D22" s="98">
        <v>20.455520705868352</v>
      </c>
      <c r="E22" s="98"/>
      <c r="F22" s="84"/>
    </row>
    <row r="23" spans="1:6" x14ac:dyDescent="0.25">
      <c r="A23" s="98">
        <v>604.02684563758396</v>
      </c>
      <c r="B23" s="98">
        <v>0.26666666666666666</v>
      </c>
      <c r="C23" s="98">
        <v>0.69</v>
      </c>
      <c r="D23" s="98">
        <v>20.14426047819903</v>
      </c>
      <c r="E23" s="98"/>
      <c r="F23" s="84"/>
    </row>
    <row r="24" spans="1:6" x14ac:dyDescent="0.25">
      <c r="A24" s="98">
        <v>640.56939501779368</v>
      </c>
      <c r="B24" s="98">
        <v>0.26666666666666666</v>
      </c>
      <c r="C24" s="98">
        <v>0.54</v>
      </c>
      <c r="D24" s="98">
        <v>20.744659013659341</v>
      </c>
      <c r="E24" s="98"/>
      <c r="F24" s="84"/>
    </row>
    <row r="25" spans="1:6" x14ac:dyDescent="0.25">
      <c r="A25" s="98">
        <v>649.81949458483757</v>
      </c>
      <c r="B25" s="98">
        <v>0.26666666666666666</v>
      </c>
      <c r="C25" s="98">
        <v>0.56999999999999995</v>
      </c>
      <c r="D25" s="98">
        <v>20.893903089052117</v>
      </c>
      <c r="E25" s="98"/>
      <c r="F25" s="84"/>
    </row>
    <row r="26" spans="1:6" x14ac:dyDescent="0.25">
      <c r="A26" s="98">
        <v>592.1052631578948</v>
      </c>
      <c r="B26" s="98">
        <v>0.26666666666666666</v>
      </c>
      <c r="C26" s="98">
        <v>0.6</v>
      </c>
      <c r="D26" s="98">
        <v>19.944477751375352</v>
      </c>
      <c r="E26" s="98"/>
      <c r="F26" s="84"/>
    </row>
    <row r="27" spans="1:6" x14ac:dyDescent="0.25">
      <c r="A27" s="98">
        <v>594.05940594059405</v>
      </c>
      <c r="B27" s="98">
        <v>0.26666666666666666</v>
      </c>
      <c r="C27" s="98">
        <v>0.61</v>
      </c>
      <c r="D27" s="98">
        <v>19.977362320699797</v>
      </c>
      <c r="E27" s="98"/>
      <c r="F27" s="84"/>
    </row>
    <row r="28" spans="1:6" x14ac:dyDescent="0.25">
      <c r="A28" s="98">
        <v>580.64516129032256</v>
      </c>
      <c r="B28" s="98">
        <v>0.26666666666666666</v>
      </c>
      <c r="C28" s="98">
        <v>0.6</v>
      </c>
      <c r="D28" s="98">
        <v>19.750523602992466</v>
      </c>
      <c r="E28" s="98"/>
      <c r="F28" s="84"/>
    </row>
    <row r="29" spans="1:6" x14ac:dyDescent="0.25">
      <c r="A29" s="98">
        <v>584.41558441558436</v>
      </c>
      <c r="B29" s="98">
        <v>0.26666666666666666</v>
      </c>
      <c r="C29" s="98">
        <v>0.59</v>
      </c>
      <c r="D29" s="98">
        <v>19.814544917093947</v>
      </c>
      <c r="E29" s="98"/>
      <c r="F29" s="84"/>
    </row>
    <row r="30" spans="1:6" x14ac:dyDescent="0.25">
      <c r="A30" s="98">
        <v>583.46839546191256</v>
      </c>
      <c r="B30" s="98">
        <v>0.26666666666666666</v>
      </c>
      <c r="C30" s="98">
        <v>0.5</v>
      </c>
      <c r="D30" s="98">
        <v>19.798481237990483</v>
      </c>
      <c r="E30" s="98"/>
      <c r="F30" s="84"/>
    </row>
    <row r="31" spans="1:6" x14ac:dyDescent="0.25">
      <c r="A31" s="98">
        <v>579.71014492753625</v>
      </c>
      <c r="B31" s="98">
        <v>0.26666666666666666</v>
      </c>
      <c r="C31" s="98">
        <v>0.64</v>
      </c>
      <c r="D31" s="98">
        <v>19.73461500306674</v>
      </c>
      <c r="E31" s="98"/>
      <c r="F31" s="84"/>
    </row>
    <row r="32" spans="1:6" x14ac:dyDescent="0.25">
      <c r="A32" s="98">
        <v>572.3370429252783</v>
      </c>
      <c r="B32" s="98">
        <v>0.26666666666666666</v>
      </c>
      <c r="C32" s="98">
        <v>0.64</v>
      </c>
      <c r="D32" s="98">
        <v>19.608715057643824</v>
      </c>
      <c r="E32" s="98"/>
      <c r="F32" s="84"/>
    </row>
    <row r="33" spans="1:5" x14ac:dyDescent="0.25">
      <c r="A33" s="98"/>
      <c r="B33" s="98"/>
      <c r="C33" s="98"/>
      <c r="D33" s="98"/>
      <c r="E33" s="98"/>
    </row>
    <row r="34" spans="1:5" x14ac:dyDescent="0.25">
      <c r="A34" s="98"/>
      <c r="B34" s="98"/>
      <c r="C34" s="98"/>
      <c r="D34" s="98"/>
      <c r="E34" s="98"/>
    </row>
    <row r="35" spans="1:5" x14ac:dyDescent="0.25">
      <c r="A35" s="98"/>
      <c r="B35" s="98"/>
      <c r="C35" s="98"/>
      <c r="D35" s="98"/>
      <c r="E35" s="98"/>
    </row>
    <row r="36" spans="1:5" x14ac:dyDescent="0.25">
      <c r="A36" s="98"/>
      <c r="B36" s="98"/>
      <c r="C36" s="98"/>
      <c r="D36" s="98"/>
      <c r="E36" s="98"/>
    </row>
    <row r="37" spans="1:5" x14ac:dyDescent="0.25">
      <c r="A37" s="98"/>
      <c r="B37" s="98"/>
      <c r="C37" s="98"/>
      <c r="D37" s="98"/>
      <c r="E37" s="98"/>
    </row>
    <row r="38" spans="1:5" x14ac:dyDescent="0.25">
      <c r="A38" s="98"/>
      <c r="B38" s="98"/>
      <c r="C38" s="98"/>
      <c r="D38" s="98"/>
      <c r="E38" s="98"/>
    </row>
    <row r="39" spans="1:5" x14ac:dyDescent="0.25">
      <c r="A39" s="98"/>
      <c r="B39" s="98"/>
      <c r="C39" s="98"/>
      <c r="D39" s="98"/>
      <c r="E39" s="98"/>
    </row>
    <row r="40" spans="1:5" x14ac:dyDescent="0.25">
      <c r="A40" s="98"/>
      <c r="B40" s="98"/>
      <c r="C40" s="98"/>
      <c r="D40" s="98"/>
      <c r="E40" s="98"/>
    </row>
    <row r="41" spans="1:5" x14ac:dyDescent="0.25">
      <c r="A41" s="98"/>
      <c r="B41" s="98"/>
      <c r="C41" s="98"/>
      <c r="D41" s="98"/>
      <c r="E41" s="98"/>
    </row>
    <row r="42" spans="1:5" x14ac:dyDescent="0.25">
      <c r="A42" s="98"/>
      <c r="B42" s="98"/>
      <c r="C42" s="98"/>
      <c r="D42" s="98"/>
      <c r="E42" s="98"/>
    </row>
    <row r="43" spans="1:5" x14ac:dyDescent="0.25">
      <c r="A43" s="98"/>
      <c r="B43" s="98"/>
      <c r="C43" s="98"/>
      <c r="D43" s="98"/>
      <c r="E43" s="98"/>
    </row>
    <row r="44" spans="1:5" x14ac:dyDescent="0.25">
      <c r="A44" s="98"/>
      <c r="B44" s="98"/>
      <c r="C44" s="98"/>
      <c r="D44" s="98"/>
      <c r="E44" s="98"/>
    </row>
    <row r="45" spans="1:5" x14ac:dyDescent="0.25">
      <c r="A45" s="98"/>
      <c r="B45" s="98"/>
      <c r="C45" s="98"/>
      <c r="D45" s="98"/>
      <c r="E45" s="98"/>
    </row>
    <row r="46" spans="1:5" x14ac:dyDescent="0.25">
      <c r="A46" s="98"/>
      <c r="B46" s="98"/>
      <c r="C46" s="98"/>
      <c r="D46" s="98"/>
      <c r="E46" s="98"/>
    </row>
    <row r="47" spans="1:5" x14ac:dyDescent="0.25">
      <c r="A47" s="98"/>
      <c r="B47" s="98"/>
      <c r="C47" s="98"/>
      <c r="D47" s="98"/>
      <c r="E47" s="98"/>
    </row>
    <row r="48" spans="1:5" x14ac:dyDescent="0.25">
      <c r="A48" s="98"/>
      <c r="B48" s="98"/>
      <c r="C48" s="98"/>
      <c r="D48" s="98"/>
      <c r="E48" s="98"/>
    </row>
    <row r="49" spans="1:5" x14ac:dyDescent="0.25">
      <c r="A49" s="98"/>
      <c r="B49" s="98"/>
      <c r="C49" s="98"/>
      <c r="D49" s="98"/>
      <c r="E49" s="98"/>
    </row>
    <row r="50" spans="1:5" x14ac:dyDescent="0.25">
      <c r="A50" s="98"/>
      <c r="B50" s="98"/>
      <c r="C50" s="98"/>
      <c r="D50" s="98"/>
      <c r="E50" s="98"/>
    </row>
    <row r="51" spans="1:5" x14ac:dyDescent="0.25">
      <c r="A51" s="98"/>
      <c r="B51" s="98"/>
      <c r="C51" s="98"/>
      <c r="D51" s="98"/>
      <c r="E51" s="98"/>
    </row>
    <row r="52" spans="1:5" x14ac:dyDescent="0.25">
      <c r="A52" s="98"/>
      <c r="B52" s="98"/>
      <c r="C52" s="98"/>
      <c r="D52" s="98"/>
      <c r="E52" s="98"/>
    </row>
    <row r="53" spans="1:5" x14ac:dyDescent="0.25">
      <c r="A53" s="98"/>
      <c r="B53" s="98"/>
      <c r="C53" s="98"/>
      <c r="D53" s="98"/>
      <c r="E53" s="98"/>
    </row>
    <row r="54" spans="1:5" x14ac:dyDescent="0.25">
      <c r="A54" s="98"/>
      <c r="B54" s="98"/>
      <c r="C54" s="98"/>
      <c r="D54" s="98"/>
      <c r="E54" s="98"/>
    </row>
    <row r="55" spans="1:5" x14ac:dyDescent="0.25">
      <c r="A55" s="98"/>
      <c r="B55" s="98"/>
      <c r="C55" s="98"/>
      <c r="D55" s="98"/>
      <c r="E55" s="98"/>
    </row>
    <row r="56" spans="1:5" x14ac:dyDescent="0.25">
      <c r="A56" s="98"/>
      <c r="B56" s="98"/>
      <c r="C56" s="98"/>
      <c r="D56" s="98"/>
      <c r="E56" s="98"/>
    </row>
    <row r="57" spans="1:5" x14ac:dyDescent="0.25">
      <c r="A57" s="98"/>
      <c r="B57" s="98"/>
      <c r="C57" s="98"/>
      <c r="D57" s="98"/>
      <c r="E57" s="98"/>
    </row>
    <row r="58" spans="1:5" x14ac:dyDescent="0.25">
      <c r="A58" s="98"/>
      <c r="B58" s="98"/>
      <c r="C58" s="98"/>
      <c r="D58" s="98"/>
      <c r="E58" s="98"/>
    </row>
    <row r="59" spans="1:5" x14ac:dyDescent="0.25">
      <c r="A59" s="98"/>
      <c r="B59" s="98"/>
      <c r="C59" s="98"/>
      <c r="D59" s="98"/>
      <c r="E59" s="98"/>
    </row>
    <row r="60" spans="1:5" x14ac:dyDescent="0.25">
      <c r="A60" s="98"/>
      <c r="B60" s="98"/>
      <c r="C60" s="98"/>
      <c r="D60" s="98"/>
      <c r="E60" s="98"/>
    </row>
    <row r="61" spans="1:5" x14ac:dyDescent="0.25">
      <c r="A61" s="98"/>
      <c r="B61" s="98"/>
      <c r="C61" s="98"/>
      <c r="D61" s="98"/>
      <c r="E61" s="98"/>
    </row>
    <row r="62" spans="1:5" x14ac:dyDescent="0.25">
      <c r="A62" s="98"/>
      <c r="B62" s="98"/>
      <c r="C62" s="98"/>
      <c r="D62" s="98"/>
      <c r="E62" s="98"/>
    </row>
    <row r="63" spans="1:5" x14ac:dyDescent="0.25">
      <c r="A63" s="98"/>
      <c r="B63" s="98"/>
      <c r="C63" s="98"/>
      <c r="D63" s="98"/>
      <c r="E63" s="98"/>
    </row>
    <row r="64" spans="1:5" x14ac:dyDescent="0.25">
      <c r="A64" s="98"/>
      <c r="B64" s="98"/>
      <c r="C64" s="98"/>
      <c r="D64" s="98"/>
      <c r="E64" s="98"/>
    </row>
    <row r="65" spans="1:5" x14ac:dyDescent="0.25">
      <c r="A65" s="98"/>
      <c r="B65" s="98"/>
      <c r="C65" s="98"/>
      <c r="D65" s="98"/>
      <c r="E65" s="98"/>
    </row>
    <row r="66" spans="1:5" x14ac:dyDescent="0.25">
      <c r="A66" s="98"/>
      <c r="B66" s="98"/>
      <c r="C66" s="98"/>
      <c r="D66" s="98"/>
      <c r="E66" s="98"/>
    </row>
    <row r="67" spans="1:5" x14ac:dyDescent="0.25">
      <c r="A67" s="98"/>
      <c r="B67" s="98"/>
      <c r="C67" s="98"/>
      <c r="D67" s="98"/>
      <c r="E67" s="98"/>
    </row>
    <row r="68" spans="1:5" x14ac:dyDescent="0.25">
      <c r="A68" s="98"/>
      <c r="B68" s="98"/>
      <c r="C68" s="98"/>
      <c r="D68" s="98"/>
      <c r="E68" s="98"/>
    </row>
    <row r="69" spans="1:5" x14ac:dyDescent="0.25">
      <c r="A69" s="98"/>
      <c r="B69" s="98"/>
      <c r="C69" s="98"/>
      <c r="D69" s="98"/>
      <c r="E69" s="98"/>
    </row>
    <row r="70" spans="1:5" x14ac:dyDescent="0.25">
      <c r="A70" s="98"/>
      <c r="B70" s="98"/>
      <c r="C70" s="98"/>
      <c r="D70" s="98"/>
      <c r="E70" s="98"/>
    </row>
    <row r="71" spans="1:5" x14ac:dyDescent="0.25">
      <c r="A71" s="98"/>
      <c r="B71" s="98"/>
      <c r="C71" s="98"/>
      <c r="D71" s="98"/>
      <c r="E71" s="98"/>
    </row>
    <row r="72" spans="1:5" x14ac:dyDescent="0.25">
      <c r="A72" s="98"/>
      <c r="B72" s="98"/>
      <c r="C72" s="98"/>
      <c r="D72" s="98"/>
      <c r="E72" s="98"/>
    </row>
    <row r="73" spans="1:5" x14ac:dyDescent="0.25">
      <c r="A73" s="98"/>
      <c r="B73" s="98"/>
      <c r="C73" s="98"/>
      <c r="D73" s="98"/>
      <c r="E73" s="98"/>
    </row>
    <row r="74" spans="1:5" x14ac:dyDescent="0.25">
      <c r="A74" s="98"/>
      <c r="B74" s="98"/>
      <c r="C74" s="98"/>
      <c r="D74" s="98"/>
      <c r="E74" s="98"/>
    </row>
    <row r="75" spans="1:5" x14ac:dyDescent="0.25">
      <c r="A75" s="98"/>
      <c r="B75" s="98"/>
      <c r="C75" s="98"/>
      <c r="D75" s="98"/>
      <c r="E75" s="98"/>
    </row>
    <row r="76" spans="1:5" x14ac:dyDescent="0.25">
      <c r="A76" s="98"/>
      <c r="B76" s="98"/>
      <c r="C76" s="98"/>
      <c r="D76" s="98"/>
      <c r="E76" s="98"/>
    </row>
    <row r="77" spans="1:5" x14ac:dyDescent="0.25">
      <c r="A77" s="98"/>
      <c r="B77" s="98"/>
      <c r="C77" s="98"/>
      <c r="D77" s="98"/>
      <c r="E77" s="98"/>
    </row>
    <row r="78" spans="1:5" x14ac:dyDescent="0.25">
      <c r="A78" s="98"/>
      <c r="B78" s="98"/>
      <c r="C78" s="98"/>
      <c r="D78" s="98"/>
      <c r="E78" s="98"/>
    </row>
    <row r="79" spans="1:5" x14ac:dyDescent="0.25">
      <c r="A79" s="98"/>
      <c r="B79" s="98"/>
      <c r="C79" s="98"/>
      <c r="D79" s="98"/>
      <c r="E79" s="98"/>
    </row>
    <row r="80" spans="1:5" x14ac:dyDescent="0.25">
      <c r="A80" s="98"/>
      <c r="B80" s="98"/>
      <c r="C80" s="98"/>
      <c r="D80" s="98"/>
      <c r="E80" s="98"/>
    </row>
    <row r="81" spans="1:5" x14ac:dyDescent="0.25">
      <c r="A81" s="98"/>
      <c r="B81" s="98"/>
      <c r="C81" s="98"/>
      <c r="D81" s="98"/>
      <c r="E81" s="98"/>
    </row>
    <row r="82" spans="1:5" x14ac:dyDescent="0.25">
      <c r="A82" s="98"/>
      <c r="B82" s="98"/>
      <c r="C82" s="98"/>
      <c r="D82" s="98"/>
      <c r="E82" s="98"/>
    </row>
    <row r="83" spans="1:5" x14ac:dyDescent="0.25">
      <c r="A83" s="98"/>
      <c r="B83" s="98"/>
      <c r="C83" s="98"/>
      <c r="D83" s="98"/>
      <c r="E83" s="98"/>
    </row>
    <row r="84" spans="1:5" x14ac:dyDescent="0.25">
      <c r="A84" s="98"/>
      <c r="B84" s="98"/>
      <c r="C84" s="98"/>
      <c r="D84" s="98"/>
      <c r="E84" s="98"/>
    </row>
    <row r="85" spans="1:5" x14ac:dyDescent="0.25">
      <c r="A85" s="98"/>
      <c r="B85" s="98"/>
      <c r="C85" s="98"/>
      <c r="D85" s="98"/>
      <c r="E85" s="98"/>
    </row>
    <row r="86" spans="1:5" x14ac:dyDescent="0.25">
      <c r="A86" s="98"/>
      <c r="B86" s="98"/>
      <c r="C86" s="98"/>
      <c r="D86" s="98"/>
      <c r="E86" s="98"/>
    </row>
    <row r="87" spans="1:5" x14ac:dyDescent="0.25">
      <c r="A87" s="98"/>
      <c r="B87" s="98"/>
      <c r="C87" s="98"/>
      <c r="D87" s="98"/>
      <c r="E87" s="98"/>
    </row>
    <row r="88" spans="1:5" x14ac:dyDescent="0.25">
      <c r="A88" s="98"/>
      <c r="B88" s="98"/>
      <c r="C88" s="98"/>
      <c r="D88" s="98"/>
      <c r="E88" s="98"/>
    </row>
    <row r="89" spans="1:5" x14ac:dyDescent="0.25">
      <c r="A89" s="98"/>
      <c r="B89" s="98"/>
      <c r="C89" s="98"/>
      <c r="D89" s="98"/>
      <c r="E89" s="98"/>
    </row>
    <row r="90" spans="1:5" x14ac:dyDescent="0.25">
      <c r="A90" s="98"/>
      <c r="B90" s="98"/>
      <c r="C90" s="98"/>
      <c r="D90" s="98"/>
      <c r="E90" s="98"/>
    </row>
    <row r="91" spans="1:5" x14ac:dyDescent="0.25">
      <c r="A91" s="98"/>
      <c r="B91" s="98"/>
      <c r="C91" s="98"/>
      <c r="D91" s="98"/>
      <c r="E91" s="98"/>
    </row>
    <row r="92" spans="1:5" x14ac:dyDescent="0.25">
      <c r="A92" s="98"/>
      <c r="B92" s="98"/>
      <c r="C92" s="98"/>
      <c r="D92" s="98"/>
      <c r="E92" s="98"/>
    </row>
    <row r="93" spans="1:5" x14ac:dyDescent="0.25">
      <c r="A93" s="98"/>
      <c r="B93" s="98"/>
      <c r="C93" s="98"/>
      <c r="D93" s="98"/>
      <c r="E93" s="98"/>
    </row>
    <row r="94" spans="1:5" x14ac:dyDescent="0.25">
      <c r="A94" s="98"/>
      <c r="B94" s="98"/>
      <c r="C94" s="98"/>
      <c r="D94" s="98"/>
      <c r="E94" s="98"/>
    </row>
    <row r="95" spans="1:5" x14ac:dyDescent="0.25">
      <c r="A95" s="98"/>
      <c r="B95" s="98"/>
      <c r="C95" s="98"/>
      <c r="D95" s="98"/>
      <c r="E95" s="98"/>
    </row>
    <row r="96" spans="1:5" x14ac:dyDescent="0.25">
      <c r="A96" s="98"/>
      <c r="B96" s="98"/>
      <c r="C96" s="98"/>
      <c r="D96" s="98"/>
      <c r="E96" s="98"/>
    </row>
    <row r="97" spans="1:5" x14ac:dyDescent="0.25">
      <c r="A97" s="98"/>
      <c r="B97" s="98"/>
      <c r="C97" s="98"/>
      <c r="D97" s="98"/>
      <c r="E97" s="98"/>
    </row>
    <row r="98" spans="1:5" x14ac:dyDescent="0.25">
      <c r="A98" s="98"/>
      <c r="B98" s="98"/>
      <c r="C98" s="98"/>
      <c r="D98" s="98"/>
      <c r="E98" s="98"/>
    </row>
    <row r="99" spans="1:5" x14ac:dyDescent="0.25">
      <c r="A99" s="98"/>
      <c r="B99" s="98"/>
      <c r="C99" s="98"/>
      <c r="D99" s="98"/>
      <c r="E99" s="98"/>
    </row>
    <row r="100" spans="1:5" x14ac:dyDescent="0.25">
      <c r="A100" s="98"/>
      <c r="B100" s="98"/>
      <c r="C100" s="98"/>
      <c r="D100" s="98"/>
      <c r="E100" s="98"/>
    </row>
    <row r="101" spans="1:5" x14ac:dyDescent="0.25">
      <c r="A101" s="98"/>
      <c r="B101" s="98"/>
      <c r="C101" s="98"/>
      <c r="D101" s="98"/>
      <c r="E101" s="98"/>
    </row>
    <row r="102" spans="1:5" x14ac:dyDescent="0.25">
      <c r="A102" s="98"/>
      <c r="B102" s="98"/>
      <c r="C102" s="98"/>
      <c r="D102" s="98"/>
      <c r="E102" s="98"/>
    </row>
    <row r="103" spans="1:5" x14ac:dyDescent="0.25">
      <c r="A103" s="98"/>
      <c r="B103" s="98"/>
      <c r="C103" s="98"/>
      <c r="D103" s="98"/>
      <c r="E103" s="98"/>
    </row>
    <row r="104" spans="1:5" x14ac:dyDescent="0.25">
      <c r="A104" s="98"/>
      <c r="B104" s="98"/>
      <c r="C104" s="98"/>
      <c r="D104" s="98"/>
      <c r="E104" s="98"/>
    </row>
    <row r="105" spans="1:5" x14ac:dyDescent="0.25">
      <c r="A105" s="98"/>
      <c r="B105" s="98"/>
      <c r="C105" s="98"/>
      <c r="D105" s="98"/>
      <c r="E105" s="98"/>
    </row>
    <row r="106" spans="1:5" x14ac:dyDescent="0.25">
      <c r="A106" s="98"/>
      <c r="B106" s="98"/>
      <c r="C106" s="98"/>
      <c r="D106" s="98"/>
      <c r="E106" s="98"/>
    </row>
    <row r="107" spans="1:5" x14ac:dyDescent="0.25">
      <c r="A107" s="98"/>
      <c r="B107" s="98"/>
      <c r="C107" s="98"/>
      <c r="D107" s="98"/>
      <c r="E107" s="98"/>
    </row>
    <row r="108" spans="1:5" x14ac:dyDescent="0.25">
      <c r="A108" s="98"/>
      <c r="B108" s="98"/>
      <c r="C108" s="98"/>
      <c r="D108" s="98"/>
      <c r="E108" s="98"/>
    </row>
    <row r="109" spans="1:5" x14ac:dyDescent="0.25">
      <c r="A109" s="98"/>
      <c r="B109" s="98"/>
      <c r="C109" s="98"/>
      <c r="D109" s="98"/>
      <c r="E109" s="98"/>
    </row>
    <row r="110" spans="1:5" x14ac:dyDescent="0.25">
      <c r="A110" s="98"/>
      <c r="B110" s="98"/>
      <c r="C110" s="98"/>
      <c r="D110" s="98"/>
      <c r="E110" s="98"/>
    </row>
    <row r="111" spans="1:5" x14ac:dyDescent="0.25">
      <c r="A111" s="98"/>
      <c r="B111" s="98"/>
      <c r="C111" s="98"/>
      <c r="D111" s="98"/>
      <c r="E111" s="98"/>
    </row>
    <row r="112" spans="1:5" x14ac:dyDescent="0.25">
      <c r="A112" s="98"/>
      <c r="B112" s="98"/>
      <c r="C112" s="98"/>
      <c r="D112" s="98"/>
      <c r="E112" s="98"/>
    </row>
    <row r="113" spans="1:5" x14ac:dyDescent="0.25">
      <c r="A113" s="98"/>
      <c r="B113" s="98"/>
      <c r="C113" s="98"/>
      <c r="D113" s="98"/>
      <c r="E113" s="98"/>
    </row>
    <row r="114" spans="1:5" x14ac:dyDescent="0.25">
      <c r="A114" s="98"/>
      <c r="B114" s="98"/>
      <c r="C114" s="98"/>
      <c r="D114" s="98"/>
      <c r="E114" s="98"/>
    </row>
    <row r="115" spans="1:5" x14ac:dyDescent="0.25">
      <c r="A115" s="98"/>
      <c r="B115" s="98"/>
      <c r="C115" s="98"/>
      <c r="D115" s="98"/>
      <c r="E115" s="98"/>
    </row>
    <row r="116" spans="1:5" x14ac:dyDescent="0.25">
      <c r="A116" s="98"/>
      <c r="B116" s="98"/>
      <c r="C116" s="98"/>
      <c r="D116" s="98"/>
      <c r="E116" s="98"/>
    </row>
    <row r="117" spans="1:5" x14ac:dyDescent="0.25">
      <c r="A117" s="98"/>
      <c r="B117" s="98"/>
      <c r="C117" s="98"/>
      <c r="D117" s="98"/>
      <c r="E117" s="98"/>
    </row>
    <row r="118" spans="1:5" x14ac:dyDescent="0.25">
      <c r="A118" s="98"/>
      <c r="B118" s="98"/>
      <c r="C118" s="98"/>
      <c r="D118" s="98"/>
      <c r="E118" s="98"/>
    </row>
    <row r="119" spans="1:5" x14ac:dyDescent="0.25">
      <c r="A119" s="98"/>
      <c r="B119" s="98"/>
      <c r="C119" s="98"/>
      <c r="D119" s="98"/>
      <c r="E119" s="98"/>
    </row>
    <row r="120" spans="1:5" x14ac:dyDescent="0.25">
      <c r="A120" s="98"/>
      <c r="B120" s="98"/>
      <c r="C120" s="98"/>
      <c r="D120" s="98"/>
      <c r="E120" s="98"/>
    </row>
    <row r="121" spans="1:5" x14ac:dyDescent="0.25">
      <c r="A121" s="98"/>
      <c r="B121" s="98"/>
      <c r="C121" s="98"/>
      <c r="D121" s="98"/>
      <c r="E121" s="98"/>
    </row>
    <row r="122" spans="1:5" x14ac:dyDescent="0.25">
      <c r="A122" s="98"/>
      <c r="B122" s="98"/>
      <c r="C122" s="98"/>
      <c r="D122" s="98"/>
      <c r="E122" s="98"/>
    </row>
    <row r="123" spans="1:5" x14ac:dyDescent="0.25">
      <c r="A123" s="98"/>
      <c r="B123" s="98"/>
      <c r="C123" s="98"/>
      <c r="D123" s="98"/>
      <c r="E123" s="98"/>
    </row>
    <row r="124" spans="1:5" x14ac:dyDescent="0.25">
      <c r="A124" s="98"/>
      <c r="B124" s="98"/>
      <c r="C124" s="98"/>
      <c r="D124" s="98"/>
      <c r="E124" s="98"/>
    </row>
    <row r="125" spans="1:5" x14ac:dyDescent="0.25">
      <c r="A125" s="98"/>
      <c r="B125" s="98"/>
      <c r="C125" s="98"/>
      <c r="D125" s="98"/>
      <c r="E125" s="98"/>
    </row>
    <row r="126" spans="1:5" x14ac:dyDescent="0.25">
      <c r="A126" s="98"/>
      <c r="B126" s="98"/>
      <c r="C126" s="98"/>
      <c r="D126" s="98"/>
      <c r="E126" s="98"/>
    </row>
    <row r="127" spans="1:5" x14ac:dyDescent="0.25">
      <c r="A127" s="98"/>
      <c r="B127" s="98"/>
      <c r="C127" s="98"/>
      <c r="D127" s="98"/>
      <c r="E127" s="98"/>
    </row>
    <row r="128" spans="1:5" x14ac:dyDescent="0.25">
      <c r="A128" s="98"/>
      <c r="B128" s="98"/>
      <c r="C128" s="98"/>
      <c r="D128" s="98"/>
      <c r="E128" s="98"/>
    </row>
    <row r="129" spans="1:5" x14ac:dyDescent="0.25">
      <c r="A129" s="98"/>
      <c r="B129" s="98"/>
      <c r="C129" s="98"/>
      <c r="D129" s="98"/>
      <c r="E129" s="98"/>
    </row>
    <row r="130" spans="1:5" x14ac:dyDescent="0.25">
      <c r="A130" s="98"/>
      <c r="B130" s="98"/>
      <c r="C130" s="98"/>
      <c r="D130" s="98"/>
      <c r="E130" s="98"/>
    </row>
    <row r="131" spans="1:5" x14ac:dyDescent="0.25">
      <c r="A131" s="98"/>
      <c r="B131" s="98"/>
      <c r="C131" s="98"/>
      <c r="D131" s="98"/>
      <c r="E131" s="98"/>
    </row>
    <row r="132" spans="1:5" x14ac:dyDescent="0.25">
      <c r="A132" s="98"/>
      <c r="B132" s="98"/>
      <c r="C132" s="98"/>
      <c r="D132" s="98"/>
      <c r="E132" s="98"/>
    </row>
    <row r="133" spans="1:5" x14ac:dyDescent="0.25">
      <c r="A133" s="98"/>
      <c r="B133" s="98"/>
      <c r="C133" s="98"/>
      <c r="D133" s="98"/>
      <c r="E133" s="98"/>
    </row>
    <row r="134" spans="1:5" x14ac:dyDescent="0.25">
      <c r="A134" s="98"/>
      <c r="B134" s="98"/>
      <c r="C134" s="98"/>
      <c r="D134" s="98"/>
      <c r="E134" s="98"/>
    </row>
    <row r="135" spans="1:5" x14ac:dyDescent="0.25">
      <c r="A135" s="98"/>
      <c r="B135" s="98"/>
      <c r="C135" s="98"/>
      <c r="D135" s="98"/>
      <c r="E135" s="98"/>
    </row>
    <row r="136" spans="1:5" x14ac:dyDescent="0.25">
      <c r="A136" s="98"/>
      <c r="B136" s="98"/>
      <c r="C136" s="98"/>
      <c r="D136" s="98"/>
      <c r="E136" s="98"/>
    </row>
    <row r="137" spans="1:5" x14ac:dyDescent="0.25">
      <c r="A137" s="98"/>
      <c r="B137" s="98"/>
      <c r="C137" s="98"/>
      <c r="D137" s="98"/>
      <c r="E137" s="98"/>
    </row>
    <row r="138" spans="1:5" x14ac:dyDescent="0.25">
      <c r="A138" s="98"/>
      <c r="B138" s="98"/>
      <c r="C138" s="98"/>
      <c r="D138" s="98"/>
      <c r="E138" s="98"/>
    </row>
    <row r="139" spans="1:5" x14ac:dyDescent="0.25">
      <c r="A139" s="98"/>
      <c r="B139" s="98"/>
      <c r="C139" s="98"/>
      <c r="D139" s="98"/>
      <c r="E139" s="98"/>
    </row>
    <row r="140" spans="1:5" x14ac:dyDescent="0.25">
      <c r="A140" s="98"/>
      <c r="B140" s="98"/>
      <c r="C140" s="98"/>
      <c r="D140" s="98"/>
      <c r="E140" s="98"/>
    </row>
    <row r="141" spans="1:5" x14ac:dyDescent="0.25">
      <c r="A141" s="98"/>
      <c r="B141" s="98"/>
      <c r="C141" s="98"/>
      <c r="D141" s="98"/>
      <c r="E141" s="98"/>
    </row>
    <row r="142" spans="1:5" x14ac:dyDescent="0.25">
      <c r="A142" s="98"/>
      <c r="B142" s="98"/>
      <c r="C142" s="98"/>
      <c r="D142" s="98"/>
      <c r="E142" s="98"/>
    </row>
    <row r="143" spans="1:5" x14ac:dyDescent="0.25">
      <c r="A143" s="98"/>
      <c r="B143" s="98"/>
      <c r="C143" s="98"/>
      <c r="D143" s="98"/>
      <c r="E143" s="98"/>
    </row>
    <row r="144" spans="1:5" x14ac:dyDescent="0.25">
      <c r="A144" s="98"/>
      <c r="B144" s="98"/>
      <c r="C144" s="98"/>
      <c r="D144" s="98"/>
      <c r="E144" s="98"/>
    </row>
    <row r="145" spans="1:5" x14ac:dyDescent="0.25">
      <c r="A145" s="98"/>
      <c r="B145" s="98"/>
      <c r="C145" s="98"/>
      <c r="D145" s="98"/>
      <c r="E145" s="98"/>
    </row>
    <row r="146" spans="1:5" x14ac:dyDescent="0.25">
      <c r="A146" s="98"/>
      <c r="B146" s="98"/>
      <c r="C146" s="98"/>
      <c r="D146" s="98"/>
      <c r="E146" s="98"/>
    </row>
    <row r="147" spans="1:5" x14ac:dyDescent="0.25">
      <c r="A147" s="98"/>
      <c r="B147" s="98"/>
      <c r="C147" s="98"/>
      <c r="D147" s="98"/>
      <c r="E147" s="98"/>
    </row>
    <row r="148" spans="1:5" x14ac:dyDescent="0.25">
      <c r="A148" s="98"/>
      <c r="B148" s="98"/>
      <c r="C148" s="98"/>
      <c r="D148" s="98"/>
      <c r="E148" s="98"/>
    </row>
    <row r="149" spans="1:5" x14ac:dyDescent="0.25">
      <c r="A149" s="98"/>
      <c r="B149" s="98"/>
      <c r="C149" s="98"/>
      <c r="D149" s="98"/>
      <c r="E149" s="98"/>
    </row>
    <row r="150" spans="1:5" x14ac:dyDescent="0.25">
      <c r="A150" s="98"/>
      <c r="B150" s="98"/>
      <c r="C150" s="98"/>
      <c r="D150" s="98"/>
      <c r="E150" s="98"/>
    </row>
    <row r="151" spans="1:5" x14ac:dyDescent="0.25">
      <c r="A151" s="98"/>
      <c r="B151" s="98"/>
      <c r="C151" s="98"/>
      <c r="D151" s="98"/>
      <c r="E151" s="98"/>
    </row>
    <row r="152" spans="1:5" x14ac:dyDescent="0.25">
      <c r="A152" s="98"/>
      <c r="B152" s="98"/>
      <c r="C152" s="98"/>
      <c r="D152" s="98"/>
      <c r="E152" s="98"/>
    </row>
    <row r="153" spans="1:5" x14ac:dyDescent="0.25">
      <c r="A153" s="98"/>
      <c r="B153" s="98"/>
      <c r="C153" s="98"/>
      <c r="D153" s="98"/>
      <c r="E153" s="98"/>
    </row>
    <row r="154" spans="1:5" x14ac:dyDescent="0.25">
      <c r="A154" s="98"/>
      <c r="B154" s="98"/>
      <c r="C154" s="98"/>
      <c r="D154" s="98"/>
      <c r="E154" s="98"/>
    </row>
    <row r="155" spans="1:5" x14ac:dyDescent="0.25">
      <c r="A155" s="98"/>
      <c r="B155" s="98"/>
      <c r="C155" s="98"/>
      <c r="D155" s="98"/>
      <c r="E155" s="98"/>
    </row>
    <row r="156" spans="1:5" x14ac:dyDescent="0.25">
      <c r="A156" s="98"/>
      <c r="B156" s="98"/>
      <c r="C156" s="98"/>
      <c r="D156" s="98"/>
      <c r="E156" s="98"/>
    </row>
    <row r="157" spans="1:5" x14ac:dyDescent="0.25">
      <c r="A157" s="98"/>
      <c r="B157" s="98"/>
      <c r="C157" s="98"/>
      <c r="D157" s="98"/>
      <c r="E157" s="98"/>
    </row>
    <row r="158" spans="1:5" x14ac:dyDescent="0.25">
      <c r="A158" s="98"/>
      <c r="B158" s="98"/>
      <c r="C158" s="98"/>
      <c r="D158" s="98"/>
      <c r="E158" s="98"/>
    </row>
    <row r="159" spans="1:5" x14ac:dyDescent="0.25">
      <c r="A159" s="98"/>
      <c r="B159" s="98"/>
      <c r="C159" s="98"/>
      <c r="D159" s="98"/>
      <c r="E159" s="98"/>
    </row>
    <row r="160" spans="1:5" x14ac:dyDescent="0.25">
      <c r="A160" s="98"/>
      <c r="B160" s="98"/>
      <c r="C160" s="98"/>
      <c r="D160" s="98"/>
      <c r="E160" s="98"/>
    </row>
    <row r="161" spans="1:5" x14ac:dyDescent="0.25">
      <c r="A161" s="98"/>
      <c r="B161" s="98"/>
      <c r="C161" s="98"/>
      <c r="D161" s="98"/>
      <c r="E161" s="98"/>
    </row>
    <row r="162" spans="1:5" x14ac:dyDescent="0.25">
      <c r="A162" s="98"/>
      <c r="B162" s="98"/>
      <c r="C162" s="98"/>
      <c r="D162" s="98"/>
      <c r="E162" s="98"/>
    </row>
    <row r="163" spans="1:5" x14ac:dyDescent="0.25">
      <c r="A163" s="98"/>
      <c r="B163" s="98"/>
      <c r="C163" s="98"/>
      <c r="D163" s="98"/>
      <c r="E163" s="98"/>
    </row>
    <row r="164" spans="1:5" x14ac:dyDescent="0.25">
      <c r="A164" s="98"/>
      <c r="B164" s="98"/>
      <c r="C164" s="98"/>
      <c r="D164" s="98"/>
      <c r="E164" s="98"/>
    </row>
    <row r="165" spans="1:5" x14ac:dyDescent="0.25">
      <c r="A165" s="98"/>
      <c r="B165" s="98"/>
      <c r="C165" s="98"/>
      <c r="D165" s="98"/>
      <c r="E165" s="98"/>
    </row>
    <row r="166" spans="1:5" x14ac:dyDescent="0.25">
      <c r="A166" s="98"/>
      <c r="B166" s="98"/>
      <c r="C166" s="98"/>
      <c r="D166" s="98"/>
      <c r="E166" s="98"/>
    </row>
    <row r="167" spans="1:5" x14ac:dyDescent="0.25">
      <c r="A167" s="98"/>
      <c r="B167" s="98"/>
      <c r="C167" s="98"/>
      <c r="D167" s="98"/>
      <c r="E167" s="98"/>
    </row>
    <row r="168" spans="1:5" x14ac:dyDescent="0.25">
      <c r="A168" s="98"/>
      <c r="B168" s="98"/>
      <c r="C168" s="98"/>
      <c r="D168" s="98"/>
      <c r="E168" s="98"/>
    </row>
    <row r="169" spans="1:5" x14ac:dyDescent="0.25">
      <c r="A169" s="98"/>
      <c r="B169" s="98"/>
      <c r="C169" s="98"/>
      <c r="D169" s="98"/>
      <c r="E169" s="98"/>
    </row>
    <row r="170" spans="1:5" x14ac:dyDescent="0.25">
      <c r="A170" s="98"/>
      <c r="B170" s="98"/>
      <c r="C170" s="98"/>
      <c r="D170" s="98"/>
      <c r="E170" s="98"/>
    </row>
    <row r="171" spans="1:5" x14ac:dyDescent="0.25">
      <c r="A171" s="98"/>
      <c r="B171" s="98"/>
      <c r="C171" s="98"/>
      <c r="D171" s="98"/>
      <c r="E171" s="98"/>
    </row>
    <row r="172" spans="1:5" x14ac:dyDescent="0.25">
      <c r="A172" s="98"/>
      <c r="B172" s="98"/>
      <c r="C172" s="98"/>
      <c r="D172" s="98"/>
      <c r="E172" s="98"/>
    </row>
    <row r="173" spans="1:5" x14ac:dyDescent="0.25">
      <c r="A173" s="98"/>
      <c r="B173" s="98"/>
      <c r="C173" s="98"/>
      <c r="D173" s="98"/>
      <c r="E173" s="98"/>
    </row>
    <row r="174" spans="1:5" x14ac:dyDescent="0.25">
      <c r="A174" s="98"/>
      <c r="B174" s="98"/>
      <c r="C174" s="98"/>
      <c r="D174" s="98"/>
      <c r="E174" s="98"/>
    </row>
    <row r="175" spans="1:5" x14ac:dyDescent="0.25">
      <c r="A175" s="98"/>
      <c r="B175" s="98"/>
      <c r="C175" s="98"/>
      <c r="D175" s="98"/>
      <c r="E175" s="98"/>
    </row>
    <row r="176" spans="1:5" x14ac:dyDescent="0.25">
      <c r="A176" s="98"/>
      <c r="B176" s="98"/>
      <c r="C176" s="98"/>
      <c r="D176" s="98"/>
      <c r="E176" s="98"/>
    </row>
    <row r="177" spans="1:5" x14ac:dyDescent="0.25">
      <c r="A177" s="98"/>
      <c r="B177" s="98"/>
      <c r="C177" s="98"/>
      <c r="D177" s="98"/>
      <c r="E177" s="98"/>
    </row>
    <row r="178" spans="1:5" x14ac:dyDescent="0.25">
      <c r="A178" s="98"/>
      <c r="B178" s="98"/>
      <c r="C178" s="98"/>
      <c r="D178" s="98"/>
      <c r="E178" s="98"/>
    </row>
    <row r="179" spans="1:5" x14ac:dyDescent="0.25">
      <c r="A179" s="98"/>
      <c r="B179" s="98"/>
      <c r="C179" s="98"/>
      <c r="D179" s="98"/>
      <c r="E179" s="98"/>
    </row>
    <row r="180" spans="1:5" x14ac:dyDescent="0.25">
      <c r="A180" s="98"/>
      <c r="B180" s="98"/>
      <c r="C180" s="98"/>
      <c r="D180" s="98"/>
      <c r="E180" s="98"/>
    </row>
  </sheetData>
  <conditionalFormatting sqref="F9 F11:F87">
    <cfRule type="cellIs" dxfId="17" priority="1" operator="greaterThan">
      <formula>1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6"/>
  <sheetViews>
    <sheetView zoomScale="55" zoomScaleNormal="55" workbookViewId="0">
      <selection activeCell="G29" sqref="G29"/>
    </sheetView>
  </sheetViews>
  <sheetFormatPr baseColWidth="10" defaultRowHeight="15" x14ac:dyDescent="0.25"/>
  <cols>
    <col min="1" max="16384" width="11.42578125" style="62"/>
  </cols>
  <sheetData>
    <row r="1" spans="1:8" ht="15.75" thickBot="1" x14ac:dyDescent="0.3">
      <c r="A1" s="66"/>
      <c r="B1" s="67"/>
      <c r="C1" s="67"/>
      <c r="D1" s="67"/>
      <c r="E1" s="67"/>
      <c r="F1" s="68"/>
    </row>
    <row r="2" spans="1:8" x14ac:dyDescent="0.25">
      <c r="A2" s="66"/>
      <c r="B2" s="67"/>
      <c r="C2" s="67"/>
      <c r="D2" s="67"/>
      <c r="E2" s="67"/>
      <c r="F2" s="68"/>
    </row>
    <row r="3" spans="1:8" ht="15.75" thickBot="1" x14ac:dyDescent="0.3">
      <c r="A3" s="71"/>
      <c r="B3" s="69"/>
      <c r="C3" s="69"/>
      <c r="D3" s="69"/>
      <c r="E3" s="69"/>
      <c r="F3" s="70"/>
    </row>
    <row r="6" spans="1:8" x14ac:dyDescent="0.25">
      <c r="A6" s="65" t="s">
        <v>45</v>
      </c>
      <c r="B6" s="64"/>
      <c r="C6" s="64"/>
    </row>
    <row r="7" spans="1:8" x14ac:dyDescent="0.25">
      <c r="A7" s="62" t="s">
        <v>29</v>
      </c>
    </row>
    <row r="8" spans="1:8" x14ac:dyDescent="0.25">
      <c r="A8" s="65" t="s">
        <v>3</v>
      </c>
      <c r="B8" s="64" t="s">
        <v>4</v>
      </c>
      <c r="C8" s="64" t="s">
        <v>5</v>
      </c>
      <c r="D8" s="63" t="s">
        <v>13</v>
      </c>
      <c r="E8" s="63"/>
      <c r="F8" s="98" t="s">
        <v>59</v>
      </c>
      <c r="G8" s="73"/>
    </row>
    <row r="9" spans="1:8" x14ac:dyDescent="0.25">
      <c r="A9" s="98">
        <v>666.66666666666663</v>
      </c>
      <c r="B9" s="98">
        <v>0.26794919243112253</v>
      </c>
      <c r="C9" s="98">
        <v>0.49238999999999999</v>
      </c>
      <c r="D9" s="98">
        <v>23.924540324756155</v>
      </c>
      <c r="E9" s="98"/>
      <c r="F9" s="98"/>
      <c r="G9" s="98"/>
      <c r="H9" s="98"/>
    </row>
    <row r="10" spans="1:8" ht="15.75" x14ac:dyDescent="0.25">
      <c r="A10" s="98">
        <v>666.66666666666663</v>
      </c>
      <c r="B10" s="98">
        <v>0.26794919243112253</v>
      </c>
      <c r="C10" s="98">
        <v>0.50590999999999997</v>
      </c>
      <c r="D10" s="98">
        <v>23.924540324756155</v>
      </c>
      <c r="E10" s="98"/>
      <c r="F10" s="102" t="s">
        <v>60</v>
      </c>
      <c r="G10" s="98"/>
      <c r="H10" s="98"/>
    </row>
    <row r="11" spans="1:8" x14ac:dyDescent="0.25">
      <c r="A11" s="98">
        <v>666.66666666666663</v>
      </c>
      <c r="B11" s="98">
        <v>0.26794919243112253</v>
      </c>
      <c r="C11" s="98">
        <v>0.50976999999999995</v>
      </c>
      <c r="D11" s="98">
        <v>23.924540324756155</v>
      </c>
      <c r="E11" s="98"/>
      <c r="F11" s="98"/>
      <c r="G11" s="98"/>
      <c r="H11" s="98"/>
    </row>
    <row r="12" spans="1:8" x14ac:dyDescent="0.25">
      <c r="A12" s="98">
        <v>666.66666666666663</v>
      </c>
      <c r="B12" s="98">
        <v>0.26794919243112253</v>
      </c>
      <c r="C12" s="98">
        <v>0.51690000000000003</v>
      </c>
      <c r="D12" s="98">
        <v>23.924540324756155</v>
      </c>
      <c r="E12" s="98"/>
      <c r="F12" s="98"/>
      <c r="G12" s="98"/>
      <c r="H12" s="98"/>
    </row>
    <row r="13" spans="1:8" x14ac:dyDescent="0.25">
      <c r="A13" s="98">
        <v>666.66666666666663</v>
      </c>
      <c r="B13" s="98">
        <v>0.26794919243112253</v>
      </c>
      <c r="C13" s="98">
        <v>0.54957999999999996</v>
      </c>
      <c r="D13" s="98">
        <v>23.924540324756155</v>
      </c>
      <c r="E13" s="98"/>
      <c r="F13" s="98"/>
      <c r="G13" s="98"/>
      <c r="H13" s="98"/>
    </row>
    <row r="14" spans="1:8" x14ac:dyDescent="0.25">
      <c r="A14" s="98">
        <v>666.66666666666663</v>
      </c>
      <c r="B14" s="98">
        <v>0.26794919243112253</v>
      </c>
      <c r="C14" s="98">
        <v>0.55196000000000001</v>
      </c>
      <c r="D14" s="98">
        <v>23.924540324756155</v>
      </c>
      <c r="E14" s="98"/>
      <c r="F14" s="98"/>
      <c r="G14" s="98"/>
      <c r="H14" s="98"/>
    </row>
    <row r="15" spans="1:8" x14ac:dyDescent="0.25">
      <c r="A15" s="98">
        <v>666.66666666666663</v>
      </c>
      <c r="B15" s="98">
        <v>0.26794919243112253</v>
      </c>
      <c r="C15" s="98">
        <v>0.55269999999999997</v>
      </c>
      <c r="D15" s="98">
        <v>23.924540324756155</v>
      </c>
      <c r="E15" s="98"/>
      <c r="F15" s="98"/>
      <c r="G15" s="98"/>
      <c r="H15" s="98"/>
    </row>
    <row r="16" spans="1:8" x14ac:dyDescent="0.25">
      <c r="A16" s="98">
        <v>666.66666666666663</v>
      </c>
      <c r="B16" s="98">
        <v>0.26794919243112253</v>
      </c>
      <c r="C16" s="98">
        <v>0.56147000000000002</v>
      </c>
      <c r="D16" s="98">
        <v>23.924540324756155</v>
      </c>
      <c r="E16" s="98"/>
      <c r="F16" s="98"/>
      <c r="G16" s="98"/>
      <c r="H16" s="98"/>
    </row>
    <row r="17" spans="1:8" x14ac:dyDescent="0.25">
      <c r="A17" s="98">
        <v>666.66666666666663</v>
      </c>
      <c r="B17" s="98">
        <v>0.26794919243112253</v>
      </c>
      <c r="C17" s="98">
        <v>0.56533</v>
      </c>
      <c r="D17" s="98">
        <v>23.924540324756155</v>
      </c>
      <c r="E17" s="98"/>
      <c r="F17" s="98"/>
      <c r="G17" s="98"/>
      <c r="H17" s="98"/>
    </row>
    <row r="18" spans="1:8" x14ac:dyDescent="0.25">
      <c r="A18" s="98">
        <v>666.66666666666663</v>
      </c>
      <c r="B18" s="98">
        <v>0.26794919243112253</v>
      </c>
      <c r="C18" s="98">
        <v>0.56786000000000003</v>
      </c>
      <c r="D18" s="98">
        <v>23.924540324756155</v>
      </c>
      <c r="E18" s="98"/>
      <c r="F18" s="98"/>
      <c r="G18" s="98"/>
      <c r="H18" s="98"/>
    </row>
    <row r="19" spans="1:8" x14ac:dyDescent="0.25">
      <c r="A19" s="98">
        <v>666.66666666666663</v>
      </c>
      <c r="B19" s="98">
        <v>0.26794919243112253</v>
      </c>
      <c r="C19" s="98">
        <v>0.57572999999999996</v>
      </c>
      <c r="D19" s="98">
        <v>23.924540324756155</v>
      </c>
      <c r="E19" s="98"/>
      <c r="F19" s="98"/>
      <c r="G19" s="98"/>
      <c r="H19" s="98"/>
    </row>
    <row r="20" spans="1:8" x14ac:dyDescent="0.25">
      <c r="A20" s="98">
        <v>666.66666666666663</v>
      </c>
      <c r="B20" s="98">
        <v>0.26794919243112253</v>
      </c>
      <c r="C20" s="98">
        <v>0.57410000000000005</v>
      </c>
      <c r="D20" s="98">
        <v>23.924540324756155</v>
      </c>
      <c r="E20" s="98"/>
      <c r="F20" s="98"/>
      <c r="G20" s="98"/>
      <c r="H20" s="98"/>
    </row>
    <row r="21" spans="1:8" x14ac:dyDescent="0.25">
      <c r="A21" s="98">
        <v>666.66666666666663</v>
      </c>
      <c r="B21" s="98">
        <v>0.26794919243112253</v>
      </c>
      <c r="C21" s="98">
        <v>0.58211999999999997</v>
      </c>
      <c r="D21" s="98">
        <v>23.924540324756155</v>
      </c>
      <c r="E21" s="98"/>
      <c r="F21" s="98"/>
      <c r="G21" s="98"/>
      <c r="H21" s="98"/>
    </row>
    <row r="22" spans="1:8" x14ac:dyDescent="0.25">
      <c r="A22" s="98">
        <v>666.66666666666663</v>
      </c>
      <c r="B22" s="98">
        <v>0.26794919243112253</v>
      </c>
      <c r="C22" s="98">
        <v>0.59087999999999996</v>
      </c>
      <c r="D22" s="98">
        <v>23.924540324756155</v>
      </c>
      <c r="E22" s="98"/>
      <c r="F22" s="98"/>
      <c r="G22" s="98"/>
      <c r="H22" s="98"/>
    </row>
    <row r="23" spans="1:8" x14ac:dyDescent="0.25">
      <c r="A23" s="98">
        <v>666.66666666666663</v>
      </c>
      <c r="B23" s="98">
        <v>0.26794919243112253</v>
      </c>
      <c r="C23" s="98">
        <v>0.60514000000000001</v>
      </c>
      <c r="D23" s="98">
        <v>23.924540324756155</v>
      </c>
      <c r="E23" s="98"/>
      <c r="F23" s="98"/>
      <c r="G23" s="98"/>
      <c r="H23" s="98"/>
    </row>
    <row r="24" spans="1:8" x14ac:dyDescent="0.25">
      <c r="A24" s="98">
        <v>666.66666666666663</v>
      </c>
      <c r="B24" s="98">
        <v>0.26794919243112253</v>
      </c>
      <c r="C24" s="98">
        <v>0.63841999999999999</v>
      </c>
      <c r="D24" s="98">
        <v>23.924540324756155</v>
      </c>
      <c r="E24" s="98"/>
      <c r="F24" s="98"/>
      <c r="G24" s="98"/>
      <c r="H24" s="98"/>
    </row>
    <row r="25" spans="1:8" x14ac:dyDescent="0.25">
      <c r="A25" s="98"/>
      <c r="B25" s="98"/>
      <c r="C25" s="98"/>
      <c r="D25" s="98"/>
      <c r="E25" s="98"/>
      <c r="F25" s="98"/>
      <c r="G25" s="98"/>
      <c r="H25" s="98"/>
    </row>
    <row r="26" spans="1:8" x14ac:dyDescent="0.25">
      <c r="A26" s="98"/>
      <c r="B26" s="98"/>
      <c r="C26" s="98"/>
      <c r="D26" s="98"/>
      <c r="E26" s="98"/>
      <c r="F26" s="98"/>
      <c r="G26" s="98"/>
      <c r="H26" s="98"/>
    </row>
    <row r="27" spans="1:8" x14ac:dyDescent="0.25">
      <c r="A27" s="98"/>
      <c r="B27" s="98"/>
      <c r="C27" s="98"/>
      <c r="D27" s="98"/>
      <c r="E27" s="98"/>
      <c r="F27" s="98"/>
      <c r="G27" s="98"/>
      <c r="H27" s="98"/>
    </row>
    <row r="28" spans="1:8" x14ac:dyDescent="0.25">
      <c r="A28" s="98">
        <v>666.66666666666663</v>
      </c>
      <c r="B28" s="98">
        <v>0.26794919243112253</v>
      </c>
      <c r="C28" s="98">
        <v>0.36298999999999998</v>
      </c>
      <c r="D28" s="98">
        <v>23.924540324756155</v>
      </c>
      <c r="E28" s="98"/>
      <c r="F28" s="98"/>
      <c r="G28" s="98"/>
      <c r="H28" s="98"/>
    </row>
    <row r="29" spans="1:8" x14ac:dyDescent="0.25">
      <c r="A29" s="98">
        <v>666.66666666666663</v>
      </c>
      <c r="B29" s="98">
        <v>0.26794919243112253</v>
      </c>
      <c r="C29" s="98">
        <v>0.35422999999999999</v>
      </c>
      <c r="D29" s="98">
        <v>23.924540324756155</v>
      </c>
      <c r="E29" s="98"/>
      <c r="F29" s="98"/>
      <c r="G29" s="98"/>
      <c r="H29" s="98"/>
    </row>
    <row r="30" spans="1:8" x14ac:dyDescent="0.25">
      <c r="A30" s="98">
        <v>666.66666666666663</v>
      </c>
      <c r="B30" s="98">
        <v>0.26794919243112253</v>
      </c>
      <c r="C30" s="98">
        <v>0.31605</v>
      </c>
      <c r="D30" s="98">
        <v>23.924540324756155</v>
      </c>
      <c r="E30" s="98"/>
      <c r="F30" s="98"/>
      <c r="G30" s="98"/>
      <c r="H30" s="98"/>
    </row>
    <row r="31" spans="1:8" x14ac:dyDescent="0.25">
      <c r="A31" s="98">
        <v>666.66666666666663</v>
      </c>
      <c r="B31" s="98">
        <v>0.26794919243112253</v>
      </c>
      <c r="C31" s="98">
        <v>0.30506</v>
      </c>
      <c r="D31" s="98">
        <v>23.924540324756155</v>
      </c>
      <c r="E31" s="98"/>
      <c r="F31" s="98"/>
      <c r="G31" s="98"/>
      <c r="H31" s="98"/>
    </row>
    <row r="32" spans="1:8" x14ac:dyDescent="0.25">
      <c r="A32" s="98">
        <v>666.66666666666663</v>
      </c>
      <c r="B32" s="98">
        <v>0.26794919243112253</v>
      </c>
      <c r="C32" s="98">
        <v>0.29629</v>
      </c>
      <c r="D32" s="98">
        <v>23.924540324756155</v>
      </c>
      <c r="E32" s="98"/>
      <c r="F32" s="98"/>
      <c r="G32" s="98"/>
      <c r="H32" s="98"/>
    </row>
    <row r="33" spans="1:8" x14ac:dyDescent="0.25">
      <c r="A33" s="98">
        <v>666.66666666666663</v>
      </c>
      <c r="B33" s="98">
        <v>0.26794919243112253</v>
      </c>
      <c r="C33" s="98">
        <v>0.26450000000000001</v>
      </c>
      <c r="D33" s="98">
        <v>23.924540324756155</v>
      </c>
      <c r="E33" s="98"/>
      <c r="F33" s="98"/>
      <c r="G33" s="98"/>
      <c r="H33" s="98"/>
    </row>
    <row r="34" spans="1:8" x14ac:dyDescent="0.25">
      <c r="A34" s="98">
        <v>666.66666666666663</v>
      </c>
      <c r="B34" s="98">
        <v>0.26794919243112253</v>
      </c>
      <c r="C34" s="98">
        <v>0.30980999999999997</v>
      </c>
      <c r="D34" s="98">
        <v>23.924540324756155</v>
      </c>
      <c r="E34" s="98"/>
      <c r="F34" s="98"/>
      <c r="G34" s="98"/>
      <c r="H34" s="98"/>
    </row>
    <row r="35" spans="1:8" x14ac:dyDescent="0.25">
      <c r="A35" s="98"/>
      <c r="B35" s="98"/>
      <c r="C35" s="98"/>
      <c r="D35" s="98"/>
      <c r="E35" s="98"/>
      <c r="F35" s="98"/>
      <c r="G35" s="98"/>
      <c r="H35" s="98"/>
    </row>
    <row r="36" spans="1:8" x14ac:dyDescent="0.25">
      <c r="A36" s="98"/>
      <c r="B36" s="98"/>
      <c r="C36" s="98"/>
      <c r="D36" s="98"/>
      <c r="E36" s="98"/>
      <c r="F36" s="98"/>
      <c r="G36" s="98"/>
      <c r="H36" s="98"/>
    </row>
    <row r="37" spans="1:8" x14ac:dyDescent="0.25">
      <c r="A37" s="98"/>
      <c r="B37" s="98"/>
      <c r="C37" s="98"/>
      <c r="D37" s="98"/>
      <c r="E37" s="98"/>
      <c r="F37" s="98"/>
      <c r="G37" s="98"/>
      <c r="H37" s="98"/>
    </row>
    <row r="38" spans="1:8" x14ac:dyDescent="0.25">
      <c r="A38" s="98"/>
      <c r="B38" s="98"/>
      <c r="C38" s="98"/>
      <c r="D38" s="98"/>
      <c r="E38" s="98"/>
      <c r="F38" s="98"/>
      <c r="G38" s="98"/>
      <c r="H38" s="98"/>
    </row>
    <row r="39" spans="1:8" x14ac:dyDescent="0.25">
      <c r="A39" s="98"/>
      <c r="B39" s="98"/>
      <c r="C39" s="98"/>
      <c r="D39" s="98"/>
      <c r="E39" s="98"/>
      <c r="F39" s="98"/>
      <c r="G39" s="98"/>
      <c r="H39" s="98"/>
    </row>
    <row r="40" spans="1:8" x14ac:dyDescent="0.25">
      <c r="A40" s="98"/>
      <c r="B40" s="98"/>
      <c r="C40" s="98"/>
      <c r="D40" s="98"/>
      <c r="E40" s="98"/>
      <c r="F40" s="98"/>
      <c r="G40" s="98"/>
      <c r="H40" s="98"/>
    </row>
    <row r="41" spans="1:8" x14ac:dyDescent="0.25">
      <c r="A41" s="98"/>
      <c r="B41" s="98"/>
      <c r="C41" s="98"/>
      <c r="D41" s="98"/>
      <c r="E41" s="98"/>
      <c r="F41" s="98"/>
      <c r="G41" s="98"/>
      <c r="H41" s="98"/>
    </row>
    <row r="42" spans="1:8" x14ac:dyDescent="0.25">
      <c r="A42" s="98"/>
      <c r="B42" s="98"/>
      <c r="C42" s="98"/>
      <c r="D42" s="98"/>
      <c r="E42" s="98"/>
      <c r="F42" s="98"/>
      <c r="G42" s="98"/>
      <c r="H42" s="98"/>
    </row>
    <row r="43" spans="1:8" x14ac:dyDescent="0.25">
      <c r="A43" s="98"/>
      <c r="B43" s="98"/>
      <c r="C43" s="98"/>
      <c r="D43" s="98"/>
      <c r="E43" s="98"/>
      <c r="F43" s="98"/>
      <c r="G43" s="98"/>
      <c r="H43" s="98"/>
    </row>
    <row r="44" spans="1:8" x14ac:dyDescent="0.25">
      <c r="A44" s="98"/>
      <c r="B44" s="98"/>
      <c r="C44" s="98"/>
      <c r="D44" s="98"/>
      <c r="E44" s="98"/>
      <c r="F44" s="98"/>
      <c r="G44" s="98"/>
      <c r="H44" s="98"/>
    </row>
    <row r="45" spans="1:8" x14ac:dyDescent="0.25">
      <c r="A45" s="98"/>
      <c r="B45" s="98"/>
      <c r="C45" s="98"/>
      <c r="D45" s="98"/>
      <c r="E45" s="98"/>
      <c r="F45" s="98"/>
      <c r="G45" s="98"/>
      <c r="H45" s="98"/>
    </row>
    <row r="46" spans="1:8" x14ac:dyDescent="0.25">
      <c r="A46" s="98"/>
      <c r="B46" s="98"/>
      <c r="C46" s="98"/>
      <c r="D46" s="98"/>
      <c r="E46" s="98"/>
      <c r="F46" s="98"/>
      <c r="G46" s="98"/>
      <c r="H46" s="98"/>
    </row>
    <row r="47" spans="1:8" x14ac:dyDescent="0.25">
      <c r="A47" s="98"/>
      <c r="B47" s="98"/>
      <c r="C47" s="98"/>
      <c r="D47" s="98"/>
      <c r="E47" s="98"/>
      <c r="F47" s="98"/>
      <c r="G47" s="98"/>
      <c r="H47" s="98"/>
    </row>
    <row r="48" spans="1:8" x14ac:dyDescent="0.25">
      <c r="A48" s="98"/>
      <c r="B48" s="98"/>
      <c r="C48" s="98"/>
      <c r="D48" s="98"/>
      <c r="E48" s="98"/>
      <c r="F48" s="98"/>
      <c r="G48" s="98"/>
      <c r="H48" s="98"/>
    </row>
    <row r="49" spans="1:8" x14ac:dyDescent="0.25">
      <c r="A49" s="98"/>
      <c r="B49" s="98"/>
      <c r="C49" s="98"/>
      <c r="D49" s="98"/>
      <c r="E49" s="98"/>
      <c r="F49" s="98"/>
      <c r="G49" s="98"/>
      <c r="H49" s="98"/>
    </row>
    <row r="50" spans="1:8" x14ac:dyDescent="0.25">
      <c r="A50" s="98"/>
      <c r="B50" s="98"/>
      <c r="C50" s="98"/>
      <c r="D50" s="98"/>
      <c r="E50" s="98"/>
      <c r="F50" s="98"/>
      <c r="G50" s="98"/>
      <c r="H50" s="98"/>
    </row>
    <row r="51" spans="1:8" x14ac:dyDescent="0.25">
      <c r="A51" s="98"/>
      <c r="B51" s="98"/>
      <c r="C51" s="98"/>
      <c r="D51" s="98"/>
      <c r="E51" s="98"/>
      <c r="F51" s="98"/>
      <c r="G51" s="98"/>
      <c r="H51" s="98"/>
    </row>
    <row r="52" spans="1:8" x14ac:dyDescent="0.25">
      <c r="A52" s="98"/>
      <c r="B52" s="98"/>
      <c r="C52" s="98"/>
      <c r="D52" s="98"/>
      <c r="E52" s="98"/>
      <c r="F52" s="98"/>
      <c r="G52" s="98"/>
      <c r="H52" s="98"/>
    </row>
    <row r="53" spans="1:8" x14ac:dyDescent="0.25">
      <c r="A53" s="98"/>
      <c r="B53" s="98"/>
      <c r="C53" s="98"/>
      <c r="D53" s="98"/>
      <c r="E53" s="98"/>
      <c r="F53" s="98"/>
      <c r="G53" s="98"/>
      <c r="H53" s="98"/>
    </row>
    <row r="54" spans="1:8" x14ac:dyDescent="0.25">
      <c r="A54" s="98"/>
      <c r="B54" s="98"/>
      <c r="C54" s="98"/>
      <c r="D54" s="98"/>
      <c r="E54" s="98"/>
      <c r="F54" s="98"/>
      <c r="G54" s="98"/>
      <c r="H54" s="98"/>
    </row>
    <row r="55" spans="1:8" x14ac:dyDescent="0.25">
      <c r="A55" s="98"/>
      <c r="B55" s="98"/>
      <c r="C55" s="98"/>
      <c r="D55" s="98"/>
      <c r="E55" s="98"/>
      <c r="F55" s="98"/>
      <c r="G55" s="98"/>
      <c r="H55" s="98"/>
    </row>
    <row r="56" spans="1:8" x14ac:dyDescent="0.25">
      <c r="A56" s="98"/>
      <c r="B56" s="98"/>
      <c r="C56" s="98"/>
      <c r="D56" s="98"/>
      <c r="E56" s="98"/>
      <c r="F56" s="98"/>
      <c r="G56" s="98"/>
      <c r="H56" s="98"/>
    </row>
    <row r="57" spans="1:8" x14ac:dyDescent="0.25">
      <c r="A57" s="98"/>
      <c r="B57" s="98"/>
      <c r="C57" s="98"/>
      <c r="D57" s="98"/>
      <c r="E57" s="98"/>
      <c r="F57" s="98"/>
      <c r="G57" s="98"/>
      <c r="H57" s="98"/>
    </row>
    <row r="58" spans="1:8" x14ac:dyDescent="0.25">
      <c r="A58" s="98"/>
      <c r="B58" s="98"/>
      <c r="C58" s="98"/>
      <c r="D58" s="98"/>
      <c r="E58" s="98"/>
      <c r="F58" s="98"/>
      <c r="G58" s="98"/>
      <c r="H58" s="98"/>
    </row>
    <row r="59" spans="1:8" x14ac:dyDescent="0.25">
      <c r="A59" s="98"/>
      <c r="B59" s="98"/>
      <c r="C59" s="98"/>
      <c r="D59" s="98"/>
      <c r="E59" s="98"/>
      <c r="F59" s="98"/>
      <c r="G59" s="98"/>
      <c r="H59" s="98"/>
    </row>
    <row r="60" spans="1:8" x14ac:dyDescent="0.25">
      <c r="A60" s="98"/>
      <c r="B60" s="98"/>
      <c r="C60" s="98"/>
      <c r="D60" s="98"/>
      <c r="E60" s="98"/>
      <c r="F60" s="98"/>
      <c r="G60" s="98"/>
      <c r="H60" s="98"/>
    </row>
    <row r="61" spans="1:8" x14ac:dyDescent="0.25">
      <c r="E61" s="72"/>
    </row>
    <row r="62" spans="1:8" x14ac:dyDescent="0.25">
      <c r="E62" s="72"/>
    </row>
    <row r="63" spans="1:8" x14ac:dyDescent="0.25">
      <c r="E63" s="72"/>
    </row>
    <row r="64" spans="1:8" x14ac:dyDescent="0.25">
      <c r="E64" s="72"/>
    </row>
    <row r="65" spans="5:5" x14ac:dyDescent="0.25">
      <c r="E65" s="72"/>
    </row>
    <row r="66" spans="5:5" x14ac:dyDescent="0.25">
      <c r="E66" s="72"/>
    </row>
    <row r="67" spans="5:5" x14ac:dyDescent="0.25">
      <c r="E67" s="72"/>
    </row>
    <row r="68" spans="5:5" x14ac:dyDescent="0.25">
      <c r="E68" s="72"/>
    </row>
    <row r="69" spans="5:5" x14ac:dyDescent="0.25">
      <c r="E69" s="72"/>
    </row>
    <row r="70" spans="5:5" x14ac:dyDescent="0.25">
      <c r="E70" s="72"/>
    </row>
    <row r="71" spans="5:5" x14ac:dyDescent="0.25">
      <c r="E71" s="72"/>
    </row>
    <row r="72" spans="5:5" x14ac:dyDescent="0.25">
      <c r="E72" s="72"/>
    </row>
    <row r="73" spans="5:5" x14ac:dyDescent="0.25">
      <c r="E73" s="72"/>
    </row>
    <row r="74" spans="5:5" x14ac:dyDescent="0.25">
      <c r="E74" s="72"/>
    </row>
    <row r="75" spans="5:5" x14ac:dyDescent="0.25">
      <c r="E75" s="72"/>
    </row>
    <row r="76" spans="5:5" x14ac:dyDescent="0.25">
      <c r="E76" s="72"/>
    </row>
    <row r="77" spans="5:5" x14ac:dyDescent="0.25">
      <c r="E77" s="72"/>
    </row>
    <row r="78" spans="5:5" x14ac:dyDescent="0.25">
      <c r="E78" s="72"/>
    </row>
    <row r="79" spans="5:5" x14ac:dyDescent="0.25">
      <c r="E79" s="72"/>
    </row>
    <row r="80" spans="5:5" x14ac:dyDescent="0.25">
      <c r="E80" s="72"/>
    </row>
    <row r="81" spans="5:5" x14ac:dyDescent="0.25">
      <c r="E81" s="72"/>
    </row>
    <row r="82" spans="5:5" x14ac:dyDescent="0.25">
      <c r="E82" s="72"/>
    </row>
    <row r="83" spans="5:5" x14ac:dyDescent="0.25">
      <c r="E83" s="72"/>
    </row>
    <row r="84" spans="5:5" x14ac:dyDescent="0.25">
      <c r="E84" s="72"/>
    </row>
    <row r="85" spans="5:5" x14ac:dyDescent="0.25">
      <c r="E85" s="72"/>
    </row>
    <row r="86" spans="5:5" x14ac:dyDescent="0.25">
      <c r="E86" s="72"/>
    </row>
    <row r="87" spans="5:5" x14ac:dyDescent="0.25">
      <c r="E87" s="72"/>
    </row>
    <row r="88" spans="5:5" x14ac:dyDescent="0.25">
      <c r="E88" s="72"/>
    </row>
    <row r="89" spans="5:5" x14ac:dyDescent="0.25">
      <c r="E89" s="72"/>
    </row>
    <row r="90" spans="5:5" x14ac:dyDescent="0.25">
      <c r="E90" s="72"/>
    </row>
    <row r="91" spans="5:5" x14ac:dyDescent="0.25">
      <c r="E91" s="72"/>
    </row>
    <row r="92" spans="5:5" x14ac:dyDescent="0.25">
      <c r="E92" s="72"/>
    </row>
    <row r="93" spans="5:5" x14ac:dyDescent="0.25">
      <c r="E93" s="72"/>
    </row>
    <row r="94" spans="5:5" x14ac:dyDescent="0.25">
      <c r="E94" s="72"/>
    </row>
    <row r="95" spans="5:5" x14ac:dyDescent="0.25">
      <c r="E95" s="72"/>
    </row>
    <row r="96" spans="5:5" x14ac:dyDescent="0.25">
      <c r="E96" s="72"/>
    </row>
    <row r="97" spans="5:5" x14ac:dyDescent="0.25">
      <c r="E97" s="72"/>
    </row>
    <row r="98" spans="5:5" x14ac:dyDescent="0.25">
      <c r="E98" s="72"/>
    </row>
    <row r="99" spans="5:5" x14ac:dyDescent="0.25">
      <c r="E99" s="72"/>
    </row>
    <row r="100" spans="5:5" x14ac:dyDescent="0.25">
      <c r="E100" s="72"/>
    </row>
    <row r="101" spans="5:5" x14ac:dyDescent="0.25">
      <c r="E101" s="72"/>
    </row>
    <row r="102" spans="5:5" x14ac:dyDescent="0.25">
      <c r="E102" s="72"/>
    </row>
    <row r="103" spans="5:5" x14ac:dyDescent="0.25">
      <c r="E103" s="72"/>
    </row>
    <row r="104" spans="5:5" x14ac:dyDescent="0.25">
      <c r="E104" s="72"/>
    </row>
    <row r="105" spans="5:5" x14ac:dyDescent="0.25">
      <c r="E105" s="72"/>
    </row>
    <row r="106" spans="5:5" x14ac:dyDescent="0.25">
      <c r="E106" s="72"/>
    </row>
    <row r="107" spans="5:5" x14ac:dyDescent="0.25">
      <c r="E107" s="72"/>
    </row>
    <row r="108" spans="5:5" x14ac:dyDescent="0.25">
      <c r="E108" s="72"/>
    </row>
    <row r="109" spans="5:5" x14ac:dyDescent="0.25">
      <c r="E109" s="72"/>
    </row>
    <row r="110" spans="5:5" x14ac:dyDescent="0.25">
      <c r="E110" s="72"/>
    </row>
    <row r="111" spans="5:5" x14ac:dyDescent="0.25">
      <c r="E111" s="72"/>
    </row>
    <row r="112" spans="5:5" x14ac:dyDescent="0.25">
      <c r="E112" s="72"/>
    </row>
    <row r="113" spans="5:5" x14ac:dyDescent="0.25">
      <c r="E113" s="72"/>
    </row>
    <row r="114" spans="5:5" x14ac:dyDescent="0.25">
      <c r="E114" s="72"/>
    </row>
    <row r="115" spans="5:5" x14ac:dyDescent="0.25">
      <c r="E115" s="72"/>
    </row>
    <row r="116" spans="5:5" x14ac:dyDescent="0.25">
      <c r="E116" s="72"/>
    </row>
    <row r="117" spans="5:5" x14ac:dyDescent="0.25">
      <c r="E117" s="72"/>
    </row>
    <row r="118" spans="5:5" x14ac:dyDescent="0.25">
      <c r="E118" s="72"/>
    </row>
    <row r="119" spans="5:5" x14ac:dyDescent="0.25">
      <c r="E119" s="72"/>
    </row>
    <row r="120" spans="5:5" x14ac:dyDescent="0.25">
      <c r="E120" s="72"/>
    </row>
    <row r="121" spans="5:5" x14ac:dyDescent="0.25">
      <c r="E121" s="72"/>
    </row>
    <row r="122" spans="5:5" x14ac:dyDescent="0.25">
      <c r="E122" s="72"/>
    </row>
    <row r="123" spans="5:5" x14ac:dyDescent="0.25">
      <c r="E123" s="72"/>
    </row>
    <row r="124" spans="5:5" x14ac:dyDescent="0.25">
      <c r="E124" s="72"/>
    </row>
    <row r="125" spans="5:5" x14ac:dyDescent="0.25">
      <c r="E125" s="72"/>
    </row>
    <row r="126" spans="5:5" x14ac:dyDescent="0.25">
      <c r="E126" s="72"/>
    </row>
    <row r="127" spans="5:5" x14ac:dyDescent="0.25">
      <c r="E127" s="72"/>
    </row>
    <row r="128" spans="5:5" x14ac:dyDescent="0.25">
      <c r="E128" s="72"/>
    </row>
    <row r="129" spans="5:5" x14ac:dyDescent="0.25">
      <c r="E129" s="72"/>
    </row>
    <row r="130" spans="5:5" x14ac:dyDescent="0.25">
      <c r="E130" s="72"/>
    </row>
    <row r="131" spans="5:5" x14ac:dyDescent="0.25">
      <c r="E131" s="72"/>
    </row>
    <row r="132" spans="5:5" x14ac:dyDescent="0.25">
      <c r="E132" s="72"/>
    </row>
    <row r="133" spans="5:5" x14ac:dyDescent="0.25">
      <c r="E133" s="72"/>
    </row>
    <row r="134" spans="5:5" x14ac:dyDescent="0.25">
      <c r="E134" s="72"/>
    </row>
    <row r="135" spans="5:5" x14ac:dyDescent="0.25">
      <c r="E135" s="72"/>
    </row>
    <row r="136" spans="5:5" x14ac:dyDescent="0.25">
      <c r="E136" s="72"/>
    </row>
    <row r="137" spans="5:5" x14ac:dyDescent="0.25">
      <c r="E137" s="72"/>
    </row>
    <row r="138" spans="5:5" x14ac:dyDescent="0.25">
      <c r="E138" s="72"/>
    </row>
    <row r="139" spans="5:5" x14ac:dyDescent="0.25">
      <c r="E139" s="72"/>
    </row>
    <row r="140" spans="5:5" x14ac:dyDescent="0.25">
      <c r="E140" s="72"/>
    </row>
    <row r="141" spans="5:5" x14ac:dyDescent="0.25">
      <c r="E141" s="72"/>
    </row>
    <row r="142" spans="5:5" x14ac:dyDescent="0.25">
      <c r="E142" s="72"/>
    </row>
    <row r="143" spans="5:5" x14ac:dyDescent="0.25">
      <c r="E143" s="72"/>
    </row>
    <row r="144" spans="5:5" x14ac:dyDescent="0.25">
      <c r="E144" s="72"/>
    </row>
    <row r="145" spans="5:5" x14ac:dyDescent="0.25">
      <c r="E145" s="72"/>
    </row>
    <row r="146" spans="5:5" x14ac:dyDescent="0.25">
      <c r="E146" s="72"/>
    </row>
    <row r="147" spans="5:5" x14ac:dyDescent="0.25">
      <c r="E147" s="72"/>
    </row>
    <row r="148" spans="5:5" x14ac:dyDescent="0.25">
      <c r="E148" s="72"/>
    </row>
    <row r="149" spans="5:5" x14ac:dyDescent="0.25">
      <c r="E149" s="72"/>
    </row>
    <row r="150" spans="5:5" x14ac:dyDescent="0.25">
      <c r="E150" s="72"/>
    </row>
    <row r="151" spans="5:5" x14ac:dyDescent="0.25">
      <c r="E151" s="72"/>
    </row>
    <row r="152" spans="5:5" x14ac:dyDescent="0.25">
      <c r="E152" s="72"/>
    </row>
    <row r="153" spans="5:5" x14ac:dyDescent="0.25">
      <c r="E153" s="72"/>
    </row>
    <row r="154" spans="5:5" x14ac:dyDescent="0.25">
      <c r="E154" s="72"/>
    </row>
    <row r="155" spans="5:5" x14ac:dyDescent="0.25">
      <c r="E155" s="72"/>
    </row>
    <row r="156" spans="5:5" x14ac:dyDescent="0.25">
      <c r="E156" s="72"/>
    </row>
    <row r="157" spans="5:5" x14ac:dyDescent="0.25">
      <c r="E157" s="72"/>
    </row>
    <row r="158" spans="5:5" x14ac:dyDescent="0.25">
      <c r="E158" s="72"/>
    </row>
    <row r="159" spans="5:5" x14ac:dyDescent="0.25">
      <c r="E159" s="72"/>
    </row>
    <row r="160" spans="5:5" x14ac:dyDescent="0.25">
      <c r="E160" s="72"/>
    </row>
    <row r="161" spans="5:5" x14ac:dyDescent="0.25">
      <c r="E161" s="72"/>
    </row>
    <row r="162" spans="5:5" x14ac:dyDescent="0.25">
      <c r="E162" s="72"/>
    </row>
    <row r="163" spans="5:5" x14ac:dyDescent="0.25">
      <c r="E163" s="72"/>
    </row>
    <row r="164" spans="5:5" x14ac:dyDescent="0.25">
      <c r="E164" s="72"/>
    </row>
    <row r="165" spans="5:5" x14ac:dyDescent="0.25">
      <c r="E165" s="72"/>
    </row>
    <row r="166" spans="5:5" x14ac:dyDescent="0.25">
      <c r="E166" s="72"/>
    </row>
    <row r="167" spans="5:5" x14ac:dyDescent="0.25">
      <c r="E167" s="72"/>
    </row>
    <row r="168" spans="5:5" x14ac:dyDescent="0.25">
      <c r="E168" s="72"/>
    </row>
    <row r="169" spans="5:5" x14ac:dyDescent="0.25">
      <c r="E169" s="72"/>
    </row>
    <row r="170" spans="5:5" x14ac:dyDescent="0.25">
      <c r="E170" s="72"/>
    </row>
    <row r="171" spans="5:5" x14ac:dyDescent="0.25">
      <c r="E171" s="72"/>
    </row>
    <row r="172" spans="5:5" x14ac:dyDescent="0.25">
      <c r="E172" s="72"/>
    </row>
    <row r="173" spans="5:5" x14ac:dyDescent="0.25">
      <c r="E173" s="72"/>
    </row>
    <row r="174" spans="5:5" x14ac:dyDescent="0.25">
      <c r="E174" s="72"/>
    </row>
    <row r="175" spans="5:5" x14ac:dyDescent="0.25">
      <c r="E175" s="72"/>
    </row>
    <row r="176" spans="5:5" x14ac:dyDescent="0.25">
      <c r="E176" s="72"/>
    </row>
    <row r="177" spans="5:5" x14ac:dyDescent="0.25">
      <c r="E177" s="72"/>
    </row>
    <row r="178" spans="5:5" x14ac:dyDescent="0.25">
      <c r="E178" s="72"/>
    </row>
    <row r="179" spans="5:5" x14ac:dyDescent="0.25">
      <c r="E179" s="72"/>
    </row>
    <row r="180" spans="5:5" x14ac:dyDescent="0.25">
      <c r="E180" s="72"/>
    </row>
    <row r="181" spans="5:5" x14ac:dyDescent="0.25">
      <c r="E181" s="72"/>
    </row>
    <row r="182" spans="5:5" x14ac:dyDescent="0.25">
      <c r="E182" s="72"/>
    </row>
    <row r="183" spans="5:5" x14ac:dyDescent="0.25">
      <c r="E183" s="72"/>
    </row>
    <row r="184" spans="5:5" x14ac:dyDescent="0.25">
      <c r="E184" s="72"/>
    </row>
    <row r="185" spans="5:5" x14ac:dyDescent="0.25">
      <c r="E185" s="72"/>
    </row>
    <row r="186" spans="5:5" x14ac:dyDescent="0.25">
      <c r="E186" s="72"/>
    </row>
    <row r="187" spans="5:5" x14ac:dyDescent="0.25">
      <c r="E187" s="72"/>
    </row>
    <row r="188" spans="5:5" x14ac:dyDescent="0.25">
      <c r="E188" s="72"/>
    </row>
    <row r="189" spans="5:5" x14ac:dyDescent="0.25">
      <c r="E189" s="72"/>
    </row>
    <row r="190" spans="5:5" x14ac:dyDescent="0.25">
      <c r="E190" s="72"/>
    </row>
    <row r="191" spans="5:5" x14ac:dyDescent="0.25">
      <c r="E191" s="72"/>
    </row>
    <row r="192" spans="5:5" x14ac:dyDescent="0.25">
      <c r="E192" s="72"/>
    </row>
    <row r="193" spans="5:5" x14ac:dyDescent="0.25">
      <c r="E193" s="72"/>
    </row>
    <row r="194" spans="5:5" x14ac:dyDescent="0.25">
      <c r="E194" s="72"/>
    </row>
    <row r="195" spans="5:5" x14ac:dyDescent="0.25">
      <c r="E195" s="72"/>
    </row>
    <row r="196" spans="5:5" x14ac:dyDescent="0.25">
      <c r="E196" s="72"/>
    </row>
    <row r="197" spans="5:5" x14ac:dyDescent="0.25">
      <c r="E197" s="72"/>
    </row>
    <row r="198" spans="5:5" x14ac:dyDescent="0.25">
      <c r="E198" s="72"/>
    </row>
    <row r="199" spans="5:5" x14ac:dyDescent="0.25">
      <c r="E199" s="72"/>
    </row>
    <row r="200" spans="5:5" x14ac:dyDescent="0.25">
      <c r="E200" s="72"/>
    </row>
    <row r="201" spans="5:5" x14ac:dyDescent="0.25">
      <c r="E201" s="72"/>
    </row>
    <row r="202" spans="5:5" x14ac:dyDescent="0.25">
      <c r="E202" s="72"/>
    </row>
    <row r="203" spans="5:5" x14ac:dyDescent="0.25">
      <c r="E203" s="72"/>
    </row>
    <row r="204" spans="5:5" x14ac:dyDescent="0.25">
      <c r="E204" s="72"/>
    </row>
    <row r="205" spans="5:5" x14ac:dyDescent="0.25">
      <c r="E205" s="72"/>
    </row>
    <row r="206" spans="5:5" x14ac:dyDescent="0.25">
      <c r="E206" s="72"/>
    </row>
    <row r="207" spans="5:5" x14ac:dyDescent="0.25">
      <c r="E207" s="72"/>
    </row>
    <row r="208" spans="5:5" x14ac:dyDescent="0.25">
      <c r="E208" s="72"/>
    </row>
    <row r="209" spans="5:5" x14ac:dyDescent="0.25">
      <c r="E209" s="72"/>
    </row>
    <row r="210" spans="5:5" x14ac:dyDescent="0.25">
      <c r="E210" s="72"/>
    </row>
    <row r="211" spans="5:5" x14ac:dyDescent="0.25">
      <c r="E211" s="72"/>
    </row>
    <row r="212" spans="5:5" x14ac:dyDescent="0.25">
      <c r="E212" s="72"/>
    </row>
    <row r="213" spans="5:5" x14ac:dyDescent="0.25">
      <c r="E213" s="72"/>
    </row>
    <row r="214" spans="5:5" x14ac:dyDescent="0.25">
      <c r="E214" s="72"/>
    </row>
    <row r="215" spans="5:5" x14ac:dyDescent="0.25">
      <c r="E215" s="72"/>
    </row>
    <row r="216" spans="5:5" x14ac:dyDescent="0.25">
      <c r="E216" s="72"/>
    </row>
    <row r="217" spans="5:5" x14ac:dyDescent="0.25">
      <c r="E217" s="72"/>
    </row>
    <row r="218" spans="5:5" x14ac:dyDescent="0.25">
      <c r="E218" s="72"/>
    </row>
    <row r="219" spans="5:5" x14ac:dyDescent="0.25">
      <c r="E219" s="72"/>
    </row>
    <row r="220" spans="5:5" x14ac:dyDescent="0.25">
      <c r="E220" s="72"/>
    </row>
    <row r="221" spans="5:5" x14ac:dyDescent="0.25">
      <c r="E221" s="72"/>
    </row>
    <row r="222" spans="5:5" x14ac:dyDescent="0.25">
      <c r="E222" s="72"/>
    </row>
    <row r="223" spans="5:5" x14ac:dyDescent="0.25">
      <c r="E223" s="72"/>
    </row>
    <row r="224" spans="5:5" x14ac:dyDescent="0.25">
      <c r="E224" s="72"/>
    </row>
    <row r="225" spans="5:5" x14ac:dyDescent="0.25">
      <c r="E225" s="72"/>
    </row>
    <row r="226" spans="5:5" x14ac:dyDescent="0.25">
      <c r="E226" s="72"/>
    </row>
    <row r="227" spans="5:5" x14ac:dyDescent="0.25">
      <c r="E227" s="72"/>
    </row>
    <row r="228" spans="5:5" x14ac:dyDescent="0.25">
      <c r="E228" s="72"/>
    </row>
    <row r="229" spans="5:5" x14ac:dyDescent="0.25">
      <c r="E229" s="72"/>
    </row>
    <row r="230" spans="5:5" x14ac:dyDescent="0.25">
      <c r="E230" s="72"/>
    </row>
    <row r="231" spans="5:5" x14ac:dyDescent="0.25">
      <c r="E231" s="72"/>
    </row>
    <row r="232" spans="5:5" x14ac:dyDescent="0.25">
      <c r="E232" s="72"/>
    </row>
    <row r="233" spans="5:5" x14ac:dyDescent="0.25">
      <c r="E233" s="72"/>
    </row>
    <row r="234" spans="5:5" x14ac:dyDescent="0.25">
      <c r="E234" s="72"/>
    </row>
    <row r="235" spans="5:5" x14ac:dyDescent="0.25">
      <c r="E235" s="72"/>
    </row>
    <row r="236" spans="5:5" x14ac:dyDescent="0.25">
      <c r="E236" s="72"/>
    </row>
    <row r="237" spans="5:5" x14ac:dyDescent="0.25">
      <c r="E237" s="72"/>
    </row>
    <row r="238" spans="5:5" x14ac:dyDescent="0.25">
      <c r="E238" s="72"/>
    </row>
    <row r="239" spans="5:5" x14ac:dyDescent="0.25">
      <c r="E239" s="72"/>
    </row>
    <row r="240" spans="5:5" x14ac:dyDescent="0.25">
      <c r="E240" s="72"/>
    </row>
    <row r="241" spans="5:5" x14ac:dyDescent="0.25">
      <c r="E241" s="72"/>
    </row>
    <row r="242" spans="5:5" x14ac:dyDescent="0.25">
      <c r="E242" s="72"/>
    </row>
    <row r="243" spans="5:5" x14ac:dyDescent="0.25">
      <c r="E243" s="72"/>
    </row>
    <row r="244" spans="5:5" x14ac:dyDescent="0.25">
      <c r="E244" s="72"/>
    </row>
    <row r="245" spans="5:5" x14ac:dyDescent="0.25">
      <c r="E245" s="72"/>
    </row>
    <row r="246" spans="5:5" x14ac:dyDescent="0.25">
      <c r="E246" s="72"/>
    </row>
    <row r="247" spans="5:5" x14ac:dyDescent="0.25">
      <c r="E247" s="72"/>
    </row>
    <row r="248" spans="5:5" x14ac:dyDescent="0.25">
      <c r="E248" s="72"/>
    </row>
    <row r="249" spans="5:5" x14ac:dyDescent="0.25">
      <c r="E249" s="72"/>
    </row>
    <row r="250" spans="5:5" x14ac:dyDescent="0.25">
      <c r="E250" s="72"/>
    </row>
    <row r="251" spans="5:5" x14ac:dyDescent="0.25">
      <c r="E251" s="72"/>
    </row>
    <row r="252" spans="5:5" x14ac:dyDescent="0.25">
      <c r="E252" s="72"/>
    </row>
    <row r="253" spans="5:5" x14ac:dyDescent="0.25">
      <c r="E253" s="72"/>
    </row>
    <row r="254" spans="5:5" x14ac:dyDescent="0.25">
      <c r="E254" s="72"/>
    </row>
    <row r="255" spans="5:5" x14ac:dyDescent="0.25">
      <c r="E255" s="72"/>
    </row>
    <row r="256" spans="5:5" x14ac:dyDescent="0.25">
      <c r="E256" s="72"/>
    </row>
    <row r="257" spans="5:5" x14ac:dyDescent="0.25">
      <c r="E257" s="72"/>
    </row>
    <row r="258" spans="5:5" x14ac:dyDescent="0.25">
      <c r="E258" s="72"/>
    </row>
    <row r="259" spans="5:5" x14ac:dyDescent="0.25">
      <c r="E259" s="72"/>
    </row>
    <row r="260" spans="5:5" x14ac:dyDescent="0.25">
      <c r="E260" s="72"/>
    </row>
    <row r="261" spans="5:5" x14ac:dyDescent="0.25">
      <c r="E261" s="72"/>
    </row>
    <row r="262" spans="5:5" x14ac:dyDescent="0.25">
      <c r="E262" s="72"/>
    </row>
    <row r="263" spans="5:5" x14ac:dyDescent="0.25">
      <c r="E263" s="72"/>
    </row>
    <row r="264" spans="5:5" x14ac:dyDescent="0.25">
      <c r="E264" s="72"/>
    </row>
    <row r="265" spans="5:5" x14ac:dyDescent="0.25">
      <c r="E265" s="72"/>
    </row>
    <row r="266" spans="5:5" x14ac:dyDescent="0.25">
      <c r="E266" s="72"/>
    </row>
    <row r="267" spans="5:5" x14ac:dyDescent="0.25">
      <c r="E267" s="72"/>
    </row>
    <row r="268" spans="5:5" x14ac:dyDescent="0.25">
      <c r="E268" s="72"/>
    </row>
    <row r="269" spans="5:5" x14ac:dyDescent="0.25">
      <c r="E269" s="72"/>
    </row>
    <row r="270" spans="5:5" x14ac:dyDescent="0.25">
      <c r="E270" s="72"/>
    </row>
    <row r="271" spans="5:5" x14ac:dyDescent="0.25">
      <c r="E271" s="72"/>
    </row>
    <row r="272" spans="5:5" x14ac:dyDescent="0.25">
      <c r="E272" s="72"/>
    </row>
    <row r="273" spans="5:5" x14ac:dyDescent="0.25">
      <c r="E273" s="72"/>
    </row>
    <row r="274" spans="5:5" x14ac:dyDescent="0.25">
      <c r="E274" s="72"/>
    </row>
    <row r="275" spans="5:5" x14ac:dyDescent="0.25">
      <c r="E275" s="72"/>
    </row>
    <row r="276" spans="5:5" x14ac:dyDescent="0.25">
      <c r="E276" s="72"/>
    </row>
    <row r="277" spans="5:5" x14ac:dyDescent="0.25">
      <c r="E277" s="72"/>
    </row>
    <row r="278" spans="5:5" x14ac:dyDescent="0.25">
      <c r="E278" s="72"/>
    </row>
    <row r="279" spans="5:5" x14ac:dyDescent="0.25">
      <c r="E279" s="72"/>
    </row>
    <row r="280" spans="5:5" x14ac:dyDescent="0.25">
      <c r="E280" s="72"/>
    </row>
    <row r="281" spans="5:5" x14ac:dyDescent="0.25">
      <c r="E281" s="72"/>
    </row>
    <row r="282" spans="5:5" x14ac:dyDescent="0.25">
      <c r="E282" s="72"/>
    </row>
    <row r="283" spans="5:5" x14ac:dyDescent="0.25">
      <c r="E283" s="72"/>
    </row>
    <row r="284" spans="5:5" x14ac:dyDescent="0.25">
      <c r="E284" s="72"/>
    </row>
    <row r="285" spans="5:5" x14ac:dyDescent="0.25">
      <c r="E285" s="72"/>
    </row>
    <row r="286" spans="5:5" x14ac:dyDescent="0.25">
      <c r="E286" s="72"/>
    </row>
    <row r="287" spans="5:5" x14ac:dyDescent="0.25">
      <c r="E287" s="72"/>
    </row>
    <row r="288" spans="5:5" x14ac:dyDescent="0.25">
      <c r="E288" s="72"/>
    </row>
    <row r="289" spans="5:5" x14ac:dyDescent="0.25">
      <c r="E289" s="72"/>
    </row>
    <row r="290" spans="5:5" x14ac:dyDescent="0.25">
      <c r="E290" s="72"/>
    </row>
    <row r="291" spans="5:5" x14ac:dyDescent="0.25">
      <c r="E291" s="72"/>
    </row>
    <row r="292" spans="5:5" x14ac:dyDescent="0.25">
      <c r="E292" s="72"/>
    </row>
    <row r="293" spans="5:5" x14ac:dyDescent="0.25">
      <c r="E293" s="72"/>
    </row>
    <row r="294" spans="5:5" x14ac:dyDescent="0.25">
      <c r="E294" s="72"/>
    </row>
    <row r="295" spans="5:5" x14ac:dyDescent="0.25">
      <c r="E295" s="72"/>
    </row>
    <row r="296" spans="5:5" x14ac:dyDescent="0.25">
      <c r="E296" s="72"/>
    </row>
    <row r="297" spans="5:5" x14ac:dyDescent="0.25">
      <c r="E297" s="72"/>
    </row>
    <row r="298" spans="5:5" x14ac:dyDescent="0.25">
      <c r="E298" s="72"/>
    </row>
    <row r="299" spans="5:5" x14ac:dyDescent="0.25">
      <c r="E299" s="72"/>
    </row>
    <row r="300" spans="5:5" x14ac:dyDescent="0.25">
      <c r="E300" s="72"/>
    </row>
    <row r="301" spans="5:5" x14ac:dyDescent="0.25">
      <c r="E301" s="72"/>
    </row>
    <row r="302" spans="5:5" x14ac:dyDescent="0.25">
      <c r="E302" s="72"/>
    </row>
    <row r="303" spans="5:5" x14ac:dyDescent="0.25">
      <c r="E303" s="72"/>
    </row>
    <row r="304" spans="5:5" x14ac:dyDescent="0.25">
      <c r="E304" s="72"/>
    </row>
    <row r="305" spans="5:5" x14ac:dyDescent="0.25">
      <c r="E305" s="72"/>
    </row>
    <row r="306" spans="5:5" x14ac:dyDescent="0.25">
      <c r="E306" s="72"/>
    </row>
    <row r="307" spans="5:5" x14ac:dyDescent="0.25">
      <c r="E307" s="72"/>
    </row>
    <row r="308" spans="5:5" x14ac:dyDescent="0.25">
      <c r="E308" s="72"/>
    </row>
    <row r="309" spans="5:5" x14ac:dyDescent="0.25">
      <c r="E309" s="72"/>
    </row>
    <row r="310" spans="5:5" x14ac:dyDescent="0.25">
      <c r="E310" s="72"/>
    </row>
    <row r="311" spans="5:5" x14ac:dyDescent="0.25">
      <c r="E311" s="72"/>
    </row>
    <row r="312" spans="5:5" x14ac:dyDescent="0.25">
      <c r="E312" s="72"/>
    </row>
    <row r="313" spans="5:5" x14ac:dyDescent="0.25">
      <c r="E313" s="72"/>
    </row>
    <row r="314" spans="5:5" x14ac:dyDescent="0.25">
      <c r="E314" s="72"/>
    </row>
    <row r="315" spans="5:5" x14ac:dyDescent="0.25">
      <c r="E315" s="72"/>
    </row>
    <row r="316" spans="5:5" x14ac:dyDescent="0.25">
      <c r="E316" s="72"/>
    </row>
    <row r="317" spans="5:5" x14ac:dyDescent="0.25">
      <c r="E317" s="72"/>
    </row>
    <row r="318" spans="5:5" x14ac:dyDescent="0.25">
      <c r="E318" s="72"/>
    </row>
    <row r="319" spans="5:5" x14ac:dyDescent="0.25">
      <c r="E319" s="72"/>
    </row>
    <row r="320" spans="5:5" x14ac:dyDescent="0.25">
      <c r="E320" s="72"/>
    </row>
    <row r="321" spans="5:5" x14ac:dyDescent="0.25">
      <c r="E321" s="72"/>
    </row>
    <row r="322" spans="5:5" x14ac:dyDescent="0.25">
      <c r="E322" s="72"/>
    </row>
    <row r="323" spans="5:5" x14ac:dyDescent="0.25">
      <c r="E323" s="72"/>
    </row>
    <row r="324" spans="5:5" x14ac:dyDescent="0.25">
      <c r="E324" s="72"/>
    </row>
    <row r="325" spans="5:5" x14ac:dyDescent="0.25">
      <c r="E325" s="72"/>
    </row>
    <row r="326" spans="5:5" x14ac:dyDescent="0.25">
      <c r="E326" s="72"/>
    </row>
    <row r="327" spans="5:5" x14ac:dyDescent="0.25">
      <c r="E327" s="72"/>
    </row>
    <row r="328" spans="5:5" x14ac:dyDescent="0.25">
      <c r="E328" s="72"/>
    </row>
    <row r="329" spans="5:5" x14ac:dyDescent="0.25">
      <c r="E329" s="72"/>
    </row>
    <row r="330" spans="5:5" x14ac:dyDescent="0.25">
      <c r="E330" s="72"/>
    </row>
    <row r="331" spans="5:5" x14ac:dyDescent="0.25">
      <c r="E331" s="72"/>
    </row>
    <row r="332" spans="5:5" x14ac:dyDescent="0.25">
      <c r="E332" s="72"/>
    </row>
    <row r="333" spans="5:5" x14ac:dyDescent="0.25">
      <c r="E333" s="72"/>
    </row>
    <row r="334" spans="5:5" x14ac:dyDescent="0.25">
      <c r="E334" s="72"/>
    </row>
    <row r="335" spans="5:5" x14ac:dyDescent="0.25">
      <c r="E335" s="72"/>
    </row>
    <row r="336" spans="5:5" x14ac:dyDescent="0.25">
      <c r="E336" s="72"/>
    </row>
    <row r="337" spans="5:5" x14ac:dyDescent="0.25">
      <c r="E337" s="72"/>
    </row>
    <row r="338" spans="5:5" x14ac:dyDescent="0.25">
      <c r="E338" s="72"/>
    </row>
    <row r="339" spans="5:5" x14ac:dyDescent="0.25">
      <c r="E339" s="72"/>
    </row>
    <row r="340" spans="5:5" x14ac:dyDescent="0.25">
      <c r="E340" s="72"/>
    </row>
    <row r="341" spans="5:5" x14ac:dyDescent="0.25">
      <c r="E341" s="72"/>
    </row>
    <row r="342" spans="5:5" x14ac:dyDescent="0.25">
      <c r="E342" s="72"/>
    </row>
    <row r="343" spans="5:5" x14ac:dyDescent="0.25">
      <c r="E343" s="72"/>
    </row>
    <row r="344" spans="5:5" x14ac:dyDescent="0.25">
      <c r="E344" s="72"/>
    </row>
    <row r="345" spans="5:5" x14ac:dyDescent="0.25">
      <c r="E345" s="72"/>
    </row>
    <row r="346" spans="5:5" x14ac:dyDescent="0.25">
      <c r="E346" s="72"/>
    </row>
    <row r="347" spans="5:5" x14ac:dyDescent="0.25">
      <c r="E347" s="72"/>
    </row>
    <row r="348" spans="5:5" x14ac:dyDescent="0.25">
      <c r="E348" s="72"/>
    </row>
    <row r="349" spans="5:5" x14ac:dyDescent="0.25">
      <c r="E349" s="72"/>
    </row>
    <row r="350" spans="5:5" x14ac:dyDescent="0.25">
      <c r="E350" s="72"/>
    </row>
    <row r="351" spans="5:5" x14ac:dyDescent="0.25">
      <c r="E351" s="72"/>
    </row>
    <row r="352" spans="5:5" x14ac:dyDescent="0.25">
      <c r="E352" s="72"/>
    </row>
    <row r="353" spans="5:5" x14ac:dyDescent="0.25">
      <c r="E353" s="72"/>
    </row>
    <row r="354" spans="5:5" x14ac:dyDescent="0.25">
      <c r="E354" s="72"/>
    </row>
    <row r="355" spans="5:5" x14ac:dyDescent="0.25">
      <c r="E355" s="72"/>
    </row>
    <row r="356" spans="5:5" x14ac:dyDescent="0.25">
      <c r="E356" s="72"/>
    </row>
    <row r="357" spans="5:5" x14ac:dyDescent="0.25">
      <c r="E357" s="72"/>
    </row>
    <row r="358" spans="5:5" x14ac:dyDescent="0.25">
      <c r="E358" s="72"/>
    </row>
    <row r="359" spans="5:5" x14ac:dyDescent="0.25">
      <c r="E359" s="72"/>
    </row>
    <row r="360" spans="5:5" x14ac:dyDescent="0.25">
      <c r="E360" s="72"/>
    </row>
    <row r="361" spans="5:5" x14ac:dyDescent="0.25">
      <c r="E361" s="72"/>
    </row>
    <row r="362" spans="5:5" x14ac:dyDescent="0.25">
      <c r="E362" s="72"/>
    </row>
    <row r="363" spans="5:5" x14ac:dyDescent="0.25">
      <c r="E363" s="72"/>
    </row>
    <row r="364" spans="5:5" x14ac:dyDescent="0.25">
      <c r="E364" s="72"/>
    </row>
    <row r="365" spans="5:5" x14ac:dyDescent="0.25">
      <c r="E365" s="72"/>
    </row>
    <row r="366" spans="5:5" x14ac:dyDescent="0.25">
      <c r="E366" s="72"/>
    </row>
    <row r="367" spans="5:5" x14ac:dyDescent="0.25">
      <c r="E367" s="72"/>
    </row>
    <row r="368" spans="5:5" x14ac:dyDescent="0.25">
      <c r="E368" s="72"/>
    </row>
    <row r="369" spans="5:5" x14ac:dyDescent="0.25">
      <c r="E369" s="72"/>
    </row>
    <row r="370" spans="5:5" x14ac:dyDescent="0.25">
      <c r="E370" s="72"/>
    </row>
    <row r="371" spans="5:5" x14ac:dyDescent="0.25">
      <c r="E371" s="72"/>
    </row>
    <row r="372" spans="5:5" x14ac:dyDescent="0.25">
      <c r="E372" s="72"/>
    </row>
    <row r="373" spans="5:5" x14ac:dyDescent="0.25">
      <c r="E373" s="72"/>
    </row>
    <row r="374" spans="5:5" x14ac:dyDescent="0.25">
      <c r="E374" s="72"/>
    </row>
    <row r="375" spans="5:5" x14ac:dyDescent="0.25">
      <c r="E375" s="72"/>
    </row>
    <row r="376" spans="5:5" x14ac:dyDescent="0.25">
      <c r="E376" s="72"/>
    </row>
    <row r="377" spans="5:5" x14ac:dyDescent="0.25">
      <c r="E377" s="72"/>
    </row>
    <row r="378" spans="5:5" x14ac:dyDescent="0.25">
      <c r="E378" s="72"/>
    </row>
    <row r="379" spans="5:5" x14ac:dyDescent="0.25">
      <c r="E379" s="72"/>
    </row>
    <row r="380" spans="5:5" x14ac:dyDescent="0.25">
      <c r="E380" s="72"/>
    </row>
    <row r="381" spans="5:5" x14ac:dyDescent="0.25">
      <c r="E381" s="72"/>
    </row>
    <row r="382" spans="5:5" x14ac:dyDescent="0.25">
      <c r="E382" s="72"/>
    </row>
    <row r="383" spans="5:5" x14ac:dyDescent="0.25">
      <c r="E383" s="72"/>
    </row>
    <row r="384" spans="5:5" x14ac:dyDescent="0.25">
      <c r="E384" s="72"/>
    </row>
    <row r="385" spans="5:5" x14ac:dyDescent="0.25">
      <c r="E385" s="72"/>
    </row>
    <row r="386" spans="5:5" x14ac:dyDescent="0.25">
      <c r="E386" s="72"/>
    </row>
    <row r="387" spans="5:5" x14ac:dyDescent="0.25">
      <c r="E387" s="72"/>
    </row>
    <row r="388" spans="5:5" x14ac:dyDescent="0.25">
      <c r="E388" s="72"/>
    </row>
    <row r="389" spans="5:5" x14ac:dyDescent="0.25">
      <c r="E389" s="72"/>
    </row>
    <row r="390" spans="5:5" x14ac:dyDescent="0.25">
      <c r="E390" s="72"/>
    </row>
    <row r="391" spans="5:5" x14ac:dyDescent="0.25">
      <c r="E391" s="72"/>
    </row>
    <row r="392" spans="5:5" x14ac:dyDescent="0.25">
      <c r="E392" s="72"/>
    </row>
    <row r="393" spans="5:5" x14ac:dyDescent="0.25">
      <c r="E393" s="72"/>
    </row>
    <row r="394" spans="5:5" x14ac:dyDescent="0.25">
      <c r="E394" s="72"/>
    </row>
    <row r="395" spans="5:5" x14ac:dyDescent="0.25">
      <c r="E395" s="72"/>
    </row>
    <row r="396" spans="5:5" x14ac:dyDescent="0.25">
      <c r="E396" s="72"/>
    </row>
    <row r="397" spans="5:5" x14ac:dyDescent="0.25">
      <c r="E397" s="72"/>
    </row>
    <row r="398" spans="5:5" x14ac:dyDescent="0.25">
      <c r="E398" s="72"/>
    </row>
    <row r="399" spans="5:5" x14ac:dyDescent="0.25">
      <c r="E399" s="72"/>
    </row>
    <row r="400" spans="5:5" x14ac:dyDescent="0.25">
      <c r="E400" s="72"/>
    </row>
    <row r="401" spans="5:5" x14ac:dyDescent="0.25">
      <c r="E401" s="72"/>
    </row>
    <row r="402" spans="5:5" x14ac:dyDescent="0.25">
      <c r="E402" s="72"/>
    </row>
    <row r="403" spans="5:5" x14ac:dyDescent="0.25">
      <c r="E403" s="72"/>
    </row>
    <row r="404" spans="5:5" x14ac:dyDescent="0.25">
      <c r="E404" s="72"/>
    </row>
    <row r="405" spans="5:5" x14ac:dyDescent="0.25">
      <c r="E405" s="72"/>
    </row>
    <row r="406" spans="5:5" x14ac:dyDescent="0.25">
      <c r="E406" s="72"/>
    </row>
    <row r="407" spans="5:5" x14ac:dyDescent="0.25">
      <c r="E407" s="72"/>
    </row>
    <row r="408" spans="5:5" x14ac:dyDescent="0.25">
      <c r="E408" s="72"/>
    </row>
    <row r="409" spans="5:5" x14ac:dyDescent="0.25">
      <c r="E409" s="72"/>
    </row>
    <row r="410" spans="5:5" x14ac:dyDescent="0.25">
      <c r="E410" s="72"/>
    </row>
    <row r="411" spans="5:5" x14ac:dyDescent="0.25">
      <c r="E411" s="72"/>
    </row>
    <row r="412" spans="5:5" x14ac:dyDescent="0.25">
      <c r="E412" s="72"/>
    </row>
    <row r="413" spans="5:5" x14ac:dyDescent="0.25">
      <c r="E413" s="72"/>
    </row>
    <row r="414" spans="5:5" x14ac:dyDescent="0.25">
      <c r="E414" s="72"/>
    </row>
    <row r="415" spans="5:5" x14ac:dyDescent="0.25">
      <c r="E415" s="72"/>
    </row>
    <row r="416" spans="5:5" x14ac:dyDescent="0.25">
      <c r="E416" s="72"/>
    </row>
    <row r="417" spans="5:5" x14ac:dyDescent="0.25">
      <c r="E417" s="72"/>
    </row>
    <row r="418" spans="5:5" x14ac:dyDescent="0.25">
      <c r="E418" s="72"/>
    </row>
    <row r="419" spans="5:5" x14ac:dyDescent="0.25">
      <c r="E419" s="72"/>
    </row>
    <row r="420" spans="5:5" x14ac:dyDescent="0.25">
      <c r="E420" s="72"/>
    </row>
    <row r="421" spans="5:5" x14ac:dyDescent="0.25">
      <c r="E421" s="72"/>
    </row>
    <row r="422" spans="5:5" x14ac:dyDescent="0.25">
      <c r="E422" s="72"/>
    </row>
    <row r="423" spans="5:5" x14ac:dyDescent="0.25">
      <c r="E423" s="72"/>
    </row>
    <row r="424" spans="5:5" x14ac:dyDescent="0.25">
      <c r="E424" s="72"/>
    </row>
    <row r="425" spans="5:5" x14ac:dyDescent="0.25">
      <c r="E425" s="72"/>
    </row>
    <row r="426" spans="5:5" x14ac:dyDescent="0.25">
      <c r="E426" s="72"/>
    </row>
    <row r="427" spans="5:5" x14ac:dyDescent="0.25">
      <c r="E427" s="72"/>
    </row>
    <row r="428" spans="5:5" x14ac:dyDescent="0.25">
      <c r="E428" s="72"/>
    </row>
    <row r="429" spans="5:5" x14ac:dyDescent="0.25">
      <c r="E429" s="72"/>
    </row>
    <row r="430" spans="5:5" x14ac:dyDescent="0.25">
      <c r="E430" s="72"/>
    </row>
    <row r="431" spans="5:5" x14ac:dyDescent="0.25">
      <c r="E431" s="72"/>
    </row>
    <row r="432" spans="5:5" x14ac:dyDescent="0.25">
      <c r="E432" s="72"/>
    </row>
    <row r="433" spans="5:5" x14ac:dyDescent="0.25">
      <c r="E433" s="72"/>
    </row>
    <row r="434" spans="5:5" x14ac:dyDescent="0.25">
      <c r="E434" s="72"/>
    </row>
    <row r="435" spans="5:5" x14ac:dyDescent="0.25">
      <c r="E435" s="72"/>
    </row>
    <row r="436" spans="5:5" x14ac:dyDescent="0.25">
      <c r="E436" s="72"/>
    </row>
    <row r="437" spans="5:5" x14ac:dyDescent="0.25">
      <c r="E437" s="72"/>
    </row>
    <row r="438" spans="5:5" x14ac:dyDescent="0.25">
      <c r="E438" s="72"/>
    </row>
    <row r="439" spans="5:5" x14ac:dyDescent="0.25">
      <c r="E439" s="72"/>
    </row>
    <row r="440" spans="5:5" x14ac:dyDescent="0.25">
      <c r="E440" s="72"/>
    </row>
    <row r="441" spans="5:5" x14ac:dyDescent="0.25">
      <c r="E441" s="72"/>
    </row>
    <row r="442" spans="5:5" x14ac:dyDescent="0.25">
      <c r="E442" s="72"/>
    </row>
    <row r="443" spans="5:5" x14ac:dyDescent="0.25">
      <c r="E443" s="72"/>
    </row>
    <row r="444" spans="5:5" x14ac:dyDescent="0.25">
      <c r="E444" s="72"/>
    </row>
    <row r="445" spans="5:5" x14ac:dyDescent="0.25">
      <c r="E445" s="72"/>
    </row>
    <row r="446" spans="5:5" x14ac:dyDescent="0.25">
      <c r="E446" s="72"/>
    </row>
    <row r="447" spans="5:5" x14ac:dyDescent="0.25">
      <c r="E447" s="72"/>
    </row>
    <row r="448" spans="5:5" x14ac:dyDescent="0.25">
      <c r="E448" s="72"/>
    </row>
    <row r="449" spans="5:5" x14ac:dyDescent="0.25">
      <c r="E449" s="72"/>
    </row>
    <row r="450" spans="5:5" x14ac:dyDescent="0.25">
      <c r="E450" s="72"/>
    </row>
    <row r="451" spans="5:5" x14ac:dyDescent="0.25">
      <c r="E451" s="72"/>
    </row>
    <row r="452" spans="5:5" x14ac:dyDescent="0.25">
      <c r="E452" s="72"/>
    </row>
    <row r="453" spans="5:5" x14ac:dyDescent="0.25">
      <c r="E453" s="72"/>
    </row>
    <row r="454" spans="5:5" x14ac:dyDescent="0.25">
      <c r="E454" s="72"/>
    </row>
    <row r="455" spans="5:5" x14ac:dyDescent="0.25">
      <c r="E455" s="72"/>
    </row>
    <row r="456" spans="5:5" x14ac:dyDescent="0.25">
      <c r="E456" s="72"/>
    </row>
    <row r="457" spans="5:5" x14ac:dyDescent="0.25">
      <c r="E457" s="72"/>
    </row>
    <row r="458" spans="5:5" x14ac:dyDescent="0.25">
      <c r="E458" s="72"/>
    </row>
    <row r="459" spans="5:5" x14ac:dyDescent="0.25">
      <c r="E459" s="72"/>
    </row>
    <row r="460" spans="5:5" x14ac:dyDescent="0.25">
      <c r="E460" s="72"/>
    </row>
    <row r="461" spans="5:5" x14ac:dyDescent="0.25">
      <c r="E461" s="72"/>
    </row>
    <row r="462" spans="5:5" x14ac:dyDescent="0.25">
      <c r="E462" s="72"/>
    </row>
    <row r="463" spans="5:5" x14ac:dyDescent="0.25">
      <c r="E463" s="72"/>
    </row>
    <row r="464" spans="5:5" x14ac:dyDescent="0.25">
      <c r="E464" s="72"/>
    </row>
    <row r="465" spans="5:5" x14ac:dyDescent="0.25">
      <c r="E465" s="72"/>
    </row>
    <row r="466" spans="5:5" x14ac:dyDescent="0.25">
      <c r="E466" s="72"/>
    </row>
    <row r="467" spans="5:5" x14ac:dyDescent="0.25">
      <c r="E467" s="72"/>
    </row>
    <row r="468" spans="5:5" x14ac:dyDescent="0.25">
      <c r="E468" s="72"/>
    </row>
    <row r="469" spans="5:5" x14ac:dyDescent="0.25">
      <c r="E469" s="72"/>
    </row>
    <row r="470" spans="5:5" x14ac:dyDescent="0.25">
      <c r="E470" s="72"/>
    </row>
    <row r="471" spans="5:5" x14ac:dyDescent="0.25">
      <c r="E471" s="72"/>
    </row>
    <row r="472" spans="5:5" x14ac:dyDescent="0.25">
      <c r="E472" s="72"/>
    </row>
    <row r="473" spans="5:5" x14ac:dyDescent="0.25">
      <c r="E473" s="72"/>
    </row>
    <row r="474" spans="5:5" x14ac:dyDescent="0.25">
      <c r="E474" s="72"/>
    </row>
    <row r="475" spans="5:5" x14ac:dyDescent="0.25">
      <c r="E475" s="72"/>
    </row>
    <row r="476" spans="5:5" x14ac:dyDescent="0.25">
      <c r="E476" s="72"/>
    </row>
    <row r="477" spans="5:5" x14ac:dyDescent="0.25">
      <c r="E477" s="72"/>
    </row>
    <row r="478" spans="5:5" x14ac:dyDescent="0.25">
      <c r="E478" s="72"/>
    </row>
    <row r="479" spans="5:5" x14ac:dyDescent="0.25">
      <c r="E479" s="72"/>
    </row>
    <row r="480" spans="5:5" x14ac:dyDescent="0.25">
      <c r="E480" s="72"/>
    </row>
    <row r="481" spans="5:5" x14ac:dyDescent="0.25">
      <c r="E481" s="72"/>
    </row>
    <row r="482" spans="5:5" x14ac:dyDescent="0.25">
      <c r="E482" s="72"/>
    </row>
    <row r="483" spans="5:5" x14ac:dyDescent="0.25">
      <c r="E483" s="72"/>
    </row>
    <row r="484" spans="5:5" x14ac:dyDescent="0.25">
      <c r="E484" s="72"/>
    </row>
    <row r="485" spans="5:5" x14ac:dyDescent="0.25">
      <c r="E485" s="72"/>
    </row>
    <row r="486" spans="5:5" x14ac:dyDescent="0.25">
      <c r="E486" s="72"/>
    </row>
    <row r="487" spans="5:5" x14ac:dyDescent="0.25">
      <c r="E487" s="72"/>
    </row>
    <row r="488" spans="5:5" x14ac:dyDescent="0.25">
      <c r="E488" s="72"/>
    </row>
    <row r="489" spans="5:5" x14ac:dyDescent="0.25">
      <c r="E489" s="72"/>
    </row>
    <row r="490" spans="5:5" x14ac:dyDescent="0.25">
      <c r="E490" s="72"/>
    </row>
    <row r="491" spans="5:5" x14ac:dyDescent="0.25">
      <c r="E491" s="72"/>
    </row>
    <row r="492" spans="5:5" x14ac:dyDescent="0.25">
      <c r="E492" s="72"/>
    </row>
    <row r="493" spans="5:5" x14ac:dyDescent="0.25">
      <c r="E493" s="72"/>
    </row>
    <row r="494" spans="5:5" x14ac:dyDescent="0.25">
      <c r="E494" s="72"/>
    </row>
    <row r="495" spans="5:5" x14ac:dyDescent="0.25">
      <c r="E495" s="72"/>
    </row>
    <row r="496" spans="5:5" x14ac:dyDescent="0.25">
      <c r="E496" s="72"/>
    </row>
    <row r="497" spans="5:5" x14ac:dyDescent="0.25">
      <c r="E497" s="72"/>
    </row>
    <row r="498" spans="5:5" x14ac:dyDescent="0.25">
      <c r="E498" s="72"/>
    </row>
    <row r="499" spans="5:5" x14ac:dyDescent="0.25">
      <c r="E499" s="72"/>
    </row>
    <row r="500" spans="5:5" x14ac:dyDescent="0.25">
      <c r="E500" s="72"/>
    </row>
    <row r="501" spans="5:5" x14ac:dyDescent="0.25">
      <c r="E501" s="72"/>
    </row>
    <row r="502" spans="5:5" x14ac:dyDescent="0.25">
      <c r="E502" s="72"/>
    </row>
    <row r="503" spans="5:5" x14ac:dyDescent="0.25">
      <c r="E503" s="72"/>
    </row>
    <row r="504" spans="5:5" x14ac:dyDescent="0.25">
      <c r="E504" s="72"/>
    </row>
    <row r="505" spans="5:5" x14ac:dyDescent="0.25">
      <c r="E505" s="72"/>
    </row>
    <row r="506" spans="5:5" x14ac:dyDescent="0.25">
      <c r="E506" s="72"/>
    </row>
  </sheetData>
  <conditionalFormatting sqref="F11:F87 G28:G34">
    <cfRule type="cellIs" dxfId="16" priority="1" operator="greaterThan">
      <formula>1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6"/>
  <sheetViews>
    <sheetView topLeftCell="A4" zoomScale="70" zoomScaleNormal="70" workbookViewId="0">
      <selection activeCell="F10" sqref="F10"/>
    </sheetView>
  </sheetViews>
  <sheetFormatPr baseColWidth="10" defaultRowHeight="15" x14ac:dyDescent="0.25"/>
  <cols>
    <col min="1" max="6" width="11.42578125" style="42"/>
    <col min="7" max="7" width="11.42578125" style="42" customWidth="1"/>
    <col min="8" max="16384" width="11.42578125" style="42"/>
  </cols>
  <sheetData>
    <row r="1" spans="1:7" ht="15.75" thickBot="1" x14ac:dyDescent="0.3">
      <c r="A1" s="46" t="s">
        <v>15</v>
      </c>
      <c r="B1" s="47" t="s">
        <v>16</v>
      </c>
      <c r="C1" s="47" t="s">
        <v>17</v>
      </c>
      <c r="D1" s="47" t="s">
        <v>18</v>
      </c>
      <c r="E1" s="47"/>
      <c r="F1" s="48"/>
    </row>
    <row r="2" spans="1:7" x14ac:dyDescent="0.25">
      <c r="A2" s="46" t="s">
        <v>25</v>
      </c>
      <c r="B2" s="47"/>
      <c r="C2" s="47"/>
      <c r="D2" s="47"/>
      <c r="E2" s="47"/>
      <c r="F2" s="48"/>
    </row>
    <row r="3" spans="1:7" ht="15.75" thickBot="1" x14ac:dyDescent="0.3">
      <c r="A3" s="51"/>
      <c r="B3" s="49">
        <v>200700</v>
      </c>
      <c r="C3" s="49">
        <v>303.5</v>
      </c>
      <c r="D3" s="49">
        <v>0.28000000000000003</v>
      </c>
      <c r="E3" s="49"/>
      <c r="F3" s="50"/>
    </row>
    <row r="6" spans="1:7" x14ac:dyDescent="0.25">
      <c r="A6" s="45"/>
      <c r="B6" s="44"/>
      <c r="C6" s="44"/>
    </row>
    <row r="7" spans="1:7" x14ac:dyDescent="0.25">
      <c r="A7" s="52" t="s">
        <v>33</v>
      </c>
    </row>
    <row r="8" spans="1:7" x14ac:dyDescent="0.25">
      <c r="A8" s="45" t="s">
        <v>3</v>
      </c>
      <c r="B8" s="44" t="s">
        <v>4</v>
      </c>
      <c r="C8" s="44" t="s">
        <v>5</v>
      </c>
      <c r="D8" s="43" t="s">
        <v>13</v>
      </c>
      <c r="E8" s="43"/>
      <c r="F8" s="85" t="s">
        <v>59</v>
      </c>
    </row>
    <row r="9" spans="1:7" x14ac:dyDescent="0.25">
      <c r="A9" s="98"/>
      <c r="B9" s="98"/>
      <c r="C9" s="98"/>
      <c r="D9" s="98"/>
      <c r="E9" s="98"/>
    </row>
    <row r="10" spans="1:7" ht="15.75" x14ac:dyDescent="0.25">
      <c r="A10" s="98"/>
      <c r="B10" s="98"/>
      <c r="C10" s="98"/>
      <c r="D10" s="98"/>
      <c r="E10" s="98"/>
      <c r="F10" s="102" t="s">
        <v>79</v>
      </c>
    </row>
    <row r="11" spans="1:7" x14ac:dyDescent="0.25">
      <c r="A11" s="98"/>
      <c r="B11" s="98"/>
      <c r="C11" s="98"/>
      <c r="D11" s="98"/>
      <c r="E11" s="98"/>
    </row>
    <row r="12" spans="1:7" x14ac:dyDescent="0.25">
      <c r="A12" s="98"/>
      <c r="B12" s="98"/>
      <c r="C12" s="98"/>
      <c r="D12" s="98"/>
      <c r="E12" s="98"/>
    </row>
    <row r="13" spans="1:7" x14ac:dyDescent="0.25">
      <c r="A13" s="98"/>
      <c r="B13" s="98"/>
      <c r="C13" s="98"/>
      <c r="D13" s="98"/>
      <c r="E13" s="98"/>
    </row>
    <row r="14" spans="1:7" x14ac:dyDescent="0.25">
      <c r="A14" s="98">
        <v>1328.1249999999998</v>
      </c>
      <c r="B14" s="98">
        <v>0.99999999999999989</v>
      </c>
      <c r="C14" s="98">
        <v>0.62</v>
      </c>
      <c r="D14" s="98">
        <v>135.65780416334078</v>
      </c>
      <c r="E14" s="98"/>
      <c r="F14" s="88"/>
      <c r="G14" s="88"/>
    </row>
    <row r="15" spans="1:7" x14ac:dyDescent="0.25">
      <c r="A15" s="98">
        <v>1416.6666666666665</v>
      </c>
      <c r="B15" s="98">
        <v>0.99999999999999989</v>
      </c>
      <c r="C15" s="98">
        <v>0.17</v>
      </c>
      <c r="D15" s="98">
        <v>140.1067776820496</v>
      </c>
      <c r="E15" s="98"/>
      <c r="F15" s="88"/>
      <c r="G15" s="88"/>
    </row>
    <row r="16" spans="1:7" x14ac:dyDescent="0.25">
      <c r="A16" s="98">
        <v>1416.6666666666665</v>
      </c>
      <c r="B16" s="98">
        <v>0.99999999999999989</v>
      </c>
      <c r="C16" s="98">
        <v>0.25</v>
      </c>
      <c r="D16" s="98">
        <v>140.1067776820496</v>
      </c>
      <c r="E16" s="98"/>
      <c r="F16" s="88"/>
      <c r="G16" s="88"/>
    </row>
    <row r="17" spans="1:7" x14ac:dyDescent="0.25">
      <c r="A17" s="98">
        <v>1416.6666666666665</v>
      </c>
      <c r="B17" s="98">
        <v>0.99999999999999989</v>
      </c>
      <c r="C17" s="98">
        <v>0.36</v>
      </c>
      <c r="D17" s="98">
        <v>140.1067776820496</v>
      </c>
      <c r="E17" s="98"/>
      <c r="F17" s="88"/>
      <c r="G17" s="88"/>
    </row>
    <row r="18" spans="1:7" x14ac:dyDescent="0.25">
      <c r="A18" s="98">
        <v>1574.0740740740739</v>
      </c>
      <c r="B18" s="98">
        <v>0.99999999999999989</v>
      </c>
      <c r="C18" s="98">
        <v>0.68</v>
      </c>
      <c r="D18" s="98">
        <v>147.68551103404104</v>
      </c>
      <c r="E18" s="98"/>
      <c r="F18" s="88"/>
      <c r="G18" s="88"/>
    </row>
    <row r="19" spans="1:7" x14ac:dyDescent="0.25">
      <c r="A19" s="98">
        <v>1574.0740740740739</v>
      </c>
      <c r="B19" s="98">
        <v>0.99999999999999989</v>
      </c>
      <c r="C19" s="98">
        <v>0.77</v>
      </c>
      <c r="D19" s="98">
        <v>147.68551103404104</v>
      </c>
      <c r="E19" s="98"/>
      <c r="F19" s="88"/>
      <c r="G19" s="88"/>
    </row>
    <row r="20" spans="1:7" x14ac:dyDescent="0.25">
      <c r="A20" s="98">
        <v>1574.0740740740739</v>
      </c>
      <c r="B20" s="98">
        <v>0.99999999999999989</v>
      </c>
      <c r="C20" s="98">
        <v>0.59</v>
      </c>
      <c r="D20" s="98">
        <v>147.68551103404104</v>
      </c>
      <c r="E20" s="98"/>
      <c r="F20" s="88"/>
      <c r="G20" s="88"/>
    </row>
    <row r="21" spans="1:7" x14ac:dyDescent="0.25">
      <c r="A21" s="98">
        <v>1634.6153846153848</v>
      </c>
      <c r="B21" s="98">
        <v>0.99999999999999989</v>
      </c>
      <c r="C21" s="98">
        <v>0.55000000000000004</v>
      </c>
      <c r="D21" s="98">
        <v>150.4988211777777</v>
      </c>
      <c r="E21" s="98"/>
      <c r="F21" s="88"/>
      <c r="G21" s="88"/>
    </row>
    <row r="22" spans="1:7" x14ac:dyDescent="0.25">
      <c r="A22" s="98">
        <v>1634.6153846153848</v>
      </c>
      <c r="B22" s="98">
        <v>0.99999999999999989</v>
      </c>
      <c r="C22" s="98">
        <v>0.72</v>
      </c>
      <c r="D22" s="98">
        <v>150.4988211777777</v>
      </c>
      <c r="E22" s="98"/>
      <c r="F22" s="88"/>
      <c r="G22" s="88"/>
    </row>
    <row r="23" spans="1:7" x14ac:dyDescent="0.25">
      <c r="A23" s="98">
        <v>1699.9999999999998</v>
      </c>
      <c r="B23" s="98">
        <v>0.99999999999999989</v>
      </c>
      <c r="C23" s="98">
        <v>0.66</v>
      </c>
      <c r="D23" s="98">
        <v>153.47928519163986</v>
      </c>
      <c r="E23" s="98"/>
      <c r="F23" s="88"/>
      <c r="G23" s="88"/>
    </row>
    <row r="24" spans="1:7" x14ac:dyDescent="0.25">
      <c r="A24" s="98">
        <v>1699.9999999999998</v>
      </c>
      <c r="B24" s="98">
        <v>0.99999999999999989</v>
      </c>
      <c r="C24" s="98">
        <v>0.84</v>
      </c>
      <c r="D24" s="98">
        <v>153.47928519163986</v>
      </c>
      <c r="E24" s="98"/>
      <c r="F24" s="88"/>
      <c r="G24" s="88"/>
    </row>
    <row r="25" spans="1:7" x14ac:dyDescent="0.25">
      <c r="A25" s="98">
        <v>1770.8333333333333</v>
      </c>
      <c r="B25" s="98">
        <v>0.99999999999999989</v>
      </c>
      <c r="C25" s="98">
        <v>0.32</v>
      </c>
      <c r="D25" s="98">
        <v>156.64413950275667</v>
      </c>
      <c r="E25" s="98"/>
      <c r="F25" s="88"/>
      <c r="G25" s="88"/>
    </row>
    <row r="26" spans="1:7" x14ac:dyDescent="0.25">
      <c r="A26" s="98">
        <v>1847.8260869565217</v>
      </c>
      <c r="B26" s="98">
        <v>0.99999999999999989</v>
      </c>
      <c r="C26" s="98">
        <v>0.45</v>
      </c>
      <c r="D26" s="98">
        <v>160.01321610816731</v>
      </c>
      <c r="E26" s="98"/>
      <c r="F26" s="88"/>
      <c r="G26" s="88"/>
    </row>
    <row r="27" spans="1:7" x14ac:dyDescent="0.25">
      <c r="A27" s="98">
        <v>1847.8260869565217</v>
      </c>
      <c r="B27" s="98">
        <v>0.99999999999999989</v>
      </c>
      <c r="C27" s="98">
        <v>0.85</v>
      </c>
      <c r="D27" s="98">
        <v>160.01321610816731</v>
      </c>
      <c r="E27" s="98"/>
      <c r="F27" s="88"/>
      <c r="G27" s="88"/>
    </row>
    <row r="28" spans="1:7" x14ac:dyDescent="0.25">
      <c r="A28" s="98">
        <v>1931.8181818181818</v>
      </c>
      <c r="B28" s="98">
        <v>0.99999999999999989</v>
      </c>
      <c r="C28" s="98">
        <v>0.8</v>
      </c>
      <c r="D28" s="98">
        <v>163.60946774302326</v>
      </c>
      <c r="E28" s="98"/>
      <c r="F28" s="88"/>
      <c r="G28" s="88"/>
    </row>
    <row r="29" spans="1:7" x14ac:dyDescent="0.25">
      <c r="A29" s="98">
        <v>1931.8181818181818</v>
      </c>
      <c r="B29" s="98">
        <v>0.99999999999999989</v>
      </c>
      <c r="C29" s="98">
        <v>0.78</v>
      </c>
      <c r="D29" s="98">
        <v>163.60946774302326</v>
      </c>
      <c r="E29" s="98"/>
      <c r="F29" s="88"/>
      <c r="G29" s="88"/>
    </row>
    <row r="30" spans="1:7" x14ac:dyDescent="0.25">
      <c r="A30" s="98">
        <v>1931.8181818181818</v>
      </c>
      <c r="B30" s="98">
        <v>0.99999999999999989</v>
      </c>
      <c r="C30" s="98">
        <v>0.74</v>
      </c>
      <c r="D30" s="98">
        <v>163.60946774302326</v>
      </c>
      <c r="E30" s="98"/>
      <c r="F30" s="88"/>
      <c r="G30" s="88"/>
    </row>
    <row r="31" spans="1:7" x14ac:dyDescent="0.25">
      <c r="A31" s="98">
        <v>1931.8181818181818</v>
      </c>
      <c r="B31" s="98">
        <v>0.99999999999999989</v>
      </c>
      <c r="C31" s="98">
        <v>0.86</v>
      </c>
      <c r="D31" s="98">
        <v>163.60946774302326</v>
      </c>
      <c r="E31" s="98"/>
      <c r="F31" s="88"/>
      <c r="G31" s="88"/>
    </row>
    <row r="32" spans="1:7" x14ac:dyDescent="0.25">
      <c r="A32" s="98">
        <v>1931.8181818181818</v>
      </c>
      <c r="B32" s="98">
        <v>0.99999999999999989</v>
      </c>
      <c r="C32" s="98">
        <v>0.86</v>
      </c>
      <c r="D32" s="98">
        <v>163.60946774302326</v>
      </c>
      <c r="E32" s="98"/>
      <c r="F32" s="88"/>
      <c r="G32" s="88"/>
    </row>
    <row r="33" spans="1:7" x14ac:dyDescent="0.25">
      <c r="A33" s="98">
        <v>2023.8095238095234</v>
      </c>
      <c r="B33" s="98">
        <v>0.99999999999999989</v>
      </c>
      <c r="C33" s="98">
        <v>0.86</v>
      </c>
      <c r="D33" s="98">
        <v>167.45962904723919</v>
      </c>
      <c r="E33" s="98"/>
      <c r="F33" s="88"/>
      <c r="G33" s="88"/>
    </row>
    <row r="34" spans="1:7" x14ac:dyDescent="0.25">
      <c r="A34" s="98">
        <v>2023.8095238095234</v>
      </c>
      <c r="B34" s="98">
        <v>0.99999999999999989</v>
      </c>
      <c r="C34" s="98">
        <v>0.83</v>
      </c>
      <c r="D34" s="98">
        <v>167.45962904723919</v>
      </c>
      <c r="E34" s="98"/>
      <c r="F34" s="88"/>
      <c r="G34" s="88"/>
    </row>
    <row r="35" spans="1:7" x14ac:dyDescent="0.25">
      <c r="A35" s="98">
        <v>2023.8095238095234</v>
      </c>
      <c r="B35" s="98">
        <v>0.99999999999999989</v>
      </c>
      <c r="C35" s="98">
        <v>0.57999999999999996</v>
      </c>
      <c r="D35" s="98">
        <v>167.45962904723919</v>
      </c>
      <c r="E35" s="98"/>
      <c r="F35" s="88"/>
      <c r="G35" s="88"/>
    </row>
    <row r="36" spans="1:7" x14ac:dyDescent="0.25">
      <c r="A36" s="98">
        <v>2023.8095238095234</v>
      </c>
      <c r="B36" s="98">
        <v>0.99999999999999989</v>
      </c>
      <c r="C36" s="98">
        <v>0.82</v>
      </c>
      <c r="D36" s="98">
        <v>167.45962904723919</v>
      </c>
      <c r="E36" s="98"/>
      <c r="F36" s="88"/>
      <c r="G36" s="88"/>
    </row>
    <row r="37" spans="1:7" x14ac:dyDescent="0.25">
      <c r="A37" s="98">
        <v>2125</v>
      </c>
      <c r="B37" s="98">
        <v>0.99999999999999989</v>
      </c>
      <c r="C37" s="98">
        <v>0.34</v>
      </c>
      <c r="D37" s="98">
        <v>171.59505741329181</v>
      </c>
      <c r="E37" s="98"/>
      <c r="F37" s="88"/>
      <c r="G37" s="88"/>
    </row>
    <row r="38" spans="1:7" x14ac:dyDescent="0.25">
      <c r="A38" s="98">
        <v>2125</v>
      </c>
      <c r="B38" s="98">
        <v>0.99999999999999989</v>
      </c>
      <c r="C38" s="98">
        <v>0.54</v>
      </c>
      <c r="D38" s="98">
        <v>171.59505741329181</v>
      </c>
      <c r="E38" s="98"/>
      <c r="F38" s="88"/>
      <c r="G38" s="88"/>
    </row>
    <row r="39" spans="1:7" x14ac:dyDescent="0.25">
      <c r="A39" s="98">
        <v>2125</v>
      </c>
      <c r="B39" s="98">
        <v>0.99999999999999989</v>
      </c>
      <c r="C39" s="98">
        <v>0.8</v>
      </c>
      <c r="D39" s="98">
        <v>171.59505741329181</v>
      </c>
      <c r="E39" s="98"/>
      <c r="F39" s="88"/>
      <c r="G39" s="88"/>
    </row>
    <row r="40" spans="1:7" x14ac:dyDescent="0.25">
      <c r="A40" s="98">
        <v>2833.333333333333</v>
      </c>
      <c r="B40" s="98">
        <v>0.99999999999999989</v>
      </c>
      <c r="C40" s="98">
        <v>0.64</v>
      </c>
      <c r="D40" s="98">
        <v>198.1409051783466</v>
      </c>
      <c r="E40" s="98"/>
      <c r="F40" s="88"/>
      <c r="G40" s="88"/>
    </row>
    <row r="41" spans="1:7" x14ac:dyDescent="0.25">
      <c r="A41" s="98"/>
      <c r="B41" s="98"/>
      <c r="C41" s="98"/>
      <c r="D41" s="98"/>
      <c r="E41" s="98"/>
    </row>
    <row r="42" spans="1:7" x14ac:dyDescent="0.25">
      <c r="A42" s="98"/>
      <c r="B42" s="98"/>
      <c r="C42" s="98"/>
      <c r="D42" s="98"/>
      <c r="E42" s="98"/>
    </row>
    <row r="43" spans="1:7" x14ac:dyDescent="0.25">
      <c r="A43" s="98"/>
      <c r="B43" s="98"/>
      <c r="C43" s="98"/>
      <c r="D43" s="98"/>
      <c r="E43" s="98"/>
    </row>
    <row r="44" spans="1:7" x14ac:dyDescent="0.25">
      <c r="A44" s="98"/>
      <c r="B44" s="98"/>
      <c r="C44" s="98"/>
      <c r="D44" s="98"/>
      <c r="E44" s="98"/>
    </row>
    <row r="45" spans="1:7" x14ac:dyDescent="0.25">
      <c r="A45" s="98"/>
      <c r="B45" s="98"/>
      <c r="C45" s="98"/>
      <c r="D45" s="98"/>
      <c r="E45" s="98"/>
    </row>
    <row r="46" spans="1:7" x14ac:dyDescent="0.25">
      <c r="A46" s="98"/>
      <c r="B46" s="98"/>
      <c r="C46" s="98"/>
      <c r="D46" s="98"/>
      <c r="E46" s="98"/>
    </row>
    <row r="47" spans="1:7" x14ac:dyDescent="0.25">
      <c r="A47" s="98"/>
      <c r="B47" s="98"/>
      <c r="C47" s="98"/>
      <c r="D47" s="98"/>
      <c r="E47" s="98"/>
    </row>
    <row r="48" spans="1:7" x14ac:dyDescent="0.25">
      <c r="A48" s="98"/>
      <c r="B48" s="98"/>
      <c r="C48" s="98"/>
      <c r="D48" s="98"/>
      <c r="E48" s="98"/>
    </row>
    <row r="49" spans="1:5" x14ac:dyDescent="0.25">
      <c r="A49" s="98"/>
      <c r="B49" s="98"/>
      <c r="C49" s="98"/>
      <c r="D49" s="98"/>
      <c r="E49" s="98"/>
    </row>
    <row r="50" spans="1:5" x14ac:dyDescent="0.25">
      <c r="A50" s="98"/>
      <c r="B50" s="98"/>
      <c r="C50" s="98"/>
      <c r="D50" s="98"/>
      <c r="E50" s="98"/>
    </row>
    <row r="51" spans="1:5" x14ac:dyDescent="0.25">
      <c r="A51" s="98"/>
      <c r="B51" s="98"/>
      <c r="C51" s="98"/>
      <c r="D51" s="98"/>
      <c r="E51" s="98"/>
    </row>
    <row r="52" spans="1:5" x14ac:dyDescent="0.25">
      <c r="A52" s="98"/>
      <c r="B52" s="98"/>
      <c r="C52" s="98"/>
      <c r="D52" s="98"/>
      <c r="E52" s="98"/>
    </row>
    <row r="53" spans="1:5" x14ac:dyDescent="0.25">
      <c r="A53" s="98"/>
      <c r="B53" s="98"/>
      <c r="C53" s="98"/>
      <c r="D53" s="98"/>
      <c r="E53" s="98"/>
    </row>
    <row r="54" spans="1:5" x14ac:dyDescent="0.25">
      <c r="A54" s="98"/>
      <c r="B54" s="98"/>
      <c r="C54" s="98"/>
      <c r="D54" s="98"/>
      <c r="E54" s="98"/>
    </row>
    <row r="55" spans="1:5" x14ac:dyDescent="0.25">
      <c r="A55" s="98"/>
      <c r="B55" s="98"/>
      <c r="C55" s="98"/>
      <c r="D55" s="98"/>
      <c r="E55" s="98"/>
    </row>
    <row r="56" spans="1:5" x14ac:dyDescent="0.25">
      <c r="A56" s="98"/>
      <c r="B56" s="98"/>
      <c r="C56" s="98"/>
      <c r="D56" s="98"/>
      <c r="E56" s="98"/>
    </row>
  </sheetData>
  <conditionalFormatting sqref="F9 G14:G40 F11:F87">
    <cfRule type="cellIs" dxfId="15" priority="1" operator="greaterThan">
      <formula>1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506"/>
  <sheetViews>
    <sheetView zoomScaleNormal="100" workbookViewId="0">
      <selection activeCell="I31" sqref="I31"/>
    </sheetView>
  </sheetViews>
  <sheetFormatPr baseColWidth="10" defaultRowHeight="15" x14ac:dyDescent="0.25"/>
  <sheetData>
    <row r="2" spans="1:24" x14ac:dyDescent="0.25">
      <c r="J2" s="22"/>
      <c r="K2" s="22"/>
      <c r="L2" s="22"/>
      <c r="N2" s="22"/>
      <c r="O2" s="22"/>
      <c r="P2" s="26"/>
      <c r="Q2" s="18"/>
      <c r="R2" s="19"/>
      <c r="V2" s="26"/>
    </row>
    <row r="3" spans="1:24" x14ac:dyDescent="0.25">
      <c r="P3" s="19"/>
      <c r="R3" s="19"/>
      <c r="V3" s="20"/>
    </row>
    <row r="4" spans="1:24" x14ac:dyDescent="0.25">
      <c r="P4" s="19"/>
      <c r="R4" s="19"/>
      <c r="V4" s="20"/>
    </row>
    <row r="6" spans="1:24" x14ac:dyDescent="0.25">
      <c r="A6" s="1"/>
      <c r="B6" s="2"/>
      <c r="C6" s="2"/>
    </row>
    <row r="7" spans="1:24" x14ac:dyDescent="0.25">
      <c r="A7" t="s">
        <v>2</v>
      </c>
    </row>
    <row r="8" spans="1:24" x14ac:dyDescent="0.25">
      <c r="A8" s="1" t="s">
        <v>3</v>
      </c>
      <c r="B8" s="2" t="s">
        <v>4</v>
      </c>
      <c r="C8" s="2" t="s">
        <v>5</v>
      </c>
      <c r="D8" s="3" t="s">
        <v>13</v>
      </c>
      <c r="E8" s="3"/>
      <c r="F8" s="85" t="s">
        <v>61</v>
      </c>
      <c r="K8" s="53"/>
      <c r="N8" s="53"/>
      <c r="P8" s="19"/>
      <c r="Q8" s="19"/>
      <c r="R8" s="19"/>
      <c r="S8" s="19"/>
      <c r="T8" s="20"/>
      <c r="U8" s="20"/>
      <c r="V8" s="20"/>
      <c r="W8" s="20"/>
      <c r="X8" s="20"/>
    </row>
    <row r="9" spans="1:24" x14ac:dyDescent="0.25">
      <c r="A9" s="98">
        <v>407.29613733905575</v>
      </c>
      <c r="B9" s="98">
        <v>5.2753763623172002E-2</v>
      </c>
      <c r="C9" s="98">
        <v>0.63041965118070387</v>
      </c>
      <c r="D9" s="98">
        <v>3.86</v>
      </c>
      <c r="E9" s="98"/>
      <c r="F9" s="98"/>
      <c r="G9" s="98"/>
      <c r="H9" s="98"/>
      <c r="K9" s="53"/>
      <c r="N9" s="53"/>
      <c r="P9" s="19"/>
      <c r="Q9" s="19"/>
      <c r="R9" s="19"/>
      <c r="S9" s="19"/>
      <c r="T9" s="20"/>
      <c r="U9" s="20"/>
      <c r="V9" s="20"/>
      <c r="W9" s="20"/>
      <c r="X9" s="20"/>
    </row>
    <row r="10" spans="1:24" ht="15.75" x14ac:dyDescent="0.25">
      <c r="A10" s="98">
        <v>406.42398286937902</v>
      </c>
      <c r="B10" s="98">
        <v>5.2810652308225757E-2</v>
      </c>
      <c r="C10" s="98">
        <v>0.65501496188594865</v>
      </c>
      <c r="D10" s="98">
        <v>3.86</v>
      </c>
      <c r="E10" s="98"/>
      <c r="F10" s="102" t="s">
        <v>78</v>
      </c>
      <c r="G10" s="98"/>
      <c r="H10" s="98"/>
      <c r="K10" s="53"/>
      <c r="N10" s="53"/>
      <c r="P10" s="19"/>
      <c r="Q10" s="19"/>
      <c r="R10" s="19"/>
      <c r="S10" s="19"/>
      <c r="T10" s="20"/>
      <c r="U10" s="20"/>
      <c r="V10" s="20"/>
      <c r="W10" s="20"/>
      <c r="X10" s="20"/>
    </row>
    <row r="11" spans="1:24" x14ac:dyDescent="0.25">
      <c r="A11" s="98">
        <v>412.60869565217394</v>
      </c>
      <c r="B11" s="98">
        <v>5.2820774774382566E-2</v>
      </c>
      <c r="C11" s="98">
        <v>0.6532235793153055</v>
      </c>
      <c r="D11" s="98">
        <v>3.89</v>
      </c>
      <c r="E11" s="98"/>
      <c r="F11" s="98"/>
      <c r="G11" s="98"/>
      <c r="H11" s="98"/>
      <c r="K11" s="53"/>
      <c r="N11" s="53"/>
      <c r="P11" s="19"/>
      <c r="Q11" s="19"/>
      <c r="R11" s="19"/>
      <c r="S11" s="19"/>
      <c r="T11" s="20"/>
      <c r="U11" s="20"/>
      <c r="V11" s="20"/>
      <c r="W11" s="20"/>
      <c r="X11" s="20"/>
    </row>
    <row r="12" spans="1:24" x14ac:dyDescent="0.25">
      <c r="A12" s="98">
        <v>852.90102389078493</v>
      </c>
      <c r="B12" s="98">
        <v>4.0091420810164091E-2</v>
      </c>
      <c r="C12" s="98">
        <v>0.57425467729812696</v>
      </c>
      <c r="D12" s="98">
        <v>4.25</v>
      </c>
      <c r="E12" s="98"/>
      <c r="F12" s="98"/>
      <c r="G12" s="98"/>
      <c r="H12" s="98"/>
      <c r="K12" s="53"/>
      <c r="N12" s="53"/>
      <c r="P12" s="19"/>
      <c r="Q12" s="19"/>
      <c r="R12" s="19"/>
      <c r="S12" s="19"/>
      <c r="T12" s="20"/>
      <c r="U12" s="20"/>
      <c r="V12" s="20"/>
      <c r="W12" s="20"/>
      <c r="X12" s="20"/>
    </row>
    <row r="13" spans="1:24" x14ac:dyDescent="0.25">
      <c r="A13" s="98">
        <v>889.32384341637021</v>
      </c>
      <c r="B13" s="98">
        <v>4.0093286897783735E-2</v>
      </c>
      <c r="C13" s="98">
        <v>0.59530913007276287</v>
      </c>
      <c r="D13" s="98">
        <v>4.34</v>
      </c>
      <c r="E13" s="98"/>
      <c r="F13" s="98"/>
      <c r="G13" s="98"/>
      <c r="H13" s="98"/>
      <c r="K13" s="53"/>
      <c r="N13" s="53"/>
      <c r="P13" s="19"/>
      <c r="Q13" s="19"/>
      <c r="R13" s="19"/>
      <c r="S13" s="19"/>
      <c r="T13" s="20"/>
      <c r="U13" s="20"/>
      <c r="V13" s="20"/>
      <c r="W13" s="20"/>
      <c r="X13" s="20"/>
    </row>
    <row r="14" spans="1:24" x14ac:dyDescent="0.25">
      <c r="A14" s="98">
        <v>585.80246913580254</v>
      </c>
      <c r="B14" s="98">
        <v>5.2877306351791491E-2</v>
      </c>
      <c r="C14" s="98">
        <v>0.567000862192091</v>
      </c>
      <c r="D14" s="98">
        <v>4.6399999999999997</v>
      </c>
      <c r="E14" s="98"/>
      <c r="F14" s="98"/>
      <c r="G14" s="98"/>
      <c r="H14" s="98"/>
      <c r="K14" s="53"/>
      <c r="N14" s="53"/>
      <c r="P14" s="19"/>
      <c r="Q14" s="19"/>
      <c r="R14" s="19"/>
      <c r="S14" s="19"/>
      <c r="T14" s="20"/>
      <c r="U14" s="20"/>
      <c r="V14" s="20"/>
      <c r="W14" s="20"/>
      <c r="X14" s="20"/>
    </row>
    <row r="15" spans="1:24" x14ac:dyDescent="0.25">
      <c r="A15" s="98">
        <v>589.44099378881992</v>
      </c>
      <c r="B15" s="98">
        <v>5.2827180466875789E-2</v>
      </c>
      <c r="C15" s="98">
        <v>0.58044473896780402</v>
      </c>
      <c r="D15" s="98">
        <v>4.6500000000000004</v>
      </c>
      <c r="E15" s="98"/>
      <c r="F15" s="98"/>
      <c r="G15" s="98"/>
      <c r="H15" s="98"/>
      <c r="K15" s="53"/>
      <c r="N15" s="53"/>
      <c r="P15" s="19"/>
      <c r="Q15" s="19"/>
      <c r="R15" s="19"/>
      <c r="S15" s="19"/>
      <c r="T15" s="20"/>
      <c r="U15" s="20"/>
      <c r="V15" s="20"/>
      <c r="W15" s="20"/>
      <c r="X15" s="20"/>
    </row>
    <row r="16" spans="1:24" x14ac:dyDescent="0.25">
      <c r="A16" s="98">
        <v>608.33333333333337</v>
      </c>
      <c r="B16" s="98">
        <v>5.2782969153937098E-2</v>
      </c>
      <c r="C16" s="98">
        <v>0.61824901704406843</v>
      </c>
      <c r="D16" s="98">
        <v>4.72</v>
      </c>
      <c r="E16" s="98"/>
      <c r="F16" s="98"/>
      <c r="G16" s="98"/>
      <c r="H16" s="98"/>
      <c r="K16" s="53"/>
      <c r="N16" s="53"/>
      <c r="P16" s="19"/>
      <c r="Q16" s="19"/>
      <c r="R16" s="19"/>
      <c r="S16" s="19"/>
      <c r="T16" s="20"/>
      <c r="U16" s="20"/>
      <c r="V16" s="20"/>
      <c r="W16" s="20"/>
      <c r="X16" s="20"/>
    </row>
    <row r="17" spans="1:24" x14ac:dyDescent="0.25">
      <c r="A17" s="98">
        <v>614.23948220064733</v>
      </c>
      <c r="B17" s="98">
        <v>5.2862905266354308E-2</v>
      </c>
      <c r="C17" s="98">
        <v>0.65109164893665072</v>
      </c>
      <c r="D17" s="98">
        <v>4.75</v>
      </c>
      <c r="E17" s="98"/>
      <c r="F17" s="98"/>
      <c r="G17" s="98"/>
      <c r="H17" s="98"/>
      <c r="K17" s="53"/>
      <c r="N17" s="53"/>
      <c r="P17" s="19"/>
      <c r="Q17" s="19"/>
      <c r="R17" s="19"/>
      <c r="S17" s="19"/>
      <c r="T17" s="20"/>
      <c r="U17" s="20"/>
      <c r="V17" s="20"/>
      <c r="W17" s="20"/>
      <c r="X17" s="20"/>
    </row>
    <row r="18" spans="1:24" x14ac:dyDescent="0.25">
      <c r="A18" s="98">
        <v>620.26143790849665</v>
      </c>
      <c r="B18" s="98">
        <v>5.2826960724906349E-2</v>
      </c>
      <c r="C18" s="98">
        <v>0.6144798271230546</v>
      </c>
      <c r="D18" s="98">
        <v>4.7699999999999996</v>
      </c>
      <c r="E18" s="98"/>
      <c r="F18" s="98"/>
      <c r="G18" s="98"/>
      <c r="H18" s="98"/>
      <c r="K18" s="53"/>
      <c r="N18" s="53"/>
      <c r="P18" s="19"/>
      <c r="Q18" s="19"/>
      <c r="R18" s="19"/>
      <c r="S18" s="19"/>
      <c r="T18" s="20"/>
      <c r="U18" s="20"/>
      <c r="V18" s="20"/>
      <c r="W18" s="20"/>
      <c r="X18" s="20"/>
    </row>
    <row r="19" spans="1:24" x14ac:dyDescent="0.25">
      <c r="A19" s="98">
        <v>656.74740484429071</v>
      </c>
      <c r="B19" s="98">
        <v>5.2845473522458219E-2</v>
      </c>
      <c r="C19" s="98">
        <v>0.68889779926598549</v>
      </c>
      <c r="D19" s="98">
        <v>4.91</v>
      </c>
      <c r="E19" s="98"/>
      <c r="F19" s="98"/>
      <c r="G19" s="98"/>
      <c r="H19" s="98"/>
      <c r="K19" s="53"/>
      <c r="N19" s="53"/>
      <c r="P19" s="19"/>
      <c r="Q19" s="19"/>
      <c r="R19" s="19"/>
      <c r="S19" s="19"/>
      <c r="T19" s="20"/>
      <c r="U19" s="20"/>
      <c r="V19" s="20"/>
      <c r="W19" s="20"/>
      <c r="X19" s="20"/>
    </row>
    <row r="20" spans="1:24" x14ac:dyDescent="0.25">
      <c r="A20" s="98">
        <v>702.96296296296293</v>
      </c>
      <c r="B20" s="98">
        <v>5.1173963884817091E-2</v>
      </c>
      <c r="C20" s="98">
        <v>0.78019318637631685</v>
      </c>
      <c r="D20" s="98">
        <v>4.92</v>
      </c>
      <c r="E20" s="98"/>
      <c r="F20" s="98"/>
      <c r="G20" s="98"/>
      <c r="H20" s="98"/>
      <c r="K20" s="53"/>
      <c r="N20" s="53"/>
      <c r="P20" s="19"/>
      <c r="Q20" s="19"/>
      <c r="R20" s="19"/>
      <c r="S20" s="19"/>
      <c r="T20" s="20"/>
      <c r="U20" s="20"/>
      <c r="V20" s="20"/>
      <c r="W20" s="20"/>
      <c r="X20" s="20"/>
    </row>
    <row r="21" spans="1:24" x14ac:dyDescent="0.25">
      <c r="A21" s="98">
        <v>680.28673835125448</v>
      </c>
      <c r="B21" s="98">
        <v>5.2875056041898294E-2</v>
      </c>
      <c r="C21" s="98">
        <v>0.73066999764691498</v>
      </c>
      <c r="D21" s="98">
        <v>5</v>
      </c>
      <c r="E21" s="98"/>
      <c r="F21" s="98"/>
      <c r="G21" s="98"/>
      <c r="H21" s="98"/>
      <c r="K21" s="53"/>
      <c r="N21" s="53"/>
      <c r="P21" s="19"/>
      <c r="Q21" s="19"/>
      <c r="R21" s="19"/>
      <c r="S21" s="19"/>
      <c r="T21" s="20"/>
      <c r="U21" s="20"/>
      <c r="V21" s="20"/>
      <c r="W21" s="20"/>
      <c r="X21" s="20"/>
    </row>
    <row r="22" spans="1:24" x14ac:dyDescent="0.25">
      <c r="A22" s="98">
        <v>400.66889632107024</v>
      </c>
      <c r="B22" s="98">
        <v>6.9729964969654723E-2</v>
      </c>
      <c r="C22" s="98">
        <v>0.93720019018487588</v>
      </c>
      <c r="D22" s="98">
        <v>5.05</v>
      </c>
      <c r="E22" s="98"/>
      <c r="F22" s="98"/>
      <c r="G22" s="98"/>
      <c r="H22" s="98"/>
      <c r="K22" s="53"/>
      <c r="N22" s="53"/>
      <c r="P22" s="19"/>
      <c r="Q22" s="19"/>
      <c r="R22" s="19"/>
      <c r="S22" s="19"/>
      <c r="T22" s="20"/>
      <c r="U22" s="20"/>
      <c r="V22" s="20"/>
      <c r="W22" s="20"/>
      <c r="X22" s="20"/>
    </row>
    <row r="23" spans="1:24" x14ac:dyDescent="0.25">
      <c r="A23" s="98">
        <v>1255.778894472362</v>
      </c>
      <c r="B23" s="98">
        <v>4.0036912676228185E-2</v>
      </c>
      <c r="C23" s="98">
        <v>0.66587545957051775</v>
      </c>
      <c r="D23" s="98">
        <v>5.15</v>
      </c>
      <c r="E23" s="98"/>
      <c r="F23" s="98"/>
      <c r="G23" s="98"/>
      <c r="H23" s="98"/>
      <c r="K23" s="53"/>
      <c r="N23" s="53"/>
      <c r="P23" s="19"/>
      <c r="Q23" s="19"/>
      <c r="R23" s="19"/>
      <c r="S23" s="19"/>
      <c r="T23" s="20"/>
      <c r="U23" s="20"/>
      <c r="V23" s="20"/>
      <c r="W23" s="20"/>
      <c r="X23" s="20"/>
    </row>
    <row r="24" spans="1:24" x14ac:dyDescent="0.25">
      <c r="A24" s="98">
        <v>448.39743589743591</v>
      </c>
      <c r="B24" s="98">
        <v>6.7196491671503961E-2</v>
      </c>
      <c r="C24" s="98">
        <v>0.66441214143977501</v>
      </c>
      <c r="D24" s="98">
        <v>5.15</v>
      </c>
      <c r="E24" s="98"/>
      <c r="F24" s="98"/>
      <c r="G24" s="98"/>
      <c r="H24" s="98"/>
      <c r="K24" s="53"/>
      <c r="N24" s="53"/>
      <c r="P24" s="19"/>
      <c r="Q24" s="19"/>
      <c r="R24" s="19"/>
      <c r="S24" s="19"/>
      <c r="T24" s="20"/>
      <c r="U24" s="20"/>
      <c r="V24" s="20"/>
      <c r="W24" s="20"/>
      <c r="X24" s="20"/>
    </row>
    <row r="25" spans="1:24" x14ac:dyDescent="0.25">
      <c r="A25" s="98">
        <v>427.85714285714283</v>
      </c>
      <c r="B25" s="98">
        <v>7.0424565828453689E-2</v>
      </c>
      <c r="C25" s="98">
        <v>0.96116208331835318</v>
      </c>
      <c r="D25" s="98">
        <v>5.27</v>
      </c>
      <c r="E25" s="98"/>
      <c r="F25" s="98"/>
      <c r="G25" s="98"/>
      <c r="H25" s="98"/>
      <c r="K25" s="53"/>
      <c r="N25" s="53"/>
      <c r="P25" s="19"/>
      <c r="Q25" s="19"/>
      <c r="R25" s="19"/>
      <c r="S25" s="19"/>
      <c r="T25" s="20"/>
      <c r="U25" s="20"/>
      <c r="V25" s="20"/>
      <c r="W25" s="20"/>
      <c r="X25" s="20"/>
    </row>
    <row r="26" spans="1:24" x14ac:dyDescent="0.25">
      <c r="A26" s="98">
        <v>762.65060240963862</v>
      </c>
      <c r="B26" s="98">
        <v>5.2834529782429217E-2</v>
      </c>
      <c r="C26" s="98">
        <v>0.67271420576937069</v>
      </c>
      <c r="D26" s="98">
        <v>5.29</v>
      </c>
      <c r="E26" s="98"/>
      <c r="F26" s="98"/>
      <c r="G26" s="98"/>
      <c r="H26" s="98"/>
      <c r="K26" s="53"/>
      <c r="N26" s="53"/>
      <c r="P26" s="19"/>
      <c r="Q26" s="19"/>
      <c r="R26" s="19"/>
      <c r="S26" s="19"/>
      <c r="T26" s="20"/>
      <c r="U26" s="20"/>
      <c r="V26" s="20"/>
      <c r="W26" s="20"/>
      <c r="X26" s="20"/>
    </row>
    <row r="27" spans="1:24" x14ac:dyDescent="0.25">
      <c r="A27" s="98">
        <v>778.27868852459028</v>
      </c>
      <c r="B27" s="98">
        <v>5.2795497376083682E-2</v>
      </c>
      <c r="C27" s="98">
        <v>0.67832672183038556</v>
      </c>
      <c r="D27" s="98">
        <v>5.34</v>
      </c>
      <c r="E27" s="98"/>
      <c r="F27" s="98"/>
      <c r="G27" s="98"/>
      <c r="H27" s="98"/>
      <c r="K27" s="53"/>
      <c r="N27" s="53"/>
      <c r="P27" s="19"/>
      <c r="Q27" s="19"/>
      <c r="R27" s="19"/>
      <c r="S27" s="19"/>
      <c r="T27" s="20"/>
      <c r="U27" s="20"/>
      <c r="V27" s="20"/>
      <c r="W27" s="20"/>
      <c r="X27" s="20"/>
    </row>
    <row r="28" spans="1:24" x14ac:dyDescent="0.25">
      <c r="A28" s="98">
        <v>794.56066945606699</v>
      </c>
      <c r="B28" s="98">
        <v>5.2740704499052195E-2</v>
      </c>
      <c r="C28" s="98">
        <v>0.68382496717285968</v>
      </c>
      <c r="D28" s="98">
        <v>5.39</v>
      </c>
      <c r="E28" s="98"/>
      <c r="F28" s="98"/>
      <c r="G28" s="98"/>
      <c r="H28" s="98"/>
      <c r="K28" s="53"/>
      <c r="N28" s="53"/>
      <c r="P28" s="19"/>
      <c r="Q28" s="19"/>
      <c r="R28" s="19"/>
      <c r="S28" s="19"/>
      <c r="T28" s="20"/>
      <c r="U28" s="20"/>
      <c r="V28" s="20"/>
      <c r="W28" s="20"/>
      <c r="X28" s="20"/>
    </row>
    <row r="29" spans="1:24" x14ac:dyDescent="0.25">
      <c r="A29" s="98">
        <v>1518.3544303797464</v>
      </c>
      <c r="B29" s="98">
        <v>4.1790064322254378E-2</v>
      </c>
      <c r="C29" s="98">
        <v>0.76181401034641161</v>
      </c>
      <c r="D29" s="98">
        <v>5.91</v>
      </c>
      <c r="E29" s="98"/>
      <c r="F29" s="98"/>
      <c r="G29" s="98"/>
      <c r="H29" s="98"/>
      <c r="K29" s="53"/>
      <c r="N29" s="53"/>
      <c r="P29" s="19"/>
      <c r="Q29" s="19"/>
      <c r="R29" s="19"/>
      <c r="S29" s="19"/>
      <c r="T29" s="20"/>
      <c r="U29" s="20"/>
      <c r="V29" s="20"/>
      <c r="W29" s="20"/>
      <c r="X29" s="20"/>
    </row>
    <row r="30" spans="1:24" x14ac:dyDescent="0.25">
      <c r="A30" s="98">
        <v>1537.8205128205127</v>
      </c>
      <c r="B30" s="98">
        <v>4.1664816764131279E-2</v>
      </c>
      <c r="C30" s="98">
        <v>0.73805447655994572</v>
      </c>
      <c r="D30" s="98">
        <v>5.93</v>
      </c>
      <c r="E30" s="98"/>
      <c r="F30" s="98"/>
      <c r="G30" s="98"/>
      <c r="H30" s="98"/>
      <c r="K30" s="53"/>
      <c r="N30" s="53"/>
      <c r="P30" s="19"/>
      <c r="Q30" s="19"/>
      <c r="R30" s="19"/>
      <c r="S30" s="19"/>
      <c r="T30" s="20"/>
      <c r="U30" s="20"/>
      <c r="V30" s="20"/>
      <c r="W30" s="20"/>
      <c r="X30" s="20"/>
    </row>
    <row r="31" spans="1:24" x14ac:dyDescent="0.25">
      <c r="A31" s="98">
        <v>1547.7419354838707</v>
      </c>
      <c r="B31" s="98">
        <v>4.1741433813976707E-2</v>
      </c>
      <c r="C31" s="98">
        <v>0.74761014171329754</v>
      </c>
      <c r="D31" s="98">
        <v>5.96</v>
      </c>
      <c r="E31" s="98"/>
      <c r="F31" s="98"/>
      <c r="G31" s="98"/>
      <c r="H31" s="98"/>
      <c r="K31" s="53"/>
      <c r="N31" s="53"/>
      <c r="P31" s="19"/>
      <c r="Q31" s="19"/>
      <c r="R31" s="19"/>
      <c r="S31" s="19"/>
      <c r="T31" s="20"/>
      <c r="U31" s="20"/>
      <c r="V31" s="20"/>
      <c r="W31" s="20"/>
      <c r="X31" s="20"/>
    </row>
    <row r="32" spans="1:24" x14ac:dyDescent="0.25">
      <c r="A32" s="98">
        <v>1557.7922077922076</v>
      </c>
      <c r="B32" s="98">
        <v>4.1746202086390884E-2</v>
      </c>
      <c r="C32" s="98">
        <v>0.75734752186882648</v>
      </c>
      <c r="D32" s="98">
        <v>5.98</v>
      </c>
      <c r="E32" s="98"/>
      <c r="F32" s="98"/>
      <c r="G32" s="98"/>
      <c r="H32" s="98"/>
      <c r="K32" s="53"/>
      <c r="N32" s="53"/>
      <c r="P32" s="19"/>
      <c r="Q32" s="19"/>
      <c r="R32" s="19"/>
      <c r="S32" s="19"/>
      <c r="T32" s="20"/>
      <c r="U32" s="20"/>
      <c r="V32" s="20"/>
      <c r="W32" s="20"/>
      <c r="X32" s="20"/>
    </row>
    <row r="33" spans="1:24" x14ac:dyDescent="0.25">
      <c r="A33" s="98">
        <v>388.96103896103892</v>
      </c>
      <c r="B33" s="98">
        <v>8.413005392825311E-2</v>
      </c>
      <c r="C33" s="98">
        <v>1.088765094148298</v>
      </c>
      <c r="D33" s="98">
        <v>5.99</v>
      </c>
      <c r="E33" s="98"/>
      <c r="F33" s="98"/>
      <c r="G33" s="98"/>
      <c r="H33" s="98"/>
      <c r="K33" s="53"/>
      <c r="N33" s="53"/>
      <c r="P33" s="19"/>
      <c r="Q33" s="19"/>
      <c r="R33" s="19"/>
      <c r="S33" s="19"/>
      <c r="T33" s="20"/>
      <c r="U33" s="20"/>
      <c r="V33" s="20"/>
      <c r="W33" s="20"/>
      <c r="X33" s="20"/>
    </row>
    <row r="34" spans="1:24" x14ac:dyDescent="0.25">
      <c r="A34" s="98">
        <v>394.07894736842104</v>
      </c>
      <c r="B34" s="98">
        <v>8.3998735529448088E-2</v>
      </c>
      <c r="C34" s="98">
        <v>0.95793888955647366</v>
      </c>
      <c r="D34" s="98">
        <v>6.02</v>
      </c>
      <c r="E34" s="98"/>
      <c r="F34" s="98"/>
      <c r="G34" s="98"/>
      <c r="H34" s="98"/>
      <c r="K34" s="53"/>
      <c r="N34" s="53"/>
      <c r="P34" s="19"/>
      <c r="Q34" s="19"/>
      <c r="R34" s="19"/>
      <c r="S34" s="19"/>
      <c r="T34" s="20"/>
      <c r="U34" s="20"/>
      <c r="V34" s="20"/>
      <c r="W34" s="20"/>
      <c r="X34" s="20"/>
    </row>
    <row r="35" spans="1:24" x14ac:dyDescent="0.25">
      <c r="A35" s="98">
        <v>410.27397260273966</v>
      </c>
      <c r="B35" s="98">
        <v>8.3964711042143383E-2</v>
      </c>
      <c r="C35" s="98">
        <v>0.8652543941923535</v>
      </c>
      <c r="D35" s="98">
        <v>6.14</v>
      </c>
      <c r="E35" s="98"/>
      <c r="F35" s="98"/>
      <c r="G35" s="98"/>
      <c r="H35" s="98"/>
      <c r="K35" s="53"/>
      <c r="N35" s="53"/>
      <c r="P35" s="19"/>
      <c r="Q35" s="19"/>
      <c r="R35" s="19"/>
      <c r="S35" s="19"/>
      <c r="T35" s="20"/>
      <c r="U35" s="20"/>
      <c r="V35" s="20"/>
      <c r="W35" s="20"/>
      <c r="X35" s="20"/>
    </row>
    <row r="36" spans="1:24" x14ac:dyDescent="0.25">
      <c r="A36" s="98">
        <v>410.27397260273966</v>
      </c>
      <c r="B36" s="98">
        <v>8.3964711042143383E-2</v>
      </c>
      <c r="C36" s="98">
        <v>0.87142897320872115</v>
      </c>
      <c r="D36" s="98">
        <v>6.14</v>
      </c>
      <c r="E36" s="98"/>
      <c r="F36" s="98"/>
      <c r="G36" s="98"/>
      <c r="H36" s="98"/>
      <c r="K36" s="53"/>
      <c r="N36" s="53"/>
      <c r="P36" s="19"/>
      <c r="Q36" s="19"/>
      <c r="R36" s="19"/>
      <c r="S36" s="19"/>
      <c r="T36" s="20"/>
      <c r="U36" s="20"/>
      <c r="V36" s="20"/>
      <c r="W36" s="20"/>
      <c r="X36" s="20"/>
    </row>
    <row r="37" spans="1:24" x14ac:dyDescent="0.25">
      <c r="A37" s="98">
        <v>430.93525179856113</v>
      </c>
      <c r="B37" s="98">
        <v>8.3928100387570662E-2</v>
      </c>
      <c r="C37" s="98">
        <v>1.0671003582413188</v>
      </c>
      <c r="D37" s="98">
        <v>6.29</v>
      </c>
      <c r="E37" s="98"/>
      <c r="F37" s="98"/>
      <c r="G37" s="98"/>
      <c r="H37" s="98"/>
      <c r="K37" s="53"/>
      <c r="N37" s="53"/>
      <c r="P37" s="19"/>
      <c r="Q37" s="19"/>
      <c r="R37" s="19"/>
      <c r="S37" s="19"/>
      <c r="T37" s="20"/>
      <c r="U37" s="20"/>
      <c r="V37" s="20"/>
      <c r="W37" s="20"/>
      <c r="X37" s="20"/>
    </row>
    <row r="38" spans="1:24" x14ac:dyDescent="0.25">
      <c r="A38" s="98">
        <v>432.49097472924183</v>
      </c>
      <c r="B38" s="98">
        <v>8.418012842926334E-2</v>
      </c>
      <c r="C38" s="98">
        <v>0.9511849287637858</v>
      </c>
      <c r="D38" s="98">
        <v>6.32</v>
      </c>
      <c r="E38" s="98"/>
      <c r="F38" s="98"/>
      <c r="G38" s="98"/>
      <c r="H38" s="98"/>
      <c r="K38" s="53"/>
      <c r="N38" s="53"/>
      <c r="P38" s="19"/>
      <c r="Q38" s="19"/>
      <c r="R38" s="19"/>
      <c r="S38" s="19"/>
      <c r="T38" s="20"/>
      <c r="U38" s="20"/>
      <c r="V38" s="20"/>
      <c r="W38" s="20"/>
      <c r="X38" s="20"/>
    </row>
    <row r="39" spans="1:24" x14ac:dyDescent="0.25">
      <c r="A39" s="98"/>
      <c r="B39" s="98"/>
      <c r="C39" s="98"/>
      <c r="D39" s="98"/>
      <c r="E39" s="98"/>
      <c r="F39" s="98"/>
      <c r="G39" s="98"/>
      <c r="H39" s="98"/>
      <c r="K39" s="53"/>
      <c r="N39" s="53"/>
      <c r="P39" s="19"/>
      <c r="Q39" s="19"/>
      <c r="R39" s="19"/>
      <c r="S39" s="19"/>
      <c r="T39" s="20"/>
      <c r="U39" s="20"/>
      <c r="V39" s="20"/>
      <c r="W39" s="20"/>
      <c r="X39" s="20"/>
    </row>
    <row r="40" spans="1:24" x14ac:dyDescent="0.25">
      <c r="A40" s="98"/>
      <c r="B40" s="98"/>
      <c r="C40" s="98"/>
      <c r="D40" s="98"/>
      <c r="E40" s="98"/>
      <c r="F40" s="98"/>
      <c r="G40" s="98"/>
      <c r="H40" s="98"/>
      <c r="K40" s="53"/>
      <c r="N40" s="53"/>
      <c r="P40" s="19"/>
      <c r="Q40" s="19"/>
      <c r="R40" s="19"/>
      <c r="S40" s="19"/>
      <c r="T40" s="20"/>
      <c r="U40" s="20"/>
      <c r="V40" s="20"/>
      <c r="W40" s="20"/>
      <c r="X40" s="20"/>
    </row>
    <row r="41" spans="1:24" x14ac:dyDescent="0.25">
      <c r="A41" s="98"/>
      <c r="B41" s="98"/>
      <c r="C41" s="98"/>
      <c r="D41" s="98"/>
      <c r="E41" s="98"/>
      <c r="F41" s="98"/>
      <c r="G41" s="98"/>
      <c r="H41" s="98"/>
      <c r="K41" s="53"/>
      <c r="N41" s="53"/>
      <c r="P41" s="19"/>
      <c r="Q41" s="19"/>
      <c r="R41" s="19"/>
      <c r="S41" s="19"/>
      <c r="T41" s="20"/>
      <c r="U41" s="20"/>
      <c r="V41" s="20"/>
      <c r="W41" s="20"/>
      <c r="X41" s="20"/>
    </row>
    <row r="42" spans="1:24" x14ac:dyDescent="0.25">
      <c r="A42" s="98"/>
      <c r="B42" s="98"/>
      <c r="C42" s="98"/>
      <c r="D42" s="98"/>
      <c r="E42" s="98"/>
      <c r="F42" s="98"/>
      <c r="G42" s="98"/>
      <c r="H42" s="98"/>
      <c r="K42" s="53"/>
      <c r="N42" s="53"/>
      <c r="P42" s="19"/>
      <c r="Q42" s="19"/>
      <c r="R42" s="19"/>
      <c r="S42" s="19"/>
      <c r="T42" s="20"/>
      <c r="U42" s="20"/>
      <c r="V42" s="20"/>
      <c r="W42" s="20"/>
      <c r="X42" s="20"/>
    </row>
    <row r="43" spans="1:24" x14ac:dyDescent="0.25">
      <c r="B43" s="5"/>
      <c r="K43" s="53"/>
      <c r="N43" s="53"/>
      <c r="P43" s="19"/>
      <c r="Q43" s="19"/>
      <c r="R43" s="19"/>
      <c r="S43" s="19"/>
      <c r="T43" s="20"/>
      <c r="U43" s="20"/>
      <c r="V43" s="20"/>
      <c r="W43" s="20"/>
      <c r="X43" s="20"/>
    </row>
    <row r="44" spans="1:24" x14ac:dyDescent="0.25">
      <c r="B44" s="5"/>
      <c r="K44" s="53"/>
      <c r="N44" s="53"/>
      <c r="P44" s="19"/>
      <c r="Q44" s="19"/>
      <c r="R44" s="19"/>
      <c r="S44" s="19"/>
      <c r="T44" s="20"/>
      <c r="U44" s="20"/>
      <c r="V44" s="20"/>
      <c r="W44" s="20"/>
      <c r="X44" s="20"/>
    </row>
    <row r="45" spans="1:24" x14ac:dyDescent="0.25">
      <c r="B45" s="5"/>
      <c r="K45" s="53"/>
      <c r="N45" s="53"/>
      <c r="P45" s="19"/>
      <c r="Q45" s="19"/>
      <c r="R45" s="19"/>
      <c r="S45" s="19"/>
      <c r="T45" s="20"/>
      <c r="U45" s="20"/>
      <c r="V45" s="20"/>
      <c r="W45" s="20"/>
      <c r="X45" s="20"/>
    </row>
    <row r="46" spans="1:24" x14ac:dyDescent="0.25">
      <c r="B46" s="5"/>
      <c r="K46" s="53"/>
      <c r="N46" s="53"/>
      <c r="P46" s="19"/>
      <c r="Q46" s="19"/>
      <c r="R46" s="19"/>
      <c r="S46" s="19"/>
      <c r="T46" s="20"/>
      <c r="U46" s="20"/>
      <c r="V46" s="20"/>
      <c r="W46" s="20"/>
      <c r="X46" s="20"/>
    </row>
    <row r="47" spans="1:24" x14ac:dyDescent="0.25">
      <c r="B47" s="5"/>
      <c r="K47" s="53"/>
      <c r="N47" s="53"/>
      <c r="P47" s="19"/>
      <c r="Q47" s="19"/>
      <c r="R47" s="19"/>
      <c r="S47" s="19"/>
      <c r="T47" s="20"/>
      <c r="U47" s="20"/>
      <c r="V47" s="20"/>
      <c r="W47" s="20"/>
      <c r="X47" s="20"/>
    </row>
    <row r="48" spans="1:24" x14ac:dyDescent="0.25">
      <c r="K48" s="53"/>
      <c r="N48" s="53"/>
      <c r="P48" s="19"/>
      <c r="Q48" s="19"/>
      <c r="R48" s="19"/>
      <c r="S48" s="19"/>
      <c r="T48" s="20"/>
      <c r="U48" s="20"/>
      <c r="V48" s="20"/>
      <c r="W48" s="20"/>
      <c r="X48" s="20"/>
    </row>
    <row r="49" spans="11:24" x14ac:dyDescent="0.25">
      <c r="K49" s="53"/>
      <c r="N49" s="53"/>
      <c r="P49" s="19"/>
      <c r="Q49" s="19"/>
      <c r="R49" s="19"/>
      <c r="S49" s="19"/>
      <c r="T49" s="20"/>
      <c r="U49" s="20"/>
      <c r="V49" s="20"/>
      <c r="W49" s="20"/>
      <c r="X49" s="20"/>
    </row>
    <row r="50" spans="11:24" x14ac:dyDescent="0.25">
      <c r="K50" s="53"/>
      <c r="N50" s="53"/>
      <c r="P50" s="19"/>
      <c r="Q50" s="19"/>
      <c r="R50" s="19"/>
      <c r="S50" s="19"/>
      <c r="T50" s="20"/>
      <c r="U50" s="20"/>
      <c r="V50" s="20"/>
      <c r="W50" s="20"/>
      <c r="X50" s="20"/>
    </row>
    <row r="51" spans="11:24" x14ac:dyDescent="0.25">
      <c r="K51" s="53"/>
      <c r="N51" s="53"/>
      <c r="P51" s="19"/>
      <c r="Q51" s="19"/>
      <c r="R51" s="19"/>
      <c r="S51" s="19"/>
      <c r="T51" s="20"/>
      <c r="U51" s="20"/>
      <c r="V51" s="20"/>
      <c r="W51" s="20"/>
      <c r="X51" s="20"/>
    </row>
    <row r="52" spans="11:24" x14ac:dyDescent="0.25">
      <c r="K52" s="53"/>
      <c r="N52" s="53"/>
      <c r="P52" s="19"/>
      <c r="Q52" s="19"/>
      <c r="R52" s="19"/>
      <c r="S52" s="19"/>
      <c r="T52" s="20"/>
      <c r="U52" s="20"/>
      <c r="V52" s="20"/>
      <c r="W52" s="20"/>
      <c r="X52" s="20"/>
    </row>
    <row r="53" spans="11:24" x14ac:dyDescent="0.25">
      <c r="K53" s="53"/>
      <c r="N53" s="53"/>
      <c r="P53" s="19"/>
      <c r="Q53" s="19"/>
      <c r="R53" s="19"/>
      <c r="S53" s="19"/>
      <c r="T53" s="20"/>
      <c r="U53" s="20"/>
      <c r="V53" s="20"/>
      <c r="W53" s="20"/>
      <c r="X53" s="20"/>
    </row>
    <row r="54" spans="11:24" x14ac:dyDescent="0.25">
      <c r="K54" s="53"/>
      <c r="N54" s="53"/>
      <c r="P54" s="19"/>
      <c r="Q54" s="19"/>
      <c r="R54" s="19"/>
      <c r="S54" s="19"/>
      <c r="T54" s="20"/>
      <c r="U54" s="20"/>
      <c r="V54" s="20"/>
      <c r="W54" s="20"/>
      <c r="X54" s="20"/>
    </row>
    <row r="55" spans="11:24" x14ac:dyDescent="0.25">
      <c r="K55" s="53"/>
      <c r="N55" s="53"/>
      <c r="P55" s="19"/>
      <c r="Q55" s="19"/>
      <c r="R55" s="19"/>
      <c r="S55" s="19"/>
      <c r="T55" s="20"/>
      <c r="U55" s="20"/>
      <c r="V55" s="20"/>
      <c r="W55" s="20"/>
      <c r="X55" s="20"/>
    </row>
    <row r="56" spans="11:24" x14ac:dyDescent="0.25">
      <c r="K56" s="53"/>
      <c r="N56" s="53"/>
      <c r="P56" s="19"/>
      <c r="Q56" s="19"/>
      <c r="R56" s="19"/>
      <c r="S56" s="19"/>
      <c r="T56" s="20"/>
      <c r="U56" s="20"/>
      <c r="V56" s="20"/>
      <c r="W56" s="20"/>
      <c r="X56" s="20"/>
    </row>
    <row r="57" spans="11:24" x14ac:dyDescent="0.25">
      <c r="K57" s="53"/>
      <c r="N57" s="53"/>
      <c r="P57" s="19"/>
      <c r="Q57" s="19"/>
      <c r="R57" s="19"/>
      <c r="S57" s="19"/>
      <c r="T57" s="20"/>
      <c r="U57" s="20"/>
      <c r="V57" s="20"/>
      <c r="W57" s="20"/>
      <c r="X57" s="20"/>
    </row>
    <row r="58" spans="11:24" x14ac:dyDescent="0.25">
      <c r="K58" s="53"/>
      <c r="N58" s="53"/>
      <c r="P58" s="19"/>
      <c r="Q58" s="19"/>
      <c r="R58" s="19"/>
      <c r="S58" s="19"/>
      <c r="T58" s="20"/>
      <c r="U58" s="20"/>
      <c r="V58" s="20"/>
      <c r="W58" s="20"/>
      <c r="X58" s="20"/>
    </row>
    <row r="59" spans="11:24" x14ac:dyDescent="0.25">
      <c r="K59" s="53"/>
      <c r="N59" s="53"/>
      <c r="P59" s="19"/>
      <c r="Q59" s="19"/>
      <c r="R59" s="19"/>
      <c r="S59" s="19"/>
      <c r="T59" s="20"/>
      <c r="U59" s="20"/>
      <c r="V59" s="20"/>
      <c r="W59" s="20"/>
      <c r="X59" s="20"/>
    </row>
    <row r="60" spans="11:24" x14ac:dyDescent="0.25">
      <c r="K60" s="53"/>
      <c r="N60" s="53"/>
      <c r="P60" s="19"/>
      <c r="Q60" s="19"/>
      <c r="R60" s="19"/>
      <c r="S60" s="19"/>
      <c r="T60" s="20"/>
      <c r="U60" s="20"/>
      <c r="V60" s="20"/>
      <c r="W60" s="20"/>
      <c r="X60" s="20"/>
    </row>
    <row r="61" spans="11:24" x14ac:dyDescent="0.25">
      <c r="K61" s="53"/>
      <c r="N61" s="53"/>
      <c r="P61" s="19"/>
      <c r="Q61" s="19"/>
      <c r="R61" s="19"/>
      <c r="S61" s="19"/>
      <c r="T61" s="20"/>
      <c r="U61" s="20"/>
      <c r="V61" s="20"/>
      <c r="W61" s="20"/>
      <c r="X61" s="20"/>
    </row>
    <row r="62" spans="11:24" x14ac:dyDescent="0.25">
      <c r="K62" s="53"/>
      <c r="N62" s="53"/>
      <c r="P62" s="19"/>
      <c r="Q62" s="19"/>
      <c r="R62" s="19"/>
      <c r="S62" s="19"/>
      <c r="T62" s="20"/>
      <c r="U62" s="20"/>
      <c r="V62" s="20"/>
      <c r="W62" s="20"/>
      <c r="X62" s="20"/>
    </row>
    <row r="63" spans="11:24" x14ac:dyDescent="0.25">
      <c r="K63" s="53"/>
      <c r="N63" s="53"/>
      <c r="P63" s="19"/>
      <c r="Q63" s="19"/>
      <c r="R63" s="19"/>
      <c r="S63" s="19"/>
      <c r="T63" s="20"/>
      <c r="U63" s="20"/>
      <c r="V63" s="20"/>
      <c r="W63" s="20"/>
      <c r="X63" s="20"/>
    </row>
    <row r="64" spans="11:24" x14ac:dyDescent="0.25">
      <c r="K64" s="53"/>
      <c r="N64" s="53"/>
      <c r="P64" s="19"/>
      <c r="Q64" s="19"/>
      <c r="R64" s="19"/>
      <c r="S64" s="19"/>
      <c r="T64" s="20"/>
      <c r="U64" s="20"/>
      <c r="V64" s="20"/>
      <c r="W64" s="20"/>
      <c r="X64" s="20"/>
    </row>
    <row r="65" spans="1:24" x14ac:dyDescent="0.25">
      <c r="K65" s="53"/>
      <c r="N65" s="53"/>
      <c r="P65" s="19"/>
      <c r="Q65" s="19"/>
      <c r="R65" s="19"/>
      <c r="S65" s="19"/>
      <c r="T65" s="20"/>
      <c r="U65" s="20"/>
      <c r="V65" s="20"/>
      <c r="W65" s="20"/>
      <c r="X65" s="20"/>
    </row>
    <row r="66" spans="1:24" x14ac:dyDescent="0.25">
      <c r="K66" s="53"/>
      <c r="N66" s="53"/>
      <c r="P66" s="19"/>
      <c r="Q66" s="19"/>
      <c r="R66" s="19"/>
      <c r="S66" s="19"/>
      <c r="T66" s="20"/>
      <c r="U66" s="20"/>
      <c r="V66" s="20"/>
      <c r="W66" s="20"/>
      <c r="X66" s="20"/>
    </row>
    <row r="67" spans="1:24" x14ac:dyDescent="0.25">
      <c r="K67" s="53"/>
      <c r="N67" s="53"/>
      <c r="P67" s="19"/>
      <c r="Q67" s="19"/>
      <c r="R67" s="19"/>
      <c r="S67" s="19"/>
      <c r="T67" s="20"/>
      <c r="U67" s="20"/>
      <c r="V67" s="20"/>
      <c r="W67" s="20"/>
      <c r="X67" s="20"/>
    </row>
    <row r="68" spans="1:24" x14ac:dyDescent="0.25">
      <c r="K68" s="53"/>
      <c r="N68" s="53"/>
      <c r="P68" s="19"/>
      <c r="Q68" s="19"/>
      <c r="R68" s="19"/>
      <c r="S68" s="19"/>
      <c r="T68" s="20"/>
      <c r="U68" s="20"/>
      <c r="V68" s="20"/>
      <c r="W68" s="20"/>
      <c r="X68" s="20"/>
    </row>
    <row r="69" spans="1:24" x14ac:dyDescent="0.25">
      <c r="A69" s="1"/>
      <c r="B69" s="2"/>
      <c r="C69" s="2"/>
      <c r="K69" s="53"/>
      <c r="N69" s="53"/>
      <c r="P69" s="19"/>
      <c r="Q69" s="19"/>
      <c r="R69" s="19"/>
      <c r="S69" s="19"/>
      <c r="T69" s="20"/>
      <c r="U69" s="20"/>
      <c r="V69" s="20"/>
      <c r="W69" s="20"/>
      <c r="X69" s="20"/>
    </row>
    <row r="70" spans="1:24" x14ac:dyDescent="0.25">
      <c r="K70" s="53"/>
      <c r="N70" s="53"/>
      <c r="P70" s="19"/>
      <c r="Q70" s="19"/>
      <c r="R70" s="19"/>
      <c r="S70" s="19"/>
      <c r="T70" s="20"/>
      <c r="U70" s="20"/>
      <c r="V70" s="20"/>
      <c r="W70" s="20"/>
      <c r="X70" s="20"/>
    </row>
    <row r="71" spans="1:24" x14ac:dyDescent="0.25">
      <c r="K71" s="53"/>
      <c r="N71" s="53"/>
      <c r="P71" s="19"/>
      <c r="Q71" s="19"/>
      <c r="R71" s="19"/>
      <c r="S71" s="19"/>
      <c r="T71" s="20"/>
      <c r="U71" s="20"/>
      <c r="V71" s="20"/>
      <c r="W71" s="20"/>
      <c r="X71" s="20"/>
    </row>
    <row r="72" spans="1:24" x14ac:dyDescent="0.25">
      <c r="K72" s="53"/>
      <c r="N72" s="53"/>
      <c r="P72" s="19"/>
      <c r="Q72" s="19"/>
      <c r="R72" s="19"/>
      <c r="S72" s="19"/>
      <c r="T72" s="20"/>
      <c r="U72" s="20"/>
      <c r="V72" s="20"/>
      <c r="W72" s="20"/>
      <c r="X72" s="20"/>
    </row>
    <row r="73" spans="1:24" x14ac:dyDescent="0.25">
      <c r="K73" s="53"/>
      <c r="N73" s="53"/>
      <c r="P73" s="19"/>
      <c r="Q73" s="19"/>
      <c r="R73" s="19"/>
      <c r="S73" s="19"/>
      <c r="T73" s="20"/>
      <c r="U73" s="20"/>
      <c r="V73" s="20"/>
      <c r="W73" s="20"/>
      <c r="X73" s="20"/>
    </row>
    <row r="74" spans="1:24" x14ac:dyDescent="0.25">
      <c r="K74" s="53"/>
      <c r="N74" s="53"/>
      <c r="P74" s="19"/>
      <c r="Q74" s="19"/>
      <c r="R74" s="19"/>
      <c r="S74" s="19"/>
      <c r="T74" s="20"/>
      <c r="U74" s="20"/>
      <c r="V74" s="20"/>
      <c r="W74" s="20"/>
      <c r="X74" s="20"/>
    </row>
    <row r="75" spans="1:24" x14ac:dyDescent="0.25">
      <c r="K75" s="53"/>
      <c r="N75" s="53"/>
      <c r="P75" s="19"/>
      <c r="Q75" s="19"/>
      <c r="R75" s="19"/>
      <c r="S75" s="19"/>
      <c r="T75" s="20"/>
      <c r="U75" s="20"/>
      <c r="V75" s="20"/>
      <c r="W75" s="20"/>
      <c r="X75" s="20"/>
    </row>
    <row r="76" spans="1:24" x14ac:dyDescent="0.25">
      <c r="K76" s="53"/>
      <c r="N76" s="53"/>
      <c r="P76" s="19"/>
      <c r="Q76" s="19"/>
      <c r="R76" s="19"/>
      <c r="S76" s="19"/>
      <c r="T76" s="20"/>
      <c r="U76" s="20"/>
      <c r="V76" s="20"/>
      <c r="W76" s="20"/>
      <c r="X76" s="20"/>
    </row>
    <row r="77" spans="1:24" x14ac:dyDescent="0.25">
      <c r="K77" s="53"/>
      <c r="N77" s="53"/>
      <c r="P77" s="19"/>
      <c r="Q77" s="19"/>
      <c r="R77" s="19"/>
      <c r="S77" s="19"/>
      <c r="T77" s="20"/>
      <c r="U77" s="20"/>
      <c r="V77" s="20"/>
      <c r="W77" s="20"/>
      <c r="X77" s="20"/>
    </row>
    <row r="78" spans="1:24" x14ac:dyDescent="0.25">
      <c r="K78" s="53"/>
      <c r="N78" s="53"/>
      <c r="P78" s="19"/>
      <c r="Q78" s="19"/>
      <c r="R78" s="19"/>
      <c r="S78" s="19"/>
      <c r="T78" s="20"/>
      <c r="U78" s="20"/>
      <c r="V78" s="20"/>
      <c r="W78" s="20"/>
      <c r="X78" s="20"/>
    </row>
    <row r="79" spans="1:24" x14ac:dyDescent="0.25">
      <c r="A79" s="1"/>
      <c r="B79" s="2"/>
      <c r="C79" s="2"/>
      <c r="K79" s="53"/>
      <c r="N79" s="53"/>
      <c r="P79" s="19"/>
      <c r="Q79" s="19"/>
      <c r="R79" s="19"/>
      <c r="S79" s="19"/>
      <c r="T79" s="20"/>
      <c r="U79" s="20"/>
      <c r="V79" s="20"/>
      <c r="W79" s="20"/>
      <c r="X79" s="20"/>
    </row>
    <row r="80" spans="1:24" x14ac:dyDescent="0.25">
      <c r="K80" s="53"/>
      <c r="N80" s="53"/>
      <c r="P80" s="19"/>
      <c r="Q80" s="19"/>
      <c r="R80" s="19"/>
      <c r="S80" s="19"/>
      <c r="T80" s="20"/>
      <c r="U80" s="20"/>
      <c r="V80" s="20"/>
      <c r="W80" s="20"/>
      <c r="X80" s="20"/>
    </row>
    <row r="81" spans="1:24" x14ac:dyDescent="0.25">
      <c r="K81" s="53"/>
      <c r="N81" s="53"/>
      <c r="P81" s="19"/>
      <c r="Q81" s="19"/>
      <c r="R81" s="19"/>
      <c r="S81" s="19"/>
      <c r="T81" s="20"/>
      <c r="U81" s="20"/>
      <c r="V81" s="20"/>
      <c r="W81" s="20"/>
      <c r="X81" s="20"/>
    </row>
    <row r="82" spans="1:24" x14ac:dyDescent="0.25">
      <c r="K82" s="53"/>
      <c r="N82" s="53"/>
      <c r="P82" s="19"/>
      <c r="Q82" s="19"/>
      <c r="R82" s="19"/>
      <c r="S82" s="19"/>
      <c r="T82" s="20"/>
      <c r="U82" s="20"/>
      <c r="V82" s="20"/>
      <c r="W82" s="20"/>
      <c r="X82" s="20"/>
    </row>
    <row r="83" spans="1:24" x14ac:dyDescent="0.25">
      <c r="K83" s="53"/>
      <c r="N83" s="53"/>
      <c r="P83" s="19"/>
      <c r="Q83" s="19"/>
      <c r="R83" s="19"/>
      <c r="S83" s="19"/>
      <c r="T83" s="20"/>
      <c r="U83" s="20"/>
      <c r="V83" s="20"/>
      <c r="W83" s="20"/>
      <c r="X83" s="20"/>
    </row>
    <row r="84" spans="1:24" x14ac:dyDescent="0.25">
      <c r="A84" s="1"/>
      <c r="B84" s="2"/>
      <c r="C84" s="2"/>
      <c r="K84" s="53"/>
      <c r="N84" s="53"/>
      <c r="P84" s="19"/>
      <c r="Q84" s="19"/>
      <c r="R84" s="19"/>
      <c r="S84" s="19"/>
      <c r="T84" s="20"/>
      <c r="U84" s="20"/>
      <c r="V84" s="20"/>
      <c r="W84" s="20"/>
      <c r="X84" s="20"/>
    </row>
    <row r="85" spans="1:24" x14ac:dyDescent="0.25">
      <c r="K85" s="53"/>
      <c r="N85" s="53"/>
      <c r="P85" s="19"/>
      <c r="Q85" s="19"/>
      <c r="R85" s="19"/>
      <c r="S85" s="19"/>
      <c r="T85" s="20"/>
      <c r="U85" s="20"/>
      <c r="V85" s="20"/>
      <c r="W85" s="20"/>
      <c r="X85" s="20"/>
    </row>
    <row r="86" spans="1:24" x14ac:dyDescent="0.25">
      <c r="K86" s="53"/>
      <c r="N86" s="53"/>
      <c r="P86" s="19"/>
      <c r="Q86" s="19"/>
      <c r="R86" s="19"/>
      <c r="S86" s="19"/>
      <c r="T86" s="20"/>
      <c r="U86" s="20"/>
      <c r="V86" s="20"/>
      <c r="W86" s="20"/>
      <c r="X86" s="20"/>
    </row>
    <row r="87" spans="1:24" x14ac:dyDescent="0.25">
      <c r="K87" s="53"/>
      <c r="N87" s="53"/>
      <c r="P87" s="19"/>
      <c r="Q87" s="19"/>
      <c r="R87" s="19"/>
      <c r="S87" s="19"/>
      <c r="T87" s="20"/>
      <c r="U87" s="20"/>
      <c r="V87" s="20"/>
      <c r="W87" s="20"/>
      <c r="X87" s="20"/>
    </row>
    <row r="88" spans="1:24" x14ac:dyDescent="0.25">
      <c r="K88" s="53"/>
      <c r="N88" s="53"/>
      <c r="P88" s="19"/>
      <c r="Q88" s="19"/>
      <c r="R88" s="19"/>
      <c r="S88" s="19"/>
      <c r="T88" s="20"/>
      <c r="U88" s="20"/>
      <c r="V88" s="20"/>
      <c r="W88" s="20"/>
      <c r="X88" s="20"/>
    </row>
    <row r="89" spans="1:24" x14ac:dyDescent="0.25">
      <c r="K89" s="53"/>
      <c r="N89" s="53"/>
      <c r="P89" s="19"/>
      <c r="Q89" s="19"/>
      <c r="R89" s="19"/>
      <c r="S89" s="19"/>
      <c r="T89" s="20"/>
      <c r="U89" s="20"/>
      <c r="V89" s="20"/>
      <c r="W89" s="20"/>
      <c r="X89" s="20"/>
    </row>
    <row r="90" spans="1:24" x14ac:dyDescent="0.25">
      <c r="K90" s="53"/>
      <c r="N90" s="53"/>
      <c r="P90" s="19"/>
      <c r="Q90" s="19"/>
      <c r="R90" s="19"/>
      <c r="S90" s="19"/>
      <c r="T90" s="20"/>
      <c r="U90" s="20"/>
      <c r="V90" s="20"/>
      <c r="W90" s="20"/>
      <c r="X90" s="20"/>
    </row>
    <row r="91" spans="1:24" x14ac:dyDescent="0.25">
      <c r="K91" s="53"/>
      <c r="N91" s="53"/>
      <c r="P91" s="19"/>
      <c r="Q91" s="19"/>
      <c r="R91" s="19"/>
      <c r="S91" s="19"/>
      <c r="T91" s="20"/>
      <c r="U91" s="20"/>
      <c r="V91" s="20"/>
      <c r="W91" s="20"/>
      <c r="X91" s="20"/>
    </row>
    <row r="92" spans="1:24" x14ac:dyDescent="0.25">
      <c r="K92" s="53"/>
      <c r="N92" s="53"/>
      <c r="P92" s="19"/>
      <c r="Q92" s="19"/>
      <c r="R92" s="19"/>
      <c r="S92" s="19"/>
      <c r="T92" s="20"/>
      <c r="U92" s="20"/>
      <c r="V92" s="20"/>
      <c r="W92" s="20"/>
      <c r="X92" s="20"/>
    </row>
    <row r="93" spans="1:24" x14ac:dyDescent="0.25">
      <c r="K93" s="53"/>
      <c r="N93" s="53"/>
      <c r="P93" s="19"/>
      <c r="Q93" s="19"/>
      <c r="R93" s="19"/>
      <c r="S93" s="19"/>
      <c r="T93" s="20"/>
      <c r="U93" s="20"/>
      <c r="V93" s="20"/>
      <c r="W93" s="20"/>
      <c r="X93" s="20"/>
    </row>
    <row r="94" spans="1:24" x14ac:dyDescent="0.25">
      <c r="K94" s="53"/>
      <c r="N94" s="53"/>
      <c r="P94" s="19"/>
      <c r="Q94" s="19"/>
      <c r="R94" s="19"/>
      <c r="S94" s="19"/>
      <c r="T94" s="20"/>
      <c r="U94" s="20"/>
      <c r="V94" s="20"/>
      <c r="W94" s="20"/>
      <c r="X94" s="20"/>
    </row>
    <row r="95" spans="1:24" x14ac:dyDescent="0.25">
      <c r="K95" s="53"/>
      <c r="N95" s="53"/>
      <c r="P95" s="19"/>
      <c r="Q95" s="19"/>
      <c r="R95" s="19"/>
      <c r="S95" s="19"/>
      <c r="T95" s="20"/>
      <c r="U95" s="20"/>
      <c r="V95" s="20"/>
      <c r="W95" s="20"/>
      <c r="X95" s="20"/>
    </row>
    <row r="96" spans="1:24" x14ac:dyDescent="0.25">
      <c r="K96" s="53"/>
      <c r="N96" s="53"/>
      <c r="P96" s="19"/>
      <c r="Q96" s="19"/>
      <c r="R96" s="19"/>
      <c r="S96" s="19"/>
      <c r="T96" s="20"/>
      <c r="U96" s="20"/>
      <c r="V96" s="20"/>
      <c r="W96" s="20"/>
      <c r="X96" s="20"/>
    </row>
    <row r="97" spans="11:24" x14ac:dyDescent="0.25">
      <c r="K97" s="53"/>
      <c r="N97" s="53"/>
      <c r="P97" s="19"/>
      <c r="Q97" s="19"/>
      <c r="R97" s="19"/>
      <c r="S97" s="19"/>
      <c r="T97" s="20"/>
      <c r="U97" s="20"/>
      <c r="V97" s="20"/>
      <c r="W97" s="20"/>
      <c r="X97" s="20"/>
    </row>
    <row r="98" spans="11:24" x14ac:dyDescent="0.25">
      <c r="K98" s="53"/>
      <c r="N98" s="53"/>
      <c r="P98" s="19"/>
      <c r="Q98" s="19"/>
      <c r="R98" s="19"/>
      <c r="S98" s="19"/>
      <c r="T98" s="20"/>
      <c r="U98" s="20"/>
      <c r="V98" s="20"/>
      <c r="W98" s="20"/>
      <c r="X98" s="20"/>
    </row>
    <row r="99" spans="11:24" x14ac:dyDescent="0.25">
      <c r="K99" s="53"/>
      <c r="N99" s="53"/>
      <c r="P99" s="19"/>
      <c r="Q99" s="19"/>
      <c r="R99" s="19"/>
      <c r="S99" s="19"/>
      <c r="T99" s="20"/>
      <c r="U99" s="20"/>
      <c r="V99" s="20"/>
      <c r="W99" s="20"/>
      <c r="X99" s="20"/>
    </row>
    <row r="100" spans="11:24" x14ac:dyDescent="0.25">
      <c r="K100" s="53"/>
      <c r="N100" s="53"/>
      <c r="P100" s="19"/>
      <c r="Q100" s="19"/>
      <c r="R100" s="19"/>
      <c r="S100" s="19"/>
      <c r="T100" s="20"/>
      <c r="U100" s="20"/>
      <c r="V100" s="20"/>
      <c r="W100" s="20"/>
      <c r="X100" s="20"/>
    </row>
    <row r="101" spans="11:24" x14ac:dyDescent="0.25">
      <c r="K101" s="53"/>
      <c r="N101" s="53"/>
      <c r="P101" s="19"/>
      <c r="Q101" s="19"/>
      <c r="R101" s="19"/>
      <c r="S101" s="19"/>
      <c r="T101" s="20"/>
      <c r="U101" s="20"/>
      <c r="V101" s="20"/>
      <c r="W101" s="20"/>
      <c r="X101" s="20"/>
    </row>
    <row r="102" spans="11:24" x14ac:dyDescent="0.25">
      <c r="K102" s="53"/>
      <c r="N102" s="53"/>
      <c r="P102" s="19"/>
      <c r="Q102" s="19"/>
      <c r="R102" s="19"/>
      <c r="S102" s="19"/>
      <c r="T102" s="20"/>
      <c r="U102" s="20"/>
      <c r="V102" s="20"/>
      <c r="W102" s="20"/>
      <c r="X102" s="20"/>
    </row>
    <row r="103" spans="11:24" x14ac:dyDescent="0.25">
      <c r="K103" s="53"/>
      <c r="N103" s="53"/>
      <c r="P103" s="19"/>
      <c r="Q103" s="19"/>
      <c r="R103" s="19"/>
      <c r="S103" s="19"/>
      <c r="T103" s="20"/>
      <c r="U103" s="20"/>
      <c r="V103" s="20"/>
      <c r="W103" s="20"/>
      <c r="X103" s="20"/>
    </row>
    <row r="104" spans="11:24" x14ac:dyDescent="0.25">
      <c r="K104" s="53"/>
      <c r="N104" s="53"/>
      <c r="P104" s="19"/>
      <c r="Q104" s="19"/>
      <c r="R104" s="19"/>
      <c r="S104" s="19"/>
      <c r="T104" s="20"/>
      <c r="U104" s="20"/>
      <c r="V104" s="20"/>
      <c r="W104" s="20"/>
      <c r="X104" s="20"/>
    </row>
    <row r="105" spans="11:24" x14ac:dyDescent="0.25">
      <c r="K105" s="53"/>
      <c r="N105" s="53"/>
      <c r="P105" s="19"/>
      <c r="Q105" s="19"/>
      <c r="R105" s="19"/>
      <c r="S105" s="19"/>
      <c r="T105" s="20"/>
      <c r="U105" s="20"/>
      <c r="V105" s="20"/>
      <c r="W105" s="20"/>
      <c r="X105" s="20"/>
    </row>
    <row r="106" spans="11:24" x14ac:dyDescent="0.25">
      <c r="K106" s="53"/>
      <c r="N106" s="53"/>
      <c r="P106" s="19"/>
      <c r="Q106" s="19"/>
      <c r="R106" s="19"/>
      <c r="S106" s="19"/>
      <c r="T106" s="20"/>
      <c r="U106" s="20"/>
      <c r="V106" s="20"/>
      <c r="W106" s="20"/>
      <c r="X106" s="20"/>
    </row>
    <row r="107" spans="11:24" x14ac:dyDescent="0.25">
      <c r="K107" s="53"/>
      <c r="N107" s="53"/>
      <c r="P107" s="19"/>
      <c r="Q107" s="19"/>
      <c r="R107" s="19"/>
      <c r="S107" s="19"/>
      <c r="T107" s="20"/>
      <c r="U107" s="20"/>
      <c r="V107" s="20"/>
      <c r="W107" s="20"/>
      <c r="X107" s="20"/>
    </row>
    <row r="108" spans="11:24" x14ac:dyDescent="0.25">
      <c r="K108" s="53"/>
      <c r="N108" s="53"/>
      <c r="P108" s="19"/>
      <c r="Q108" s="19"/>
      <c r="R108" s="19"/>
      <c r="S108" s="19"/>
      <c r="T108" s="20"/>
      <c r="U108" s="20"/>
      <c r="V108" s="20"/>
      <c r="W108" s="20"/>
      <c r="X108" s="20"/>
    </row>
    <row r="109" spans="11:24" x14ac:dyDescent="0.25">
      <c r="K109" s="53"/>
      <c r="N109" s="53"/>
      <c r="P109" s="19"/>
      <c r="Q109" s="19"/>
      <c r="R109" s="19"/>
      <c r="S109" s="19"/>
      <c r="T109" s="20"/>
      <c r="U109" s="20"/>
      <c r="V109" s="20"/>
      <c r="W109" s="20"/>
      <c r="X109" s="20"/>
    </row>
    <row r="110" spans="11:24" x14ac:dyDescent="0.25">
      <c r="K110" s="53"/>
      <c r="N110" s="53"/>
      <c r="P110" s="19"/>
      <c r="Q110" s="19"/>
      <c r="R110" s="19"/>
      <c r="S110" s="19"/>
      <c r="T110" s="20"/>
      <c r="U110" s="20"/>
      <c r="V110" s="20"/>
      <c r="W110" s="20"/>
      <c r="X110" s="20"/>
    </row>
    <row r="111" spans="11:24" x14ac:dyDescent="0.25">
      <c r="K111" s="53"/>
      <c r="N111" s="53"/>
      <c r="P111" s="19"/>
      <c r="Q111" s="19"/>
      <c r="R111" s="19"/>
      <c r="S111" s="19"/>
      <c r="T111" s="20"/>
      <c r="U111" s="20"/>
      <c r="V111" s="20"/>
      <c r="W111" s="20"/>
      <c r="X111" s="20"/>
    </row>
    <row r="112" spans="11:24" x14ac:dyDescent="0.25">
      <c r="K112" s="53"/>
      <c r="N112" s="53"/>
      <c r="P112" s="19"/>
      <c r="Q112" s="19"/>
      <c r="R112" s="19"/>
      <c r="S112" s="19"/>
      <c r="T112" s="20"/>
      <c r="U112" s="20"/>
      <c r="V112" s="20"/>
      <c r="W112" s="20"/>
      <c r="X112" s="20"/>
    </row>
    <row r="113" spans="11:24" x14ac:dyDescent="0.25">
      <c r="K113" s="53"/>
      <c r="N113" s="53"/>
      <c r="P113" s="19"/>
      <c r="Q113" s="19"/>
      <c r="R113" s="19"/>
      <c r="S113" s="19"/>
      <c r="T113" s="20"/>
      <c r="U113" s="20"/>
      <c r="V113" s="20"/>
      <c r="W113" s="20"/>
      <c r="X113" s="20"/>
    </row>
    <row r="114" spans="11:24" x14ac:dyDescent="0.25">
      <c r="K114" s="53"/>
      <c r="N114" s="53"/>
      <c r="P114" s="19"/>
      <c r="Q114" s="19"/>
      <c r="R114" s="19"/>
      <c r="S114" s="19"/>
      <c r="T114" s="20"/>
      <c r="U114" s="20"/>
      <c r="V114" s="20"/>
      <c r="W114" s="20"/>
      <c r="X114" s="20"/>
    </row>
    <row r="115" spans="11:24" x14ac:dyDescent="0.25">
      <c r="K115" s="53"/>
      <c r="N115" s="53"/>
      <c r="P115" s="19"/>
      <c r="Q115" s="19"/>
      <c r="R115" s="19"/>
      <c r="S115" s="19"/>
      <c r="T115" s="20"/>
      <c r="U115" s="20"/>
      <c r="V115" s="20"/>
      <c r="W115" s="20"/>
      <c r="X115" s="20"/>
    </row>
    <row r="116" spans="11:24" x14ac:dyDescent="0.25">
      <c r="K116" s="53"/>
      <c r="N116" s="53"/>
      <c r="P116" s="19"/>
      <c r="Q116" s="19"/>
      <c r="R116" s="19"/>
      <c r="S116" s="19"/>
      <c r="T116" s="20"/>
      <c r="U116" s="20"/>
      <c r="V116" s="20"/>
      <c r="W116" s="20"/>
      <c r="X116" s="20"/>
    </row>
    <row r="117" spans="11:24" x14ac:dyDescent="0.25">
      <c r="K117" s="53"/>
      <c r="N117" s="53"/>
      <c r="P117" s="19"/>
      <c r="Q117" s="19"/>
      <c r="R117" s="19"/>
      <c r="S117" s="19"/>
      <c r="T117" s="20"/>
      <c r="U117" s="20"/>
      <c r="V117" s="20"/>
      <c r="W117" s="20"/>
      <c r="X117" s="20"/>
    </row>
    <row r="118" spans="11:24" x14ac:dyDescent="0.25">
      <c r="K118" s="53"/>
      <c r="N118" s="53"/>
      <c r="P118" s="19"/>
      <c r="Q118" s="19"/>
      <c r="R118" s="19"/>
      <c r="S118" s="19"/>
      <c r="T118" s="20"/>
      <c r="U118" s="20"/>
      <c r="V118" s="20"/>
      <c r="W118" s="20"/>
      <c r="X118" s="20"/>
    </row>
    <row r="119" spans="11:24" x14ac:dyDescent="0.25">
      <c r="K119" s="53"/>
      <c r="N119" s="53"/>
      <c r="P119" s="19"/>
      <c r="Q119" s="19"/>
      <c r="R119" s="19"/>
      <c r="S119" s="19"/>
      <c r="T119" s="20"/>
      <c r="U119" s="20"/>
      <c r="V119" s="20"/>
      <c r="W119" s="20"/>
      <c r="X119" s="20"/>
    </row>
    <row r="120" spans="11:24" x14ac:dyDescent="0.25">
      <c r="K120" s="53"/>
      <c r="N120" s="53"/>
      <c r="P120" s="19"/>
      <c r="Q120" s="19"/>
      <c r="R120" s="19"/>
      <c r="S120" s="19"/>
      <c r="T120" s="20"/>
      <c r="U120" s="20"/>
      <c r="V120" s="20"/>
      <c r="W120" s="20"/>
      <c r="X120" s="20"/>
    </row>
    <row r="121" spans="11:24" x14ac:dyDescent="0.25">
      <c r="K121" s="53"/>
      <c r="N121" s="53"/>
      <c r="P121" s="19"/>
      <c r="Q121" s="19"/>
      <c r="R121" s="19"/>
      <c r="S121" s="19"/>
      <c r="T121" s="20"/>
      <c r="U121" s="20"/>
      <c r="V121" s="20"/>
      <c r="W121" s="20"/>
      <c r="X121" s="20"/>
    </row>
    <row r="122" spans="11:24" x14ac:dyDescent="0.25">
      <c r="K122" s="53"/>
      <c r="N122" s="53"/>
      <c r="P122" s="19"/>
      <c r="Q122" s="19"/>
      <c r="R122" s="19"/>
      <c r="S122" s="19"/>
      <c r="T122" s="20"/>
      <c r="U122" s="20"/>
      <c r="V122" s="20"/>
      <c r="W122" s="20"/>
      <c r="X122" s="20"/>
    </row>
    <row r="123" spans="11:24" x14ac:dyDescent="0.25">
      <c r="K123" s="53"/>
      <c r="N123" s="53"/>
      <c r="P123" s="19"/>
      <c r="Q123" s="19"/>
      <c r="R123" s="19"/>
      <c r="S123" s="19"/>
      <c r="T123" s="20"/>
      <c r="U123" s="20"/>
      <c r="V123" s="20"/>
      <c r="W123" s="20"/>
      <c r="X123" s="20"/>
    </row>
    <row r="124" spans="11:24" x14ac:dyDescent="0.25">
      <c r="K124" s="53"/>
      <c r="N124" s="53"/>
      <c r="P124" s="19"/>
      <c r="Q124" s="19"/>
      <c r="R124" s="19"/>
      <c r="S124" s="19"/>
      <c r="T124" s="20"/>
      <c r="U124" s="20"/>
      <c r="V124" s="20"/>
      <c r="W124" s="20"/>
      <c r="X124" s="20"/>
    </row>
    <row r="125" spans="11:24" x14ac:dyDescent="0.25">
      <c r="K125" s="53"/>
      <c r="N125" s="53"/>
      <c r="P125" s="19"/>
      <c r="Q125" s="19"/>
      <c r="R125" s="19"/>
      <c r="S125" s="19"/>
      <c r="T125" s="20"/>
      <c r="U125" s="20"/>
      <c r="V125" s="20"/>
      <c r="W125" s="20"/>
      <c r="X125" s="20"/>
    </row>
    <row r="126" spans="11:24" x14ac:dyDescent="0.25">
      <c r="K126" s="53"/>
      <c r="N126" s="53"/>
      <c r="P126" s="19"/>
      <c r="Q126" s="19"/>
      <c r="R126" s="19"/>
      <c r="S126" s="19"/>
      <c r="T126" s="20"/>
      <c r="U126" s="20"/>
      <c r="V126" s="20"/>
      <c r="W126" s="20"/>
      <c r="X126" s="20"/>
    </row>
    <row r="127" spans="11:24" x14ac:dyDescent="0.25">
      <c r="K127" s="53"/>
      <c r="N127" s="53"/>
      <c r="P127" s="19"/>
      <c r="Q127" s="19"/>
      <c r="R127" s="19"/>
      <c r="S127" s="19"/>
      <c r="T127" s="20"/>
      <c r="U127" s="20"/>
      <c r="V127" s="20"/>
      <c r="W127" s="20"/>
      <c r="X127" s="20"/>
    </row>
    <row r="128" spans="11:24" x14ac:dyDescent="0.25">
      <c r="K128" s="53"/>
      <c r="N128" s="53"/>
      <c r="P128" s="19"/>
      <c r="Q128" s="19"/>
      <c r="R128" s="19"/>
      <c r="S128" s="19"/>
      <c r="T128" s="20"/>
      <c r="U128" s="20"/>
      <c r="V128" s="20"/>
      <c r="W128" s="20"/>
      <c r="X128" s="20"/>
    </row>
    <row r="129" spans="11:24" x14ac:dyDescent="0.25">
      <c r="K129" s="53"/>
      <c r="N129" s="53"/>
      <c r="P129" s="19"/>
      <c r="Q129" s="19"/>
      <c r="R129" s="19"/>
      <c r="S129" s="19"/>
      <c r="T129" s="20"/>
      <c r="U129" s="20"/>
      <c r="V129" s="20"/>
      <c r="W129" s="20"/>
      <c r="X129" s="20"/>
    </row>
    <row r="130" spans="11:24" x14ac:dyDescent="0.25">
      <c r="K130" s="53"/>
      <c r="N130" s="53"/>
      <c r="P130" s="19"/>
      <c r="Q130" s="19"/>
      <c r="R130" s="19"/>
      <c r="S130" s="19"/>
      <c r="T130" s="20"/>
      <c r="U130" s="20"/>
      <c r="V130" s="20"/>
      <c r="W130" s="20"/>
      <c r="X130" s="20"/>
    </row>
    <row r="131" spans="11:24" x14ac:dyDescent="0.25">
      <c r="K131" s="53"/>
      <c r="N131" s="53"/>
      <c r="P131" s="19"/>
      <c r="Q131" s="19"/>
      <c r="R131" s="19"/>
      <c r="S131" s="19"/>
      <c r="T131" s="20"/>
      <c r="U131" s="20"/>
      <c r="V131" s="20"/>
      <c r="W131" s="20"/>
      <c r="X131" s="20"/>
    </row>
    <row r="132" spans="11:24" x14ac:dyDescent="0.25">
      <c r="K132" s="53"/>
      <c r="N132" s="53"/>
      <c r="P132" s="19"/>
      <c r="Q132" s="19"/>
      <c r="R132" s="19"/>
      <c r="S132" s="19"/>
      <c r="T132" s="20"/>
      <c r="U132" s="20"/>
      <c r="V132" s="20"/>
      <c r="W132" s="20"/>
      <c r="X132" s="20"/>
    </row>
    <row r="133" spans="11:24" x14ac:dyDescent="0.25">
      <c r="K133" s="53"/>
      <c r="N133" s="53"/>
      <c r="P133" s="19"/>
      <c r="Q133" s="19"/>
      <c r="R133" s="19"/>
      <c r="S133" s="19"/>
      <c r="T133" s="20"/>
      <c r="U133" s="20"/>
      <c r="V133" s="20"/>
      <c r="W133" s="20"/>
      <c r="X133" s="20"/>
    </row>
    <row r="134" spans="11:24" x14ac:dyDescent="0.25">
      <c r="K134" s="53"/>
      <c r="N134" s="53"/>
      <c r="P134" s="19"/>
      <c r="Q134" s="19"/>
      <c r="R134" s="19"/>
      <c r="S134" s="19"/>
      <c r="T134" s="20"/>
      <c r="U134" s="20"/>
      <c r="V134" s="20"/>
      <c r="W134" s="20"/>
      <c r="X134" s="20"/>
    </row>
    <row r="135" spans="11:24" x14ac:dyDescent="0.25">
      <c r="K135" s="53"/>
      <c r="N135" s="53"/>
      <c r="P135" s="19"/>
      <c r="Q135" s="19"/>
      <c r="R135" s="19"/>
      <c r="S135" s="19"/>
      <c r="T135" s="20"/>
      <c r="U135" s="20"/>
      <c r="V135" s="20"/>
      <c r="W135" s="20"/>
      <c r="X135" s="20"/>
    </row>
    <row r="136" spans="11:24" x14ac:dyDescent="0.25">
      <c r="K136" s="53"/>
      <c r="N136" s="53"/>
      <c r="P136" s="19"/>
      <c r="Q136" s="19"/>
      <c r="R136" s="19"/>
      <c r="S136" s="19"/>
      <c r="T136" s="20"/>
      <c r="U136" s="20"/>
      <c r="V136" s="20"/>
      <c r="W136" s="20"/>
      <c r="X136" s="20"/>
    </row>
    <row r="137" spans="11:24" x14ac:dyDescent="0.25">
      <c r="K137" s="53"/>
      <c r="N137" s="53"/>
      <c r="P137" s="19"/>
      <c r="Q137" s="19"/>
      <c r="R137" s="19"/>
      <c r="S137" s="19"/>
      <c r="T137" s="20"/>
      <c r="U137" s="20"/>
      <c r="V137" s="20"/>
      <c r="W137" s="20"/>
      <c r="X137" s="20"/>
    </row>
    <row r="138" spans="11:24" x14ac:dyDescent="0.25">
      <c r="K138" s="53"/>
      <c r="N138" s="53"/>
      <c r="P138" s="19"/>
      <c r="Q138" s="19"/>
      <c r="R138" s="19"/>
      <c r="S138" s="19"/>
      <c r="T138" s="20"/>
      <c r="U138" s="20"/>
      <c r="V138" s="20"/>
      <c r="W138" s="20"/>
      <c r="X138" s="20"/>
    </row>
    <row r="139" spans="11:24" x14ac:dyDescent="0.25">
      <c r="K139" s="53"/>
      <c r="N139" s="53"/>
      <c r="P139" s="19"/>
      <c r="Q139" s="19"/>
      <c r="R139" s="19"/>
      <c r="S139" s="19"/>
      <c r="T139" s="20"/>
      <c r="U139" s="20"/>
      <c r="V139" s="20"/>
      <c r="W139" s="20"/>
      <c r="X139" s="20"/>
    </row>
    <row r="140" spans="11:24" x14ac:dyDescent="0.25">
      <c r="K140" s="53"/>
      <c r="N140" s="53"/>
      <c r="P140" s="19"/>
      <c r="Q140" s="19"/>
      <c r="R140" s="19"/>
      <c r="S140" s="19"/>
      <c r="T140" s="20"/>
      <c r="U140" s="20"/>
      <c r="V140" s="20"/>
      <c r="W140" s="20"/>
      <c r="X140" s="20"/>
    </row>
    <row r="141" spans="11:24" x14ac:dyDescent="0.25">
      <c r="K141" s="53"/>
      <c r="N141" s="53"/>
      <c r="P141" s="19"/>
      <c r="Q141" s="19"/>
      <c r="R141" s="19"/>
      <c r="S141" s="19"/>
      <c r="T141" s="20"/>
      <c r="U141" s="20"/>
      <c r="V141" s="20"/>
      <c r="W141" s="20"/>
      <c r="X141" s="20"/>
    </row>
    <row r="142" spans="11:24" x14ac:dyDescent="0.25">
      <c r="K142" s="53"/>
      <c r="N142" s="53"/>
      <c r="P142" s="19"/>
      <c r="Q142" s="19"/>
      <c r="R142" s="19"/>
      <c r="S142" s="19"/>
      <c r="T142" s="20"/>
      <c r="U142" s="20"/>
      <c r="V142" s="20"/>
      <c r="W142" s="20"/>
      <c r="X142" s="20"/>
    </row>
    <row r="143" spans="11:24" x14ac:dyDescent="0.25">
      <c r="K143" s="53"/>
      <c r="N143" s="53"/>
      <c r="P143" s="19"/>
      <c r="Q143" s="19"/>
      <c r="R143" s="19"/>
      <c r="S143" s="19"/>
      <c r="T143" s="20"/>
      <c r="U143" s="20"/>
      <c r="V143" s="20"/>
      <c r="W143" s="20"/>
      <c r="X143" s="20"/>
    </row>
    <row r="144" spans="11:24" x14ac:dyDescent="0.25">
      <c r="K144" s="53"/>
      <c r="N144" s="53"/>
      <c r="P144" s="19"/>
      <c r="Q144" s="19"/>
      <c r="R144" s="19"/>
      <c r="S144" s="19"/>
      <c r="T144" s="20"/>
      <c r="U144" s="20"/>
      <c r="V144" s="20"/>
      <c r="W144" s="20"/>
      <c r="X144" s="20"/>
    </row>
    <row r="145" spans="11:24" x14ac:dyDescent="0.25">
      <c r="K145" s="53"/>
      <c r="N145" s="53"/>
      <c r="P145" s="19"/>
      <c r="Q145" s="19"/>
      <c r="R145" s="19"/>
      <c r="S145" s="19"/>
      <c r="T145" s="20"/>
      <c r="U145" s="20"/>
      <c r="V145" s="20"/>
      <c r="W145" s="20"/>
      <c r="X145" s="20"/>
    </row>
    <row r="146" spans="11:24" x14ac:dyDescent="0.25">
      <c r="K146" s="53"/>
      <c r="N146" s="53"/>
      <c r="P146" s="19"/>
      <c r="Q146" s="19"/>
      <c r="R146" s="19"/>
      <c r="S146" s="19"/>
      <c r="T146" s="20"/>
      <c r="U146" s="20"/>
      <c r="V146" s="20"/>
      <c r="W146" s="20"/>
      <c r="X146" s="20"/>
    </row>
    <row r="147" spans="11:24" x14ac:dyDescent="0.25">
      <c r="K147" s="53"/>
      <c r="N147" s="53"/>
      <c r="P147" s="19"/>
      <c r="Q147" s="19"/>
      <c r="R147" s="19"/>
      <c r="S147" s="19"/>
      <c r="T147" s="20"/>
      <c r="U147" s="20"/>
      <c r="V147" s="20"/>
      <c r="W147" s="20"/>
      <c r="X147" s="20"/>
    </row>
    <row r="148" spans="11:24" x14ac:dyDescent="0.25">
      <c r="K148" s="53"/>
      <c r="N148" s="53"/>
      <c r="P148" s="19"/>
      <c r="Q148" s="19"/>
      <c r="R148" s="19"/>
      <c r="S148" s="19"/>
      <c r="T148" s="20"/>
      <c r="U148" s="20"/>
      <c r="V148" s="20"/>
      <c r="W148" s="20"/>
      <c r="X148" s="20"/>
    </row>
    <row r="149" spans="11:24" x14ac:dyDescent="0.25">
      <c r="K149" s="53"/>
      <c r="N149" s="53"/>
      <c r="P149" s="19"/>
      <c r="Q149" s="19"/>
      <c r="R149" s="19"/>
      <c r="S149" s="19"/>
      <c r="T149" s="20"/>
      <c r="U149" s="20"/>
      <c r="V149" s="20"/>
      <c r="W149" s="20"/>
      <c r="X149" s="20"/>
    </row>
    <row r="150" spans="11:24" x14ac:dyDescent="0.25">
      <c r="K150" s="53"/>
      <c r="N150" s="53"/>
      <c r="P150" s="19"/>
      <c r="Q150" s="19"/>
      <c r="R150" s="19"/>
      <c r="S150" s="19"/>
      <c r="T150" s="20"/>
      <c r="U150" s="20"/>
      <c r="V150" s="20"/>
      <c r="W150" s="20"/>
      <c r="X150" s="20"/>
    </row>
    <row r="151" spans="11:24" x14ac:dyDescent="0.25">
      <c r="K151" s="53"/>
      <c r="N151" s="53"/>
      <c r="P151" s="19"/>
      <c r="Q151" s="19"/>
      <c r="R151" s="19"/>
      <c r="S151" s="19"/>
      <c r="T151" s="20"/>
      <c r="U151" s="20"/>
      <c r="V151" s="20"/>
      <c r="W151" s="20"/>
      <c r="X151" s="20"/>
    </row>
    <row r="152" spans="11:24" x14ac:dyDescent="0.25">
      <c r="K152" s="53"/>
      <c r="N152" s="53"/>
      <c r="P152" s="19"/>
      <c r="Q152" s="19"/>
      <c r="R152" s="19"/>
      <c r="S152" s="19"/>
      <c r="T152" s="20"/>
      <c r="U152" s="20"/>
      <c r="V152" s="20"/>
      <c r="W152" s="20"/>
      <c r="X152" s="20"/>
    </row>
    <row r="153" spans="11:24" x14ac:dyDescent="0.25">
      <c r="K153" s="53"/>
      <c r="N153" s="53"/>
      <c r="P153" s="19"/>
      <c r="Q153" s="19"/>
      <c r="R153" s="19"/>
      <c r="S153" s="19"/>
      <c r="T153" s="20"/>
      <c r="U153" s="20"/>
      <c r="V153" s="20"/>
      <c r="W153" s="20"/>
      <c r="X153" s="20"/>
    </row>
    <row r="154" spans="11:24" x14ac:dyDescent="0.25">
      <c r="K154" s="53"/>
      <c r="N154" s="53"/>
      <c r="P154" s="19"/>
      <c r="Q154" s="19"/>
      <c r="R154" s="19"/>
      <c r="S154" s="19"/>
      <c r="T154" s="20"/>
      <c r="U154" s="20"/>
      <c r="V154" s="20"/>
      <c r="W154" s="20"/>
      <c r="X154" s="20"/>
    </row>
    <row r="155" spans="11:24" x14ac:dyDescent="0.25">
      <c r="K155" s="53"/>
      <c r="N155" s="53"/>
      <c r="P155" s="19"/>
      <c r="Q155" s="19"/>
      <c r="R155" s="19"/>
      <c r="S155" s="19"/>
      <c r="T155" s="20"/>
      <c r="U155" s="20"/>
      <c r="V155" s="20"/>
      <c r="W155" s="20"/>
      <c r="X155" s="20"/>
    </row>
    <row r="156" spans="11:24" x14ac:dyDescent="0.25">
      <c r="K156" s="53"/>
      <c r="N156" s="53"/>
      <c r="P156" s="19"/>
      <c r="Q156" s="19"/>
      <c r="R156" s="19"/>
      <c r="S156" s="19"/>
      <c r="T156" s="20"/>
      <c r="U156" s="20"/>
      <c r="V156" s="20"/>
      <c r="W156" s="20"/>
      <c r="X156" s="20"/>
    </row>
    <row r="157" spans="11:24" x14ac:dyDescent="0.25">
      <c r="K157" s="53"/>
      <c r="N157" s="53"/>
      <c r="P157" s="19"/>
      <c r="Q157" s="19"/>
      <c r="R157" s="19"/>
      <c r="S157" s="19"/>
      <c r="T157" s="20"/>
      <c r="U157" s="20"/>
      <c r="V157" s="20"/>
      <c r="W157" s="20"/>
      <c r="X157" s="20"/>
    </row>
    <row r="158" spans="11:24" x14ac:dyDescent="0.25">
      <c r="K158" s="53"/>
      <c r="N158" s="53"/>
      <c r="P158" s="19"/>
      <c r="Q158" s="19"/>
      <c r="R158" s="19"/>
      <c r="S158" s="19"/>
      <c r="T158" s="20"/>
      <c r="U158" s="20"/>
      <c r="V158" s="20"/>
      <c r="W158" s="20"/>
      <c r="X158" s="20"/>
    </row>
    <row r="159" spans="11:24" x14ac:dyDescent="0.25">
      <c r="K159" s="53"/>
      <c r="N159" s="53"/>
      <c r="P159" s="19"/>
      <c r="Q159" s="19"/>
      <c r="R159" s="19"/>
      <c r="S159" s="19"/>
      <c r="T159" s="20"/>
      <c r="U159" s="20"/>
      <c r="V159" s="20"/>
      <c r="W159" s="20"/>
      <c r="X159" s="20"/>
    </row>
    <row r="160" spans="11:24" x14ac:dyDescent="0.25">
      <c r="K160" s="53"/>
      <c r="N160" s="53"/>
      <c r="P160" s="19"/>
      <c r="Q160" s="19"/>
      <c r="R160" s="19"/>
      <c r="S160" s="19"/>
      <c r="T160" s="20"/>
      <c r="U160" s="20"/>
      <c r="V160" s="20"/>
      <c r="W160" s="20"/>
      <c r="X160" s="20"/>
    </row>
    <row r="161" spans="11:24" x14ac:dyDescent="0.25">
      <c r="K161" s="53"/>
      <c r="N161" s="53"/>
      <c r="P161" s="19"/>
      <c r="Q161" s="19"/>
      <c r="R161" s="19"/>
      <c r="S161" s="19"/>
      <c r="T161" s="20"/>
      <c r="U161" s="20"/>
      <c r="V161" s="20"/>
      <c r="W161" s="20"/>
      <c r="X161" s="20"/>
    </row>
    <row r="162" spans="11:24" x14ac:dyDescent="0.25">
      <c r="K162" s="53"/>
      <c r="N162" s="53"/>
      <c r="P162" s="19"/>
      <c r="Q162" s="19"/>
      <c r="R162" s="19"/>
      <c r="S162" s="19"/>
      <c r="T162" s="20"/>
      <c r="U162" s="20"/>
      <c r="V162" s="20"/>
      <c r="W162" s="20"/>
      <c r="X162" s="20"/>
    </row>
    <row r="163" spans="11:24" x14ac:dyDescent="0.25">
      <c r="K163" s="53"/>
      <c r="N163" s="53"/>
      <c r="P163" s="19"/>
      <c r="Q163" s="19"/>
      <c r="R163" s="19"/>
      <c r="S163" s="19"/>
      <c r="T163" s="20"/>
      <c r="U163" s="20"/>
      <c r="V163" s="20"/>
      <c r="W163" s="20"/>
      <c r="X163" s="20"/>
    </row>
    <row r="164" spans="11:24" x14ac:dyDescent="0.25">
      <c r="K164" s="53"/>
      <c r="N164" s="53"/>
      <c r="P164" s="19"/>
      <c r="Q164" s="19"/>
      <c r="R164" s="19"/>
      <c r="S164" s="19"/>
      <c r="T164" s="20"/>
      <c r="U164" s="20"/>
      <c r="V164" s="20"/>
      <c r="W164" s="20"/>
      <c r="X164" s="20"/>
    </row>
    <row r="165" spans="11:24" x14ac:dyDescent="0.25">
      <c r="K165" s="53"/>
      <c r="N165" s="53"/>
      <c r="P165" s="19"/>
      <c r="Q165" s="19"/>
      <c r="R165" s="19"/>
      <c r="S165" s="19"/>
      <c r="T165" s="20"/>
      <c r="U165" s="20"/>
      <c r="V165" s="20"/>
      <c r="W165" s="20"/>
      <c r="X165" s="20"/>
    </row>
    <row r="166" spans="11:24" x14ac:dyDescent="0.25">
      <c r="K166" s="53"/>
      <c r="N166" s="53"/>
      <c r="P166" s="19"/>
      <c r="Q166" s="19"/>
      <c r="R166" s="19"/>
      <c r="S166" s="19"/>
      <c r="T166" s="20"/>
      <c r="U166" s="20"/>
      <c r="V166" s="20"/>
      <c r="W166" s="20"/>
      <c r="X166" s="20"/>
    </row>
    <row r="167" spans="11:24" x14ac:dyDescent="0.25">
      <c r="K167" s="53"/>
      <c r="N167" s="53"/>
      <c r="P167" s="19"/>
      <c r="Q167" s="19"/>
      <c r="R167" s="19"/>
      <c r="S167" s="19"/>
      <c r="T167" s="20"/>
      <c r="U167" s="20"/>
      <c r="V167" s="20"/>
      <c r="W167" s="20"/>
      <c r="X167" s="20"/>
    </row>
    <row r="168" spans="11:24" x14ac:dyDescent="0.25">
      <c r="K168" s="53"/>
      <c r="N168" s="53"/>
      <c r="P168" s="19"/>
      <c r="Q168" s="19"/>
      <c r="R168" s="19"/>
      <c r="S168" s="19"/>
      <c r="T168" s="20"/>
      <c r="U168" s="20"/>
      <c r="V168" s="20"/>
      <c r="W168" s="20"/>
      <c r="X168" s="20"/>
    </row>
    <row r="169" spans="11:24" x14ac:dyDescent="0.25">
      <c r="K169" s="53"/>
      <c r="N169" s="53"/>
      <c r="P169" s="19"/>
      <c r="Q169" s="19"/>
      <c r="R169" s="19"/>
      <c r="S169" s="19"/>
      <c r="T169" s="20"/>
      <c r="U169" s="20"/>
      <c r="V169" s="20"/>
      <c r="W169" s="20"/>
      <c r="X169" s="20"/>
    </row>
    <row r="170" spans="11:24" x14ac:dyDescent="0.25">
      <c r="K170" s="53"/>
      <c r="N170" s="53"/>
      <c r="P170" s="19"/>
      <c r="Q170" s="19"/>
      <c r="R170" s="19"/>
      <c r="S170" s="19"/>
      <c r="T170" s="20"/>
      <c r="U170" s="20"/>
      <c r="V170" s="20"/>
      <c r="W170" s="20"/>
      <c r="X170" s="20"/>
    </row>
    <row r="171" spans="11:24" x14ac:dyDescent="0.25">
      <c r="K171" s="53"/>
      <c r="N171" s="53"/>
      <c r="P171" s="19"/>
      <c r="Q171" s="19"/>
      <c r="R171" s="19"/>
      <c r="S171" s="19"/>
      <c r="T171" s="20"/>
      <c r="U171" s="20"/>
      <c r="V171" s="20"/>
      <c r="W171" s="20"/>
      <c r="X171" s="20"/>
    </row>
    <row r="172" spans="11:24" x14ac:dyDescent="0.25">
      <c r="K172" s="53"/>
      <c r="N172" s="53"/>
      <c r="P172" s="19"/>
      <c r="Q172" s="19"/>
      <c r="R172" s="19"/>
      <c r="S172" s="19"/>
      <c r="T172" s="20"/>
      <c r="U172" s="20"/>
      <c r="V172" s="20"/>
      <c r="W172" s="20"/>
      <c r="X172" s="20"/>
    </row>
    <row r="173" spans="11:24" x14ac:dyDescent="0.25">
      <c r="K173" s="53"/>
      <c r="N173" s="53"/>
      <c r="P173" s="19"/>
      <c r="Q173" s="19"/>
      <c r="R173" s="19"/>
      <c r="S173" s="19"/>
      <c r="T173" s="20"/>
      <c r="U173" s="20"/>
      <c r="V173" s="20"/>
      <c r="W173" s="20"/>
      <c r="X173" s="20"/>
    </row>
    <row r="174" spans="11:24" x14ac:dyDescent="0.25">
      <c r="K174" s="53"/>
      <c r="N174" s="53"/>
      <c r="P174" s="19"/>
      <c r="Q174" s="19"/>
      <c r="R174" s="19"/>
      <c r="S174" s="19"/>
      <c r="T174" s="20"/>
      <c r="U174" s="20"/>
      <c r="V174" s="20"/>
      <c r="W174" s="20"/>
      <c r="X174" s="20"/>
    </row>
    <row r="175" spans="11:24" x14ac:dyDescent="0.25">
      <c r="K175" s="53"/>
      <c r="N175" s="53"/>
      <c r="P175" s="19"/>
      <c r="Q175" s="19"/>
      <c r="R175" s="19"/>
      <c r="S175" s="19"/>
      <c r="T175" s="20"/>
      <c r="U175" s="20"/>
      <c r="V175" s="20"/>
      <c r="W175" s="20"/>
      <c r="X175" s="20"/>
    </row>
    <row r="176" spans="11:24" x14ac:dyDescent="0.25">
      <c r="K176" s="53"/>
      <c r="N176" s="53"/>
      <c r="P176" s="19"/>
      <c r="Q176" s="19"/>
      <c r="R176" s="19"/>
      <c r="S176" s="19"/>
      <c r="T176" s="20"/>
      <c r="U176" s="20"/>
      <c r="V176" s="20"/>
      <c r="W176" s="20"/>
      <c r="X176" s="20"/>
    </row>
    <row r="177" spans="11:24" x14ac:dyDescent="0.25">
      <c r="K177" s="53"/>
      <c r="N177" s="53"/>
      <c r="P177" s="19"/>
      <c r="Q177" s="19"/>
      <c r="R177" s="19"/>
      <c r="S177" s="19"/>
      <c r="T177" s="20"/>
      <c r="U177" s="20"/>
      <c r="V177" s="20"/>
      <c r="W177" s="20"/>
      <c r="X177" s="20"/>
    </row>
    <row r="178" spans="11:24" x14ac:dyDescent="0.25">
      <c r="K178" s="53"/>
      <c r="N178" s="53"/>
      <c r="P178" s="19"/>
      <c r="Q178" s="19"/>
      <c r="R178" s="19"/>
      <c r="S178" s="19"/>
      <c r="T178" s="20"/>
      <c r="U178" s="20"/>
      <c r="V178" s="20"/>
      <c r="W178" s="20"/>
      <c r="X178" s="20"/>
    </row>
    <row r="179" spans="11:24" x14ac:dyDescent="0.25">
      <c r="K179" s="53"/>
      <c r="N179" s="53"/>
      <c r="P179" s="19"/>
      <c r="Q179" s="19"/>
      <c r="R179" s="19"/>
      <c r="S179" s="19"/>
      <c r="T179" s="20"/>
      <c r="U179" s="20"/>
      <c r="V179" s="20"/>
      <c r="W179" s="20"/>
      <c r="X179" s="20"/>
    </row>
    <row r="180" spans="11:24" x14ac:dyDescent="0.25">
      <c r="K180" s="53"/>
      <c r="N180" s="53"/>
      <c r="P180" s="19"/>
      <c r="Q180" s="19"/>
      <c r="R180" s="19"/>
      <c r="S180" s="19"/>
      <c r="T180" s="20"/>
      <c r="U180" s="20"/>
      <c r="V180" s="20"/>
      <c r="W180" s="20"/>
      <c r="X180" s="20"/>
    </row>
    <row r="181" spans="11:24" x14ac:dyDescent="0.25">
      <c r="K181" s="53"/>
      <c r="N181" s="53"/>
      <c r="P181" s="19"/>
      <c r="Q181" s="19"/>
      <c r="R181" s="19"/>
      <c r="S181" s="19"/>
      <c r="T181" s="20"/>
      <c r="U181" s="20"/>
      <c r="V181" s="20"/>
      <c r="W181" s="20"/>
      <c r="X181" s="20"/>
    </row>
    <row r="182" spans="11:24" x14ac:dyDescent="0.25">
      <c r="K182" s="53"/>
      <c r="N182" s="53"/>
      <c r="P182" s="19"/>
      <c r="Q182" s="19"/>
      <c r="R182" s="19"/>
      <c r="S182" s="19"/>
      <c r="T182" s="20"/>
      <c r="U182" s="20"/>
      <c r="V182" s="20"/>
      <c r="W182" s="20"/>
      <c r="X182" s="20"/>
    </row>
    <row r="183" spans="11:24" x14ac:dyDescent="0.25">
      <c r="K183" s="53"/>
      <c r="N183" s="53"/>
      <c r="P183" s="19"/>
      <c r="Q183" s="19"/>
      <c r="R183" s="19"/>
      <c r="S183" s="19"/>
      <c r="T183" s="20"/>
      <c r="U183" s="20"/>
      <c r="V183" s="20"/>
      <c r="W183" s="20"/>
      <c r="X183" s="20"/>
    </row>
    <row r="184" spans="11:24" x14ac:dyDescent="0.25">
      <c r="K184" s="53"/>
      <c r="N184" s="53"/>
      <c r="P184" s="19"/>
      <c r="Q184" s="19"/>
      <c r="R184" s="19"/>
      <c r="S184" s="19"/>
      <c r="T184" s="20"/>
      <c r="U184" s="20"/>
      <c r="V184" s="20"/>
      <c r="W184" s="20"/>
      <c r="X184" s="20"/>
    </row>
    <row r="185" spans="11:24" x14ac:dyDescent="0.25">
      <c r="K185" s="53"/>
      <c r="N185" s="53"/>
      <c r="P185" s="19"/>
      <c r="Q185" s="19"/>
      <c r="R185" s="19"/>
      <c r="S185" s="19"/>
      <c r="T185" s="20"/>
      <c r="U185" s="20"/>
      <c r="V185" s="20"/>
      <c r="W185" s="20"/>
      <c r="X185" s="20"/>
    </row>
    <row r="186" spans="11:24" x14ac:dyDescent="0.25">
      <c r="K186" s="53"/>
      <c r="N186" s="53"/>
      <c r="P186" s="19"/>
      <c r="Q186" s="19"/>
      <c r="R186" s="19"/>
      <c r="S186" s="19"/>
      <c r="T186" s="20"/>
      <c r="U186" s="20"/>
      <c r="V186" s="20"/>
      <c r="W186" s="20"/>
      <c r="X186" s="20"/>
    </row>
    <row r="187" spans="11:24" x14ac:dyDescent="0.25">
      <c r="K187" s="53"/>
      <c r="N187" s="53"/>
      <c r="P187" s="19"/>
      <c r="Q187" s="19"/>
      <c r="R187" s="19"/>
      <c r="S187" s="19"/>
      <c r="T187" s="20"/>
      <c r="U187" s="20"/>
      <c r="V187" s="20"/>
      <c r="W187" s="20"/>
      <c r="X187" s="20"/>
    </row>
    <row r="188" spans="11:24" x14ac:dyDescent="0.25">
      <c r="K188" s="53"/>
      <c r="N188" s="53"/>
      <c r="P188" s="19"/>
      <c r="Q188" s="19"/>
      <c r="R188" s="19"/>
      <c r="S188" s="19"/>
      <c r="T188" s="20"/>
      <c r="U188" s="20"/>
      <c r="V188" s="20"/>
      <c r="W188" s="20"/>
      <c r="X188" s="20"/>
    </row>
    <row r="189" spans="11:24" x14ac:dyDescent="0.25">
      <c r="K189" s="53"/>
      <c r="N189" s="53"/>
      <c r="P189" s="19"/>
      <c r="Q189" s="19"/>
      <c r="R189" s="19"/>
      <c r="S189" s="19"/>
      <c r="T189" s="20"/>
      <c r="U189" s="20"/>
      <c r="V189" s="20"/>
      <c r="W189" s="20"/>
      <c r="X189" s="20"/>
    </row>
    <row r="190" spans="11:24" x14ac:dyDescent="0.25">
      <c r="K190" s="53"/>
      <c r="N190" s="53"/>
      <c r="P190" s="19"/>
      <c r="Q190" s="19"/>
      <c r="R190" s="19"/>
      <c r="S190" s="19"/>
      <c r="T190" s="20"/>
      <c r="U190" s="20"/>
      <c r="V190" s="20"/>
      <c r="W190" s="20"/>
      <c r="X190" s="20"/>
    </row>
    <row r="191" spans="11:24" x14ac:dyDescent="0.25">
      <c r="K191" s="53"/>
      <c r="N191" s="53"/>
      <c r="P191" s="19"/>
      <c r="Q191" s="19"/>
      <c r="R191" s="19"/>
      <c r="S191" s="19"/>
      <c r="T191" s="20"/>
      <c r="U191" s="20"/>
      <c r="V191" s="20"/>
      <c r="W191" s="20"/>
      <c r="X191" s="20"/>
    </row>
    <row r="192" spans="11:24" x14ac:dyDescent="0.25">
      <c r="K192" s="53"/>
      <c r="N192" s="53"/>
      <c r="P192" s="19"/>
      <c r="Q192" s="19"/>
      <c r="R192" s="19"/>
      <c r="S192" s="19"/>
      <c r="T192" s="20"/>
      <c r="U192" s="20"/>
      <c r="V192" s="20"/>
      <c r="W192" s="20"/>
      <c r="X192" s="20"/>
    </row>
    <row r="193" spans="11:24" x14ac:dyDescent="0.25">
      <c r="K193" s="53"/>
      <c r="N193" s="53"/>
      <c r="P193" s="19"/>
      <c r="Q193" s="19"/>
      <c r="R193" s="19"/>
      <c r="S193" s="19"/>
      <c r="T193" s="20"/>
      <c r="U193" s="20"/>
      <c r="V193" s="20"/>
      <c r="W193" s="20"/>
      <c r="X193" s="20"/>
    </row>
    <row r="194" spans="11:24" x14ac:dyDescent="0.25">
      <c r="K194" s="53"/>
      <c r="N194" s="53"/>
      <c r="P194" s="19"/>
      <c r="Q194" s="19"/>
      <c r="R194" s="19"/>
      <c r="S194" s="19"/>
      <c r="T194" s="20"/>
      <c r="U194" s="20"/>
      <c r="V194" s="20"/>
      <c r="W194" s="20"/>
      <c r="X194" s="20"/>
    </row>
    <row r="195" spans="11:24" x14ac:dyDescent="0.25">
      <c r="K195" s="53"/>
      <c r="N195" s="53"/>
      <c r="P195" s="19"/>
      <c r="Q195" s="19"/>
      <c r="R195" s="19"/>
      <c r="S195" s="19"/>
      <c r="T195" s="20"/>
      <c r="U195" s="20"/>
      <c r="V195" s="20"/>
      <c r="W195" s="20"/>
      <c r="X195" s="20"/>
    </row>
    <row r="196" spans="11:24" x14ac:dyDescent="0.25">
      <c r="K196" s="53"/>
      <c r="N196" s="53"/>
      <c r="P196" s="19"/>
      <c r="Q196" s="19"/>
      <c r="R196" s="19"/>
      <c r="S196" s="19"/>
      <c r="T196" s="20"/>
      <c r="U196" s="20"/>
      <c r="V196" s="20"/>
      <c r="W196" s="20"/>
      <c r="X196" s="20"/>
    </row>
    <row r="197" spans="11:24" x14ac:dyDescent="0.25">
      <c r="K197" s="53"/>
      <c r="N197" s="53"/>
      <c r="P197" s="19"/>
      <c r="Q197" s="19"/>
      <c r="R197" s="19"/>
      <c r="S197" s="19"/>
      <c r="T197" s="20"/>
      <c r="U197" s="20"/>
      <c r="V197" s="20"/>
      <c r="W197" s="20"/>
      <c r="X197" s="20"/>
    </row>
    <row r="198" spans="11:24" x14ac:dyDescent="0.25">
      <c r="K198" s="53"/>
      <c r="N198" s="53"/>
      <c r="P198" s="19"/>
      <c r="Q198" s="19"/>
      <c r="R198" s="19"/>
      <c r="S198" s="19"/>
      <c r="T198" s="20"/>
      <c r="U198" s="20"/>
      <c r="V198" s="20"/>
      <c r="W198" s="20"/>
      <c r="X198" s="20"/>
    </row>
    <row r="199" spans="11:24" x14ac:dyDescent="0.25">
      <c r="K199" s="53"/>
      <c r="N199" s="53"/>
      <c r="P199" s="19"/>
      <c r="Q199" s="19"/>
      <c r="R199" s="19"/>
      <c r="S199" s="19"/>
      <c r="T199" s="20"/>
      <c r="U199" s="20"/>
      <c r="V199" s="20"/>
      <c r="W199" s="20"/>
      <c r="X199" s="20"/>
    </row>
    <row r="200" spans="11:24" x14ac:dyDescent="0.25">
      <c r="K200" s="53"/>
      <c r="N200" s="53"/>
      <c r="P200" s="19"/>
      <c r="Q200" s="19"/>
      <c r="R200" s="19"/>
      <c r="S200" s="19"/>
      <c r="T200" s="20"/>
      <c r="U200" s="20"/>
      <c r="V200" s="20"/>
      <c r="W200" s="20"/>
      <c r="X200" s="20"/>
    </row>
    <row r="201" spans="11:24" x14ac:dyDescent="0.25">
      <c r="K201" s="53"/>
      <c r="N201" s="53"/>
      <c r="P201" s="19"/>
      <c r="Q201" s="19"/>
      <c r="R201" s="19"/>
      <c r="S201" s="19"/>
      <c r="T201" s="20"/>
      <c r="U201" s="20"/>
      <c r="V201" s="20"/>
      <c r="W201" s="20"/>
      <c r="X201" s="20"/>
    </row>
    <row r="202" spans="11:24" x14ac:dyDescent="0.25">
      <c r="K202" s="53"/>
      <c r="N202" s="53"/>
      <c r="P202" s="19"/>
      <c r="Q202" s="19"/>
      <c r="R202" s="19"/>
      <c r="S202" s="19"/>
      <c r="T202" s="20"/>
      <c r="U202" s="20"/>
      <c r="V202" s="20"/>
      <c r="W202" s="20"/>
      <c r="X202" s="20"/>
    </row>
    <row r="203" spans="11:24" x14ac:dyDescent="0.25">
      <c r="K203" s="53"/>
      <c r="N203" s="53"/>
      <c r="P203" s="19"/>
      <c r="Q203" s="19"/>
      <c r="R203" s="19"/>
      <c r="S203" s="19"/>
      <c r="T203" s="20"/>
      <c r="U203" s="20"/>
      <c r="V203" s="20"/>
      <c r="W203" s="20"/>
      <c r="X203" s="20"/>
    </row>
    <row r="204" spans="11:24" x14ac:dyDescent="0.25">
      <c r="K204" s="53"/>
      <c r="N204" s="53"/>
      <c r="P204" s="19"/>
      <c r="Q204" s="19"/>
      <c r="R204" s="19"/>
      <c r="S204" s="19"/>
      <c r="T204" s="20"/>
      <c r="U204" s="20"/>
      <c r="V204" s="20"/>
      <c r="W204" s="20"/>
      <c r="X204" s="20"/>
    </row>
    <row r="205" spans="11:24" x14ac:dyDescent="0.25">
      <c r="K205" s="53"/>
      <c r="N205" s="53"/>
      <c r="P205" s="19"/>
      <c r="Q205" s="19"/>
      <c r="R205" s="19"/>
      <c r="S205" s="19"/>
      <c r="T205" s="20"/>
      <c r="U205" s="20"/>
      <c r="V205" s="20"/>
      <c r="W205" s="20"/>
      <c r="X205" s="20"/>
    </row>
    <row r="206" spans="11:24" x14ac:dyDescent="0.25">
      <c r="K206" s="53"/>
      <c r="N206" s="53"/>
      <c r="P206" s="19"/>
      <c r="Q206" s="19"/>
      <c r="R206" s="19"/>
      <c r="S206" s="19"/>
      <c r="T206" s="20"/>
      <c r="U206" s="20"/>
      <c r="V206" s="20"/>
      <c r="W206" s="20"/>
      <c r="X206" s="20"/>
    </row>
    <row r="207" spans="11:24" x14ac:dyDescent="0.25">
      <c r="K207" s="53"/>
      <c r="N207" s="53"/>
      <c r="P207" s="19"/>
      <c r="Q207" s="19"/>
      <c r="R207" s="19"/>
      <c r="S207" s="19"/>
      <c r="T207" s="20"/>
      <c r="U207" s="20"/>
      <c r="V207" s="20"/>
      <c r="W207" s="20"/>
      <c r="X207" s="20"/>
    </row>
    <row r="208" spans="11:24" x14ac:dyDescent="0.25">
      <c r="K208" s="53"/>
      <c r="N208" s="53"/>
      <c r="P208" s="19"/>
      <c r="Q208" s="19"/>
      <c r="R208" s="19"/>
      <c r="S208" s="19"/>
      <c r="T208" s="20"/>
      <c r="U208" s="20"/>
      <c r="V208" s="20"/>
      <c r="W208" s="20"/>
      <c r="X208" s="20"/>
    </row>
    <row r="209" spans="11:24" x14ac:dyDescent="0.25">
      <c r="K209" s="53"/>
      <c r="N209" s="53"/>
      <c r="P209" s="19"/>
      <c r="Q209" s="19"/>
      <c r="R209" s="19"/>
      <c r="S209" s="19"/>
      <c r="T209" s="20"/>
      <c r="U209" s="20"/>
      <c r="V209" s="20"/>
      <c r="W209" s="20"/>
      <c r="X209" s="20"/>
    </row>
    <row r="210" spans="11:24" x14ac:dyDescent="0.25">
      <c r="K210" s="53"/>
      <c r="N210" s="53"/>
      <c r="P210" s="19"/>
      <c r="Q210" s="19"/>
      <c r="R210" s="19"/>
      <c r="S210" s="19"/>
      <c r="T210" s="20"/>
      <c r="U210" s="20"/>
      <c r="V210" s="20"/>
      <c r="W210" s="20"/>
      <c r="X210" s="20"/>
    </row>
    <row r="211" spans="11:24" x14ac:dyDescent="0.25">
      <c r="K211" s="53"/>
      <c r="N211" s="53"/>
      <c r="P211" s="19"/>
      <c r="Q211" s="19"/>
      <c r="R211" s="19"/>
      <c r="S211" s="19"/>
      <c r="T211" s="20"/>
      <c r="U211" s="20"/>
      <c r="V211" s="20"/>
      <c r="W211" s="20"/>
      <c r="X211" s="20"/>
    </row>
    <row r="212" spans="11:24" x14ac:dyDescent="0.25">
      <c r="K212" s="53"/>
      <c r="N212" s="53"/>
      <c r="P212" s="19"/>
      <c r="Q212" s="19"/>
      <c r="R212" s="19"/>
      <c r="S212" s="19"/>
      <c r="T212" s="20"/>
      <c r="U212" s="20"/>
      <c r="V212" s="20"/>
      <c r="W212" s="20"/>
      <c r="X212" s="20"/>
    </row>
    <row r="213" spans="11:24" x14ac:dyDescent="0.25">
      <c r="K213" s="53"/>
      <c r="N213" s="53"/>
      <c r="P213" s="19"/>
      <c r="Q213" s="19"/>
      <c r="R213" s="19"/>
      <c r="S213" s="19"/>
      <c r="T213" s="20"/>
      <c r="U213" s="20"/>
      <c r="V213" s="20"/>
      <c r="W213" s="20"/>
      <c r="X213" s="20"/>
    </row>
    <row r="214" spans="11:24" x14ac:dyDescent="0.25">
      <c r="K214" s="53"/>
      <c r="N214" s="53"/>
      <c r="P214" s="19"/>
      <c r="Q214" s="19"/>
      <c r="R214" s="19"/>
      <c r="S214" s="19"/>
      <c r="T214" s="20"/>
      <c r="U214" s="20"/>
      <c r="V214" s="20"/>
      <c r="W214" s="20"/>
      <c r="X214" s="20"/>
    </row>
    <row r="215" spans="11:24" x14ac:dyDescent="0.25">
      <c r="K215" s="53"/>
      <c r="N215" s="53"/>
      <c r="P215" s="19"/>
      <c r="Q215" s="19"/>
      <c r="R215" s="19"/>
      <c r="S215" s="19"/>
      <c r="T215" s="20"/>
      <c r="U215" s="20"/>
      <c r="V215" s="20"/>
      <c r="W215" s="20"/>
      <c r="X215" s="20"/>
    </row>
    <row r="216" spans="11:24" x14ac:dyDescent="0.25">
      <c r="K216" s="53"/>
      <c r="N216" s="53"/>
      <c r="P216" s="19"/>
      <c r="Q216" s="19"/>
      <c r="R216" s="19"/>
      <c r="S216" s="19"/>
      <c r="T216" s="20"/>
      <c r="U216" s="20"/>
      <c r="V216" s="20"/>
      <c r="W216" s="20"/>
      <c r="X216" s="20"/>
    </row>
    <row r="217" spans="11:24" x14ac:dyDescent="0.25">
      <c r="K217" s="53"/>
      <c r="N217" s="53"/>
      <c r="P217" s="19"/>
      <c r="Q217" s="19"/>
      <c r="R217" s="19"/>
      <c r="S217" s="19"/>
      <c r="T217" s="20"/>
      <c r="U217" s="20"/>
      <c r="V217" s="20"/>
      <c r="W217" s="20"/>
      <c r="X217" s="20"/>
    </row>
    <row r="218" spans="11:24" x14ac:dyDescent="0.25">
      <c r="K218" s="53"/>
      <c r="N218" s="53"/>
      <c r="P218" s="19"/>
      <c r="Q218" s="19"/>
      <c r="R218" s="19"/>
      <c r="S218" s="19"/>
      <c r="T218" s="20"/>
      <c r="U218" s="20"/>
      <c r="V218" s="20"/>
      <c r="W218" s="20"/>
      <c r="X218" s="20"/>
    </row>
    <row r="219" spans="11:24" x14ac:dyDescent="0.25">
      <c r="K219" s="53"/>
      <c r="N219" s="53"/>
      <c r="P219" s="19"/>
      <c r="Q219" s="19"/>
      <c r="R219" s="19"/>
      <c r="S219" s="19"/>
      <c r="T219" s="20"/>
      <c r="U219" s="20"/>
      <c r="V219" s="20"/>
      <c r="W219" s="20"/>
      <c r="X219" s="20"/>
    </row>
    <row r="220" spans="11:24" x14ac:dyDescent="0.25">
      <c r="K220" s="53"/>
      <c r="N220" s="53"/>
      <c r="P220" s="19"/>
      <c r="Q220" s="19"/>
      <c r="R220" s="19"/>
      <c r="S220" s="19"/>
      <c r="T220" s="20"/>
      <c r="U220" s="20"/>
      <c r="V220" s="20"/>
      <c r="W220" s="20"/>
      <c r="X220" s="20"/>
    </row>
    <row r="221" spans="11:24" x14ac:dyDescent="0.25">
      <c r="K221" s="53"/>
      <c r="N221" s="53"/>
      <c r="P221" s="19"/>
      <c r="Q221" s="19"/>
      <c r="R221" s="19"/>
      <c r="S221" s="19"/>
      <c r="T221" s="20"/>
      <c r="U221" s="20"/>
      <c r="V221" s="20"/>
      <c r="W221" s="20"/>
      <c r="X221" s="20"/>
    </row>
    <row r="222" spans="11:24" x14ac:dyDescent="0.25">
      <c r="K222" s="53"/>
      <c r="N222" s="53"/>
      <c r="P222" s="19"/>
      <c r="Q222" s="19"/>
      <c r="R222" s="19"/>
      <c r="S222" s="19"/>
      <c r="T222" s="20"/>
      <c r="U222" s="20"/>
      <c r="V222" s="20"/>
      <c r="W222" s="20"/>
      <c r="X222" s="20"/>
    </row>
    <row r="223" spans="11:24" x14ac:dyDescent="0.25">
      <c r="K223" s="53"/>
      <c r="N223" s="53"/>
      <c r="P223" s="19"/>
      <c r="Q223" s="19"/>
      <c r="R223" s="19"/>
      <c r="S223" s="19"/>
      <c r="T223" s="20"/>
      <c r="U223" s="20"/>
      <c r="V223" s="20"/>
      <c r="W223" s="20"/>
      <c r="X223" s="20"/>
    </row>
    <row r="224" spans="11:24" x14ac:dyDescent="0.25">
      <c r="K224" s="53"/>
      <c r="N224" s="53"/>
      <c r="P224" s="19"/>
      <c r="Q224" s="19"/>
      <c r="R224" s="19"/>
      <c r="S224" s="19"/>
      <c r="T224" s="20"/>
      <c r="U224" s="20"/>
      <c r="V224" s="20"/>
      <c r="W224" s="20"/>
      <c r="X224" s="20"/>
    </row>
    <row r="225" spans="11:24" x14ac:dyDescent="0.25">
      <c r="K225" s="53"/>
      <c r="N225" s="53"/>
      <c r="P225" s="19"/>
      <c r="Q225" s="19"/>
      <c r="R225" s="19"/>
      <c r="S225" s="19"/>
      <c r="T225" s="20"/>
      <c r="U225" s="20"/>
      <c r="V225" s="20"/>
      <c r="W225" s="20"/>
      <c r="X225" s="20"/>
    </row>
    <row r="226" spans="11:24" x14ac:dyDescent="0.25">
      <c r="K226" s="53"/>
      <c r="N226" s="53"/>
      <c r="P226" s="19"/>
      <c r="Q226" s="19"/>
      <c r="R226" s="19"/>
      <c r="S226" s="19"/>
      <c r="T226" s="20"/>
      <c r="U226" s="20"/>
      <c r="V226" s="20"/>
      <c r="W226" s="20"/>
      <c r="X226" s="20"/>
    </row>
    <row r="227" spans="11:24" x14ac:dyDescent="0.25">
      <c r="K227" s="53"/>
      <c r="N227" s="53"/>
      <c r="P227" s="19"/>
      <c r="Q227" s="19"/>
      <c r="R227" s="19"/>
      <c r="S227" s="19"/>
      <c r="T227" s="20"/>
      <c r="U227" s="20"/>
      <c r="V227" s="20"/>
      <c r="W227" s="20"/>
      <c r="X227" s="20"/>
    </row>
    <row r="228" spans="11:24" x14ac:dyDescent="0.25">
      <c r="K228" s="53"/>
      <c r="N228" s="53"/>
      <c r="P228" s="19"/>
      <c r="Q228" s="19"/>
      <c r="R228" s="19"/>
      <c r="S228" s="19"/>
      <c r="T228" s="20"/>
      <c r="U228" s="20"/>
      <c r="V228" s="20"/>
      <c r="W228" s="20"/>
      <c r="X228" s="20"/>
    </row>
    <row r="229" spans="11:24" x14ac:dyDescent="0.25">
      <c r="K229" s="53"/>
      <c r="N229" s="53"/>
      <c r="P229" s="19"/>
      <c r="Q229" s="19"/>
      <c r="R229" s="19"/>
      <c r="S229" s="19"/>
      <c r="T229" s="20"/>
      <c r="U229" s="20"/>
      <c r="V229" s="20"/>
      <c r="W229" s="20"/>
      <c r="X229" s="20"/>
    </row>
    <row r="230" spans="11:24" x14ac:dyDescent="0.25">
      <c r="K230" s="53"/>
      <c r="N230" s="53"/>
      <c r="P230" s="19"/>
      <c r="Q230" s="19"/>
      <c r="R230" s="19"/>
      <c r="S230" s="19"/>
      <c r="T230" s="20"/>
      <c r="U230" s="20"/>
      <c r="V230" s="20"/>
      <c r="W230" s="20"/>
      <c r="X230" s="20"/>
    </row>
    <row r="231" spans="11:24" x14ac:dyDescent="0.25">
      <c r="K231" s="53"/>
      <c r="N231" s="53"/>
      <c r="P231" s="19"/>
      <c r="Q231" s="19"/>
      <c r="R231" s="19"/>
      <c r="S231" s="19"/>
      <c r="T231" s="20"/>
      <c r="U231" s="20"/>
      <c r="V231" s="20"/>
      <c r="W231" s="20"/>
      <c r="X231" s="20"/>
    </row>
    <row r="232" spans="11:24" x14ac:dyDescent="0.25">
      <c r="K232" s="53"/>
      <c r="N232" s="53"/>
      <c r="P232" s="19"/>
      <c r="Q232" s="19"/>
      <c r="R232" s="19"/>
      <c r="S232" s="19"/>
      <c r="T232" s="20"/>
      <c r="U232" s="20"/>
      <c r="V232" s="20"/>
      <c r="W232" s="20"/>
      <c r="X232" s="20"/>
    </row>
    <row r="233" spans="11:24" x14ac:dyDescent="0.25">
      <c r="K233" s="53"/>
      <c r="N233" s="53"/>
      <c r="P233" s="19"/>
      <c r="Q233" s="19"/>
      <c r="R233" s="19"/>
      <c r="S233" s="19"/>
      <c r="T233" s="20"/>
      <c r="U233" s="20"/>
      <c r="V233" s="20"/>
      <c r="W233" s="20"/>
      <c r="X233" s="20"/>
    </row>
    <row r="234" spans="11:24" x14ac:dyDescent="0.25">
      <c r="K234" s="53"/>
      <c r="N234" s="53"/>
      <c r="P234" s="19"/>
      <c r="Q234" s="19"/>
      <c r="R234" s="19"/>
      <c r="S234" s="19"/>
      <c r="T234" s="20"/>
      <c r="U234" s="20"/>
      <c r="V234" s="20"/>
      <c r="W234" s="20"/>
      <c r="X234" s="20"/>
    </row>
    <row r="235" spans="11:24" x14ac:dyDescent="0.25">
      <c r="K235" s="53"/>
      <c r="N235" s="53"/>
      <c r="P235" s="19"/>
      <c r="Q235" s="19"/>
      <c r="R235" s="19"/>
      <c r="S235" s="19"/>
      <c r="T235" s="20"/>
      <c r="U235" s="20"/>
      <c r="V235" s="20"/>
      <c r="W235" s="20"/>
      <c r="X235" s="20"/>
    </row>
    <row r="236" spans="11:24" x14ac:dyDescent="0.25">
      <c r="K236" s="53"/>
      <c r="N236" s="53"/>
      <c r="P236" s="19"/>
      <c r="Q236" s="19"/>
      <c r="R236" s="19"/>
      <c r="S236" s="19"/>
      <c r="T236" s="20"/>
      <c r="U236" s="20"/>
      <c r="V236" s="20"/>
      <c r="W236" s="20"/>
      <c r="X236" s="20"/>
    </row>
    <row r="237" spans="11:24" x14ac:dyDescent="0.25">
      <c r="K237" s="53"/>
      <c r="N237" s="53"/>
      <c r="P237" s="19"/>
      <c r="Q237" s="19"/>
      <c r="R237" s="19"/>
      <c r="S237" s="19"/>
      <c r="T237" s="20"/>
      <c r="U237" s="20"/>
      <c r="V237" s="20"/>
      <c r="W237" s="20"/>
      <c r="X237" s="20"/>
    </row>
    <row r="238" spans="11:24" x14ac:dyDescent="0.25">
      <c r="K238" s="53"/>
      <c r="N238" s="53"/>
      <c r="P238" s="19"/>
      <c r="Q238" s="19"/>
      <c r="R238" s="19"/>
      <c r="S238" s="19"/>
      <c r="T238" s="20"/>
      <c r="U238" s="20"/>
      <c r="V238" s="20"/>
      <c r="W238" s="20"/>
      <c r="X238" s="20"/>
    </row>
    <row r="239" spans="11:24" x14ac:dyDescent="0.25">
      <c r="K239" s="53"/>
      <c r="N239" s="53"/>
      <c r="P239" s="19"/>
      <c r="Q239" s="19"/>
      <c r="R239" s="19"/>
      <c r="S239" s="19"/>
      <c r="T239" s="20"/>
      <c r="U239" s="20"/>
      <c r="V239" s="20"/>
      <c r="W239" s="20"/>
      <c r="X239" s="20"/>
    </row>
    <row r="240" spans="11:24" x14ac:dyDescent="0.25">
      <c r="K240" s="53"/>
      <c r="N240" s="53"/>
      <c r="P240" s="19"/>
      <c r="Q240" s="19"/>
      <c r="R240" s="19"/>
      <c r="S240" s="19"/>
      <c r="T240" s="20"/>
      <c r="U240" s="20"/>
      <c r="V240" s="20"/>
      <c r="W240" s="20"/>
      <c r="X240" s="20"/>
    </row>
    <row r="241" spans="11:24" x14ac:dyDescent="0.25">
      <c r="K241" s="53"/>
      <c r="N241" s="53"/>
      <c r="P241" s="19"/>
      <c r="Q241" s="19"/>
      <c r="R241" s="19"/>
      <c r="S241" s="19"/>
      <c r="T241" s="20"/>
      <c r="U241" s="20"/>
      <c r="V241" s="20"/>
      <c r="W241" s="20"/>
      <c r="X241" s="20"/>
    </row>
    <row r="242" spans="11:24" x14ac:dyDescent="0.25">
      <c r="K242" s="53"/>
      <c r="N242" s="53"/>
      <c r="P242" s="19"/>
      <c r="Q242" s="19"/>
      <c r="R242" s="19"/>
      <c r="S242" s="19"/>
      <c r="T242" s="20"/>
      <c r="U242" s="20"/>
      <c r="V242" s="20"/>
      <c r="W242" s="20"/>
      <c r="X242" s="20"/>
    </row>
    <row r="243" spans="11:24" x14ac:dyDescent="0.25">
      <c r="K243" s="53"/>
      <c r="N243" s="53"/>
      <c r="P243" s="19"/>
      <c r="Q243" s="19"/>
      <c r="R243" s="19"/>
      <c r="S243" s="19"/>
      <c r="T243" s="20"/>
      <c r="U243" s="20"/>
      <c r="V243" s="20"/>
      <c r="W243" s="20"/>
      <c r="X243" s="20"/>
    </row>
    <row r="244" spans="11:24" x14ac:dyDescent="0.25">
      <c r="K244" s="53"/>
      <c r="N244" s="53"/>
      <c r="P244" s="19"/>
      <c r="Q244" s="19"/>
      <c r="R244" s="19"/>
      <c r="S244" s="19"/>
      <c r="T244" s="20"/>
      <c r="U244" s="20"/>
      <c r="V244" s="20"/>
      <c r="W244" s="20"/>
      <c r="X244" s="20"/>
    </row>
    <row r="245" spans="11:24" x14ac:dyDescent="0.25">
      <c r="K245" s="53"/>
      <c r="N245" s="53"/>
      <c r="P245" s="19"/>
      <c r="Q245" s="19"/>
      <c r="R245" s="19"/>
      <c r="S245" s="19"/>
      <c r="T245" s="20"/>
      <c r="U245" s="20"/>
      <c r="V245" s="20"/>
      <c r="W245" s="20"/>
      <c r="X245" s="20"/>
    </row>
    <row r="246" spans="11:24" x14ac:dyDescent="0.25">
      <c r="K246" s="53"/>
      <c r="N246" s="53"/>
      <c r="P246" s="19"/>
      <c r="Q246" s="19"/>
      <c r="R246" s="19"/>
      <c r="S246" s="19"/>
      <c r="T246" s="20"/>
      <c r="U246" s="20"/>
      <c r="V246" s="20"/>
      <c r="W246" s="20"/>
      <c r="X246" s="20"/>
    </row>
    <row r="247" spans="11:24" x14ac:dyDescent="0.25">
      <c r="K247" s="53"/>
      <c r="N247" s="53"/>
      <c r="P247" s="19"/>
      <c r="Q247" s="19"/>
      <c r="R247" s="19"/>
      <c r="S247" s="19"/>
      <c r="T247" s="20"/>
      <c r="U247" s="20"/>
      <c r="V247" s="20"/>
      <c r="W247" s="20"/>
      <c r="X247" s="20"/>
    </row>
    <row r="248" spans="11:24" x14ac:dyDescent="0.25">
      <c r="K248" s="53"/>
      <c r="N248" s="53"/>
      <c r="P248" s="19"/>
      <c r="Q248" s="19"/>
      <c r="R248" s="19"/>
      <c r="S248" s="19"/>
      <c r="T248" s="20"/>
      <c r="U248" s="20"/>
      <c r="V248" s="20"/>
      <c r="W248" s="20"/>
      <c r="X248" s="20"/>
    </row>
    <row r="249" spans="11:24" x14ac:dyDescent="0.25">
      <c r="K249" s="53"/>
      <c r="N249" s="53"/>
      <c r="P249" s="19"/>
      <c r="Q249" s="19"/>
      <c r="R249" s="19"/>
      <c r="S249" s="19"/>
      <c r="T249" s="20"/>
      <c r="U249" s="20"/>
      <c r="V249" s="20"/>
      <c r="W249" s="20"/>
      <c r="X249" s="20"/>
    </row>
    <row r="250" spans="11:24" x14ac:dyDescent="0.25">
      <c r="K250" s="53"/>
      <c r="N250" s="53"/>
      <c r="P250" s="19"/>
      <c r="Q250" s="19"/>
      <c r="R250" s="19"/>
      <c r="S250" s="19"/>
      <c r="T250" s="20"/>
      <c r="U250" s="20"/>
      <c r="V250" s="20"/>
      <c r="W250" s="20"/>
      <c r="X250" s="20"/>
    </row>
    <row r="251" spans="11:24" x14ac:dyDescent="0.25">
      <c r="K251" s="53"/>
      <c r="N251" s="53"/>
      <c r="P251" s="19"/>
      <c r="Q251" s="19"/>
      <c r="R251" s="19"/>
      <c r="S251" s="19"/>
      <c r="T251" s="20"/>
      <c r="U251" s="20"/>
      <c r="V251" s="20"/>
      <c r="W251" s="20"/>
      <c r="X251" s="20"/>
    </row>
    <row r="252" spans="11:24" x14ac:dyDescent="0.25">
      <c r="K252" s="53"/>
      <c r="N252" s="53"/>
      <c r="P252" s="19"/>
      <c r="Q252" s="19"/>
      <c r="R252" s="19"/>
      <c r="S252" s="19"/>
      <c r="T252" s="20"/>
      <c r="U252" s="20"/>
      <c r="V252" s="20"/>
      <c r="W252" s="20"/>
      <c r="X252" s="20"/>
    </row>
    <row r="253" spans="11:24" x14ac:dyDescent="0.25">
      <c r="K253" s="53"/>
      <c r="N253" s="53"/>
      <c r="P253" s="19"/>
      <c r="Q253" s="19"/>
      <c r="R253" s="19"/>
      <c r="S253" s="19"/>
      <c r="T253" s="20"/>
      <c r="U253" s="20"/>
      <c r="V253" s="20"/>
      <c r="W253" s="20"/>
      <c r="X253" s="20"/>
    </row>
    <row r="254" spans="11:24" x14ac:dyDescent="0.25">
      <c r="K254" s="53"/>
      <c r="N254" s="53"/>
      <c r="P254" s="19"/>
      <c r="Q254" s="19"/>
      <c r="R254" s="19"/>
      <c r="S254" s="19"/>
      <c r="T254" s="20"/>
      <c r="U254" s="20"/>
      <c r="V254" s="20"/>
      <c r="W254" s="20"/>
      <c r="X254" s="20"/>
    </row>
    <row r="255" spans="11:24" x14ac:dyDescent="0.25">
      <c r="K255" s="53"/>
      <c r="N255" s="53"/>
      <c r="P255" s="19"/>
      <c r="Q255" s="19"/>
      <c r="R255" s="19"/>
      <c r="S255" s="19"/>
      <c r="T255" s="20"/>
      <c r="U255" s="20"/>
      <c r="V255" s="20"/>
      <c r="W255" s="20"/>
      <c r="X255" s="20"/>
    </row>
    <row r="256" spans="11:24" x14ac:dyDescent="0.25">
      <c r="K256" s="53"/>
      <c r="N256" s="53"/>
      <c r="P256" s="19"/>
      <c r="Q256" s="19"/>
      <c r="R256" s="19"/>
      <c r="S256" s="19"/>
      <c r="T256" s="20"/>
      <c r="U256" s="20"/>
      <c r="V256" s="20"/>
      <c r="W256" s="20"/>
      <c r="X256" s="20"/>
    </row>
    <row r="257" spans="11:24" x14ac:dyDescent="0.25">
      <c r="K257" s="53"/>
      <c r="N257" s="53"/>
      <c r="P257" s="19"/>
      <c r="Q257" s="19"/>
      <c r="R257" s="19"/>
      <c r="S257" s="19"/>
      <c r="T257" s="20"/>
      <c r="U257" s="20"/>
      <c r="V257" s="20"/>
      <c r="W257" s="20"/>
      <c r="X257" s="20"/>
    </row>
    <row r="258" spans="11:24" x14ac:dyDescent="0.25">
      <c r="K258" s="53"/>
      <c r="N258" s="53"/>
      <c r="P258" s="19"/>
      <c r="Q258" s="19"/>
      <c r="R258" s="19"/>
      <c r="S258" s="19"/>
      <c r="T258" s="20"/>
      <c r="U258" s="20"/>
      <c r="V258" s="20"/>
      <c r="W258" s="20"/>
      <c r="X258" s="20"/>
    </row>
    <row r="259" spans="11:24" x14ac:dyDescent="0.25">
      <c r="K259" s="53"/>
      <c r="N259" s="53"/>
      <c r="P259" s="19"/>
      <c r="Q259" s="19"/>
      <c r="R259" s="19"/>
      <c r="S259" s="19"/>
      <c r="T259" s="20"/>
      <c r="U259" s="20"/>
      <c r="V259" s="20"/>
      <c r="W259" s="20"/>
      <c r="X259" s="20"/>
    </row>
    <row r="260" spans="11:24" x14ac:dyDescent="0.25">
      <c r="K260" s="53"/>
      <c r="N260" s="53"/>
      <c r="P260" s="19"/>
      <c r="Q260" s="19"/>
      <c r="R260" s="19"/>
      <c r="S260" s="19"/>
      <c r="T260" s="20"/>
      <c r="U260" s="20"/>
      <c r="V260" s="20"/>
      <c r="W260" s="20"/>
      <c r="X260" s="20"/>
    </row>
    <row r="261" spans="11:24" x14ac:dyDescent="0.25">
      <c r="K261" s="53"/>
      <c r="N261" s="53"/>
      <c r="P261" s="19"/>
      <c r="Q261" s="19"/>
      <c r="R261" s="19"/>
      <c r="S261" s="19"/>
      <c r="T261" s="20"/>
      <c r="U261" s="20"/>
      <c r="V261" s="20"/>
      <c r="W261" s="20"/>
      <c r="X261" s="20"/>
    </row>
    <row r="262" spans="11:24" x14ac:dyDescent="0.25">
      <c r="K262" s="53"/>
      <c r="N262" s="53"/>
      <c r="P262" s="19"/>
      <c r="Q262" s="19"/>
      <c r="R262" s="19"/>
      <c r="S262" s="19"/>
      <c r="T262" s="20"/>
      <c r="U262" s="20"/>
      <c r="V262" s="20"/>
      <c r="W262" s="20"/>
      <c r="X262" s="20"/>
    </row>
    <row r="263" spans="11:24" x14ac:dyDescent="0.25">
      <c r="K263" s="53"/>
      <c r="N263" s="53"/>
      <c r="P263" s="19"/>
      <c r="Q263" s="19"/>
      <c r="R263" s="19"/>
      <c r="S263" s="19"/>
      <c r="T263" s="20"/>
      <c r="U263" s="20"/>
      <c r="V263" s="20"/>
      <c r="W263" s="20"/>
      <c r="X263" s="20"/>
    </row>
    <row r="264" spans="11:24" x14ac:dyDescent="0.25">
      <c r="K264" s="53"/>
      <c r="N264" s="53"/>
      <c r="P264" s="19"/>
      <c r="Q264" s="19"/>
      <c r="R264" s="19"/>
      <c r="S264" s="19"/>
      <c r="T264" s="20"/>
      <c r="U264" s="20"/>
      <c r="V264" s="20"/>
      <c r="W264" s="20"/>
      <c r="X264" s="20"/>
    </row>
    <row r="265" spans="11:24" x14ac:dyDescent="0.25">
      <c r="K265" s="53"/>
      <c r="N265" s="53"/>
      <c r="P265" s="19"/>
      <c r="Q265" s="19"/>
      <c r="R265" s="19"/>
      <c r="S265" s="19"/>
      <c r="T265" s="20"/>
      <c r="U265" s="20"/>
      <c r="V265" s="20"/>
      <c r="W265" s="20"/>
      <c r="X265" s="20"/>
    </row>
    <row r="266" spans="11:24" x14ac:dyDescent="0.25">
      <c r="K266" s="53"/>
      <c r="N266" s="53"/>
      <c r="P266" s="19"/>
      <c r="Q266" s="19"/>
      <c r="R266" s="19"/>
      <c r="S266" s="19"/>
      <c r="T266" s="20"/>
      <c r="U266" s="20"/>
      <c r="V266" s="20"/>
      <c r="W266" s="20"/>
      <c r="X266" s="20"/>
    </row>
    <row r="267" spans="11:24" x14ac:dyDescent="0.25">
      <c r="K267" s="53"/>
      <c r="N267" s="53"/>
      <c r="P267" s="19"/>
      <c r="Q267" s="19"/>
      <c r="R267" s="19"/>
      <c r="S267" s="19"/>
      <c r="T267" s="20"/>
      <c r="U267" s="20"/>
      <c r="V267" s="20"/>
      <c r="W267" s="20"/>
      <c r="X267" s="20"/>
    </row>
    <row r="268" spans="11:24" x14ac:dyDescent="0.25">
      <c r="K268" s="53"/>
      <c r="N268" s="53"/>
      <c r="P268" s="19"/>
      <c r="Q268" s="19"/>
      <c r="R268" s="19"/>
      <c r="S268" s="19"/>
      <c r="T268" s="20"/>
      <c r="U268" s="20"/>
      <c r="V268" s="20"/>
      <c r="W268" s="20"/>
      <c r="X268" s="20"/>
    </row>
    <row r="269" spans="11:24" x14ac:dyDescent="0.25">
      <c r="K269" s="53"/>
      <c r="N269" s="53"/>
      <c r="P269" s="19"/>
      <c r="Q269" s="19"/>
      <c r="R269" s="19"/>
      <c r="S269" s="19"/>
      <c r="T269" s="20"/>
      <c r="U269" s="20"/>
      <c r="V269" s="20"/>
      <c r="W269" s="20"/>
      <c r="X269" s="20"/>
    </row>
    <row r="270" spans="11:24" x14ac:dyDescent="0.25">
      <c r="K270" s="53"/>
      <c r="N270" s="53"/>
      <c r="P270" s="19"/>
      <c r="Q270" s="19"/>
      <c r="R270" s="19"/>
      <c r="S270" s="19"/>
      <c r="T270" s="20"/>
      <c r="U270" s="20"/>
      <c r="V270" s="20"/>
      <c r="W270" s="20"/>
      <c r="X270" s="20"/>
    </row>
    <row r="271" spans="11:24" x14ac:dyDescent="0.25">
      <c r="K271" s="53"/>
      <c r="N271" s="53"/>
      <c r="P271" s="19"/>
      <c r="Q271" s="19"/>
      <c r="R271" s="19"/>
      <c r="S271" s="19"/>
      <c r="T271" s="20"/>
      <c r="U271" s="20"/>
      <c r="V271" s="20"/>
      <c r="W271" s="20"/>
      <c r="X271" s="20"/>
    </row>
    <row r="272" spans="11:24" x14ac:dyDescent="0.25">
      <c r="K272" s="53"/>
      <c r="N272" s="53"/>
      <c r="P272" s="19"/>
      <c r="Q272" s="19"/>
      <c r="R272" s="19"/>
      <c r="S272" s="19"/>
      <c r="T272" s="20"/>
      <c r="U272" s="20"/>
      <c r="V272" s="20"/>
      <c r="W272" s="20"/>
      <c r="X272" s="20"/>
    </row>
    <row r="273" spans="11:24" x14ac:dyDescent="0.25">
      <c r="K273" s="53"/>
      <c r="N273" s="53"/>
      <c r="P273" s="19"/>
      <c r="Q273" s="19"/>
      <c r="R273" s="19"/>
      <c r="S273" s="19"/>
      <c r="T273" s="20"/>
      <c r="U273" s="20"/>
      <c r="V273" s="20"/>
      <c r="W273" s="20"/>
      <c r="X273" s="20"/>
    </row>
    <row r="274" spans="11:24" x14ac:dyDescent="0.25">
      <c r="K274" s="53"/>
      <c r="N274" s="53"/>
      <c r="P274" s="19"/>
      <c r="Q274" s="19"/>
      <c r="R274" s="19"/>
      <c r="S274" s="19"/>
      <c r="T274" s="20"/>
      <c r="U274" s="20"/>
      <c r="V274" s="20"/>
      <c r="W274" s="20"/>
      <c r="X274" s="20"/>
    </row>
    <row r="275" spans="11:24" x14ac:dyDescent="0.25">
      <c r="K275" s="53"/>
      <c r="N275" s="53"/>
      <c r="P275" s="19"/>
      <c r="Q275" s="19"/>
      <c r="R275" s="19"/>
      <c r="S275" s="19"/>
      <c r="T275" s="20"/>
      <c r="U275" s="20"/>
      <c r="V275" s="20"/>
      <c r="W275" s="20"/>
      <c r="X275" s="20"/>
    </row>
    <row r="276" spans="11:24" x14ac:dyDescent="0.25">
      <c r="K276" s="53"/>
      <c r="N276" s="53"/>
      <c r="P276" s="19"/>
      <c r="Q276" s="19"/>
      <c r="R276" s="19"/>
      <c r="S276" s="19"/>
      <c r="T276" s="20"/>
      <c r="U276" s="20"/>
      <c r="V276" s="20"/>
      <c r="W276" s="20"/>
      <c r="X276" s="20"/>
    </row>
    <row r="277" spans="11:24" x14ac:dyDescent="0.25">
      <c r="K277" s="53"/>
      <c r="N277" s="53"/>
      <c r="P277" s="19"/>
      <c r="Q277" s="19"/>
      <c r="R277" s="19"/>
      <c r="S277" s="19"/>
      <c r="T277" s="20"/>
      <c r="U277" s="20"/>
      <c r="V277" s="20"/>
      <c r="W277" s="20"/>
      <c r="X277" s="20"/>
    </row>
    <row r="278" spans="11:24" x14ac:dyDescent="0.25">
      <c r="K278" s="53"/>
      <c r="N278" s="53"/>
      <c r="P278" s="19"/>
      <c r="Q278" s="19"/>
      <c r="R278" s="19"/>
      <c r="S278" s="19"/>
      <c r="T278" s="20"/>
      <c r="U278" s="20"/>
      <c r="V278" s="20"/>
      <c r="W278" s="20"/>
      <c r="X278" s="20"/>
    </row>
    <row r="279" spans="11:24" x14ac:dyDescent="0.25">
      <c r="K279" s="53"/>
      <c r="N279" s="53"/>
      <c r="P279" s="19"/>
      <c r="Q279" s="19"/>
      <c r="R279" s="19"/>
      <c r="S279" s="19"/>
      <c r="T279" s="20"/>
      <c r="U279" s="20"/>
      <c r="V279" s="20"/>
      <c r="W279" s="20"/>
      <c r="X279" s="20"/>
    </row>
    <row r="280" spans="11:24" x14ac:dyDescent="0.25">
      <c r="K280" s="53"/>
      <c r="N280" s="53"/>
      <c r="P280" s="19"/>
      <c r="Q280" s="19"/>
      <c r="R280" s="19"/>
      <c r="S280" s="19"/>
      <c r="T280" s="20"/>
      <c r="U280" s="20"/>
      <c r="V280" s="20"/>
      <c r="W280" s="20"/>
      <c r="X280" s="20"/>
    </row>
    <row r="281" spans="11:24" x14ac:dyDescent="0.25">
      <c r="K281" s="53"/>
      <c r="N281" s="53"/>
      <c r="P281" s="19"/>
      <c r="Q281" s="19"/>
      <c r="R281" s="19"/>
      <c r="S281" s="19"/>
      <c r="T281" s="20"/>
      <c r="U281" s="20"/>
      <c r="V281" s="20"/>
      <c r="W281" s="20"/>
      <c r="X281" s="20"/>
    </row>
    <row r="282" spans="11:24" x14ac:dyDescent="0.25">
      <c r="K282" s="53"/>
      <c r="N282" s="53"/>
      <c r="P282" s="19"/>
      <c r="Q282" s="19"/>
      <c r="R282" s="19"/>
      <c r="S282" s="19"/>
      <c r="T282" s="20"/>
      <c r="U282" s="20"/>
      <c r="V282" s="20"/>
      <c r="W282" s="20"/>
      <c r="X282" s="20"/>
    </row>
    <row r="283" spans="11:24" x14ac:dyDescent="0.25">
      <c r="K283" s="53"/>
      <c r="N283" s="53"/>
      <c r="P283" s="19"/>
      <c r="Q283" s="19"/>
      <c r="R283" s="19"/>
      <c r="S283" s="19"/>
      <c r="T283" s="20"/>
      <c r="U283" s="20"/>
      <c r="V283" s="20"/>
      <c r="W283" s="20"/>
      <c r="X283" s="20"/>
    </row>
    <row r="284" spans="11:24" x14ac:dyDescent="0.25">
      <c r="K284" s="53"/>
      <c r="N284" s="53"/>
      <c r="P284" s="19"/>
      <c r="Q284" s="19"/>
      <c r="R284" s="19"/>
      <c r="S284" s="19"/>
      <c r="T284" s="20"/>
      <c r="U284" s="20"/>
      <c r="V284" s="20"/>
      <c r="W284" s="20"/>
      <c r="X284" s="20"/>
    </row>
    <row r="285" spans="11:24" x14ac:dyDescent="0.25">
      <c r="K285" s="53"/>
      <c r="N285" s="53"/>
      <c r="P285" s="19"/>
      <c r="Q285" s="19"/>
      <c r="R285" s="19"/>
      <c r="S285" s="19"/>
      <c r="T285" s="20"/>
      <c r="U285" s="20"/>
      <c r="V285" s="20"/>
      <c r="W285" s="20"/>
      <c r="X285" s="20"/>
    </row>
    <row r="286" spans="11:24" x14ac:dyDescent="0.25">
      <c r="K286" s="53"/>
      <c r="N286" s="53"/>
      <c r="P286" s="19"/>
      <c r="Q286" s="19"/>
      <c r="R286" s="19"/>
      <c r="S286" s="19"/>
      <c r="T286" s="20"/>
      <c r="U286" s="20"/>
      <c r="V286" s="20"/>
      <c r="W286" s="20"/>
      <c r="X286" s="20"/>
    </row>
    <row r="287" spans="11:24" x14ac:dyDescent="0.25">
      <c r="K287" s="53"/>
      <c r="N287" s="53"/>
      <c r="P287" s="19"/>
      <c r="Q287" s="19"/>
      <c r="R287" s="19"/>
      <c r="S287" s="19"/>
      <c r="T287" s="20"/>
      <c r="U287" s="20"/>
      <c r="V287" s="20"/>
      <c r="W287" s="20"/>
      <c r="X287" s="20"/>
    </row>
    <row r="288" spans="11:24" x14ac:dyDescent="0.25">
      <c r="K288" s="53"/>
      <c r="N288" s="53"/>
      <c r="P288" s="19"/>
      <c r="Q288" s="19"/>
      <c r="R288" s="19"/>
      <c r="S288" s="19"/>
      <c r="T288" s="20"/>
      <c r="U288" s="20"/>
      <c r="V288" s="20"/>
      <c r="W288" s="20"/>
      <c r="X288" s="20"/>
    </row>
    <row r="289" spans="11:24" x14ac:dyDescent="0.25">
      <c r="K289" s="53"/>
      <c r="N289" s="53"/>
      <c r="P289" s="19"/>
      <c r="Q289" s="19"/>
      <c r="R289" s="19"/>
      <c r="S289" s="19"/>
      <c r="T289" s="20"/>
      <c r="U289" s="20"/>
      <c r="V289" s="20"/>
      <c r="W289" s="20"/>
      <c r="X289" s="20"/>
    </row>
    <row r="290" spans="11:24" x14ac:dyDescent="0.25">
      <c r="K290" s="53"/>
      <c r="N290" s="53"/>
      <c r="P290" s="19"/>
      <c r="Q290" s="19"/>
      <c r="R290" s="19"/>
      <c r="S290" s="19"/>
      <c r="T290" s="20"/>
      <c r="U290" s="20"/>
      <c r="V290" s="20"/>
      <c r="W290" s="20"/>
      <c r="X290" s="20"/>
    </row>
    <row r="291" spans="11:24" x14ac:dyDescent="0.25">
      <c r="K291" s="53"/>
      <c r="N291" s="53"/>
      <c r="P291" s="19"/>
      <c r="Q291" s="19"/>
      <c r="R291" s="19"/>
      <c r="S291" s="19"/>
      <c r="T291" s="20"/>
      <c r="U291" s="20"/>
      <c r="V291" s="20"/>
      <c r="W291" s="20"/>
      <c r="X291" s="20"/>
    </row>
    <row r="292" spans="11:24" x14ac:dyDescent="0.25">
      <c r="K292" s="53"/>
      <c r="N292" s="53"/>
      <c r="P292" s="19"/>
      <c r="Q292" s="19"/>
      <c r="R292" s="19"/>
      <c r="S292" s="19"/>
      <c r="T292" s="20"/>
      <c r="U292" s="20"/>
      <c r="V292" s="20"/>
      <c r="W292" s="20"/>
      <c r="X292" s="20"/>
    </row>
    <row r="293" spans="11:24" x14ac:dyDescent="0.25">
      <c r="K293" s="53"/>
      <c r="N293" s="53"/>
      <c r="P293" s="19"/>
      <c r="Q293" s="19"/>
      <c r="R293" s="19"/>
      <c r="S293" s="19"/>
      <c r="T293" s="20"/>
      <c r="U293" s="20"/>
      <c r="V293" s="20"/>
      <c r="W293" s="20"/>
      <c r="X293" s="20"/>
    </row>
    <row r="294" spans="11:24" x14ac:dyDescent="0.25">
      <c r="K294" s="53"/>
      <c r="N294" s="53"/>
      <c r="P294" s="19"/>
      <c r="Q294" s="19"/>
      <c r="R294" s="19"/>
      <c r="S294" s="19"/>
      <c r="T294" s="20"/>
      <c r="U294" s="20"/>
      <c r="V294" s="20"/>
      <c r="W294" s="20"/>
      <c r="X294" s="20"/>
    </row>
    <row r="295" spans="11:24" x14ac:dyDescent="0.25">
      <c r="K295" s="53"/>
      <c r="N295" s="53"/>
      <c r="P295" s="19"/>
      <c r="Q295" s="19"/>
      <c r="R295" s="19"/>
      <c r="S295" s="19"/>
      <c r="T295" s="20"/>
      <c r="U295" s="20"/>
      <c r="V295" s="20"/>
      <c r="W295" s="20"/>
      <c r="X295" s="20"/>
    </row>
    <row r="296" spans="11:24" x14ac:dyDescent="0.25">
      <c r="K296" s="53"/>
      <c r="N296" s="53"/>
      <c r="P296" s="19"/>
      <c r="Q296" s="19"/>
      <c r="R296" s="19"/>
      <c r="S296" s="19"/>
      <c r="T296" s="20"/>
      <c r="U296" s="20"/>
      <c r="V296" s="20"/>
      <c r="W296" s="20"/>
      <c r="X296" s="20"/>
    </row>
    <row r="297" spans="11:24" x14ac:dyDescent="0.25">
      <c r="K297" s="53"/>
      <c r="N297" s="53"/>
      <c r="P297" s="19"/>
      <c r="Q297" s="19"/>
      <c r="R297" s="19"/>
      <c r="S297" s="19"/>
      <c r="T297" s="20"/>
      <c r="U297" s="20"/>
      <c r="V297" s="20"/>
      <c r="W297" s="20"/>
      <c r="X297" s="20"/>
    </row>
    <row r="298" spans="11:24" x14ac:dyDescent="0.25">
      <c r="K298" s="53"/>
      <c r="N298" s="53"/>
      <c r="P298" s="19"/>
      <c r="Q298" s="19"/>
      <c r="R298" s="19"/>
      <c r="S298" s="19"/>
      <c r="T298" s="20"/>
      <c r="U298" s="20"/>
      <c r="V298" s="20"/>
      <c r="W298" s="20"/>
      <c r="X298" s="20"/>
    </row>
    <row r="299" spans="11:24" x14ac:dyDescent="0.25">
      <c r="K299" s="53"/>
      <c r="N299" s="53"/>
      <c r="P299" s="19"/>
      <c r="Q299" s="19"/>
      <c r="R299" s="19"/>
      <c r="S299" s="19"/>
      <c r="T299" s="20"/>
      <c r="U299" s="20"/>
      <c r="V299" s="20"/>
      <c r="W299" s="20"/>
      <c r="X299" s="20"/>
    </row>
    <row r="300" spans="11:24" x14ac:dyDescent="0.25">
      <c r="K300" s="53"/>
      <c r="N300" s="53"/>
      <c r="P300" s="19"/>
      <c r="Q300" s="19"/>
      <c r="R300" s="19"/>
      <c r="S300" s="19"/>
      <c r="T300" s="20"/>
      <c r="U300" s="20"/>
      <c r="V300" s="20"/>
      <c r="W300" s="20"/>
      <c r="X300" s="20"/>
    </row>
    <row r="301" spans="11:24" x14ac:dyDescent="0.25">
      <c r="K301" s="53"/>
      <c r="N301" s="53"/>
      <c r="P301" s="19"/>
      <c r="Q301" s="19"/>
      <c r="R301" s="19"/>
      <c r="S301" s="19"/>
      <c r="T301" s="20"/>
      <c r="U301" s="20"/>
      <c r="V301" s="20"/>
      <c r="W301" s="20"/>
      <c r="X301" s="20"/>
    </row>
    <row r="302" spans="11:24" x14ac:dyDescent="0.25">
      <c r="K302" s="53"/>
      <c r="N302" s="53"/>
      <c r="P302" s="19"/>
      <c r="Q302" s="19"/>
      <c r="R302" s="19"/>
      <c r="S302" s="19"/>
      <c r="T302" s="20"/>
      <c r="U302" s="20"/>
      <c r="V302" s="20"/>
      <c r="W302" s="20"/>
      <c r="X302" s="20"/>
    </row>
    <row r="303" spans="11:24" x14ac:dyDescent="0.25">
      <c r="K303" s="53"/>
      <c r="N303" s="53"/>
      <c r="P303" s="19"/>
      <c r="Q303" s="19"/>
      <c r="R303" s="19"/>
      <c r="S303" s="19"/>
      <c r="T303" s="20"/>
      <c r="U303" s="20"/>
      <c r="V303" s="20"/>
      <c r="W303" s="20"/>
      <c r="X303" s="20"/>
    </row>
    <row r="304" spans="11:24" x14ac:dyDescent="0.25">
      <c r="K304" s="53"/>
      <c r="N304" s="53"/>
      <c r="P304" s="19"/>
      <c r="Q304" s="19"/>
      <c r="R304" s="19"/>
      <c r="S304" s="19"/>
      <c r="T304" s="20"/>
      <c r="U304" s="20"/>
      <c r="V304" s="20"/>
      <c r="W304" s="20"/>
      <c r="X304" s="20"/>
    </row>
    <row r="305" spans="11:24" x14ac:dyDescent="0.25">
      <c r="K305" s="53"/>
      <c r="N305" s="53"/>
      <c r="P305" s="19"/>
      <c r="Q305" s="19"/>
      <c r="R305" s="19"/>
      <c r="S305" s="19"/>
      <c r="T305" s="20"/>
      <c r="U305" s="20"/>
      <c r="V305" s="20"/>
      <c r="W305" s="20"/>
      <c r="X305" s="20"/>
    </row>
    <row r="306" spans="11:24" x14ac:dyDescent="0.25">
      <c r="K306" s="53"/>
      <c r="N306" s="53"/>
      <c r="P306" s="19"/>
      <c r="Q306" s="19"/>
      <c r="R306" s="19"/>
      <c r="S306" s="19"/>
      <c r="T306" s="20"/>
      <c r="U306" s="20"/>
      <c r="V306" s="20"/>
      <c r="W306" s="20"/>
      <c r="X306" s="20"/>
    </row>
    <row r="307" spans="11:24" x14ac:dyDescent="0.25">
      <c r="K307" s="53"/>
      <c r="N307" s="53"/>
      <c r="P307" s="19"/>
      <c r="Q307" s="19"/>
      <c r="R307" s="19"/>
      <c r="S307" s="19"/>
      <c r="T307" s="20"/>
      <c r="U307" s="20"/>
      <c r="V307" s="20"/>
      <c r="W307" s="20"/>
      <c r="X307" s="20"/>
    </row>
    <row r="308" spans="11:24" x14ac:dyDescent="0.25">
      <c r="K308" s="53"/>
      <c r="N308" s="53"/>
      <c r="P308" s="19"/>
      <c r="Q308" s="19"/>
      <c r="R308" s="19"/>
      <c r="S308" s="19"/>
      <c r="T308" s="20"/>
      <c r="U308" s="20"/>
      <c r="V308" s="20"/>
      <c r="W308" s="20"/>
      <c r="X308" s="20"/>
    </row>
    <row r="309" spans="11:24" x14ac:dyDescent="0.25">
      <c r="K309" s="53"/>
      <c r="N309" s="53"/>
      <c r="P309" s="19"/>
      <c r="Q309" s="19"/>
      <c r="R309" s="19"/>
      <c r="S309" s="19"/>
      <c r="T309" s="20"/>
      <c r="U309" s="20"/>
      <c r="V309" s="20"/>
      <c r="W309" s="20"/>
      <c r="X309" s="20"/>
    </row>
    <row r="310" spans="11:24" x14ac:dyDescent="0.25">
      <c r="K310" s="53"/>
      <c r="N310" s="53"/>
      <c r="P310" s="19"/>
      <c r="Q310" s="19"/>
      <c r="R310" s="19"/>
      <c r="S310" s="19"/>
      <c r="T310" s="20"/>
      <c r="U310" s="20"/>
      <c r="V310" s="20"/>
      <c r="W310" s="20"/>
      <c r="X310" s="20"/>
    </row>
    <row r="311" spans="11:24" x14ac:dyDescent="0.25">
      <c r="K311" s="53"/>
      <c r="N311" s="53"/>
      <c r="P311" s="19"/>
      <c r="Q311" s="19"/>
      <c r="R311" s="19"/>
      <c r="S311" s="19"/>
      <c r="T311" s="20"/>
      <c r="U311" s="20"/>
      <c r="V311" s="20"/>
      <c r="W311" s="20"/>
      <c r="X311" s="20"/>
    </row>
    <row r="312" spans="11:24" x14ac:dyDescent="0.25">
      <c r="K312" s="53"/>
      <c r="N312" s="53"/>
      <c r="P312" s="19"/>
      <c r="Q312" s="19"/>
      <c r="R312" s="19"/>
      <c r="S312" s="19"/>
      <c r="T312" s="20"/>
      <c r="U312" s="20"/>
      <c r="V312" s="20"/>
      <c r="W312" s="20"/>
      <c r="X312" s="20"/>
    </row>
    <row r="313" spans="11:24" x14ac:dyDescent="0.25">
      <c r="K313" s="53"/>
      <c r="N313" s="53"/>
      <c r="P313" s="19"/>
      <c r="Q313" s="19"/>
      <c r="R313" s="19"/>
      <c r="S313" s="19"/>
      <c r="T313" s="20"/>
      <c r="U313" s="20"/>
      <c r="V313" s="20"/>
      <c r="W313" s="20"/>
      <c r="X313" s="20"/>
    </row>
    <row r="314" spans="11:24" x14ac:dyDescent="0.25">
      <c r="K314" s="53"/>
      <c r="N314" s="53"/>
      <c r="P314" s="19"/>
      <c r="Q314" s="19"/>
      <c r="R314" s="19"/>
      <c r="S314" s="19"/>
      <c r="T314" s="20"/>
      <c r="U314" s="20"/>
      <c r="V314" s="20"/>
      <c r="W314" s="20"/>
      <c r="X314" s="20"/>
    </row>
    <row r="315" spans="11:24" x14ac:dyDescent="0.25">
      <c r="K315" s="53"/>
      <c r="N315" s="53"/>
      <c r="P315" s="19"/>
      <c r="Q315" s="19"/>
      <c r="R315" s="19"/>
      <c r="S315" s="19"/>
      <c r="T315" s="20"/>
      <c r="U315" s="20"/>
      <c r="V315" s="20"/>
      <c r="W315" s="20"/>
      <c r="X315" s="20"/>
    </row>
    <row r="316" spans="11:24" x14ac:dyDescent="0.25">
      <c r="K316" s="53"/>
      <c r="N316" s="53"/>
      <c r="P316" s="19"/>
      <c r="Q316" s="19"/>
      <c r="R316" s="19"/>
      <c r="S316" s="19"/>
      <c r="T316" s="20"/>
      <c r="U316" s="20"/>
      <c r="V316" s="20"/>
      <c r="W316" s="20"/>
      <c r="X316" s="20"/>
    </row>
    <row r="317" spans="11:24" x14ac:dyDescent="0.25">
      <c r="K317" s="53"/>
      <c r="N317" s="53"/>
      <c r="P317" s="19"/>
      <c r="Q317" s="19"/>
      <c r="R317" s="19"/>
      <c r="S317" s="19"/>
      <c r="T317" s="20"/>
      <c r="U317" s="20"/>
      <c r="V317" s="20"/>
      <c r="W317" s="20"/>
      <c r="X317" s="20"/>
    </row>
    <row r="318" spans="11:24" x14ac:dyDescent="0.25">
      <c r="K318" s="53"/>
      <c r="N318" s="53"/>
      <c r="P318" s="19"/>
      <c r="Q318" s="19"/>
      <c r="R318" s="19"/>
      <c r="S318" s="19"/>
      <c r="T318" s="20"/>
      <c r="U318" s="20"/>
      <c r="V318" s="20"/>
      <c r="W318" s="20"/>
      <c r="X318" s="20"/>
    </row>
    <row r="319" spans="11:24" x14ac:dyDescent="0.25">
      <c r="K319" s="53"/>
      <c r="N319" s="53"/>
      <c r="P319" s="19"/>
      <c r="Q319" s="19"/>
      <c r="R319" s="19"/>
      <c r="S319" s="19"/>
      <c r="T319" s="20"/>
      <c r="U319" s="20"/>
      <c r="V319" s="20"/>
      <c r="W319" s="20"/>
      <c r="X319" s="20"/>
    </row>
    <row r="320" spans="11:24" x14ac:dyDescent="0.25">
      <c r="K320" s="53"/>
      <c r="N320" s="53"/>
      <c r="P320" s="19"/>
      <c r="Q320" s="19"/>
      <c r="R320" s="19"/>
      <c r="S320" s="19"/>
      <c r="T320" s="20"/>
      <c r="U320" s="20"/>
      <c r="V320" s="20"/>
      <c r="W320" s="20"/>
      <c r="X320" s="20"/>
    </row>
    <row r="321" spans="11:24" x14ac:dyDescent="0.25">
      <c r="K321" s="53"/>
      <c r="N321" s="53"/>
      <c r="P321" s="19"/>
      <c r="Q321" s="19"/>
      <c r="R321" s="19"/>
      <c r="S321" s="19"/>
      <c r="T321" s="20"/>
      <c r="U321" s="20"/>
      <c r="V321" s="20"/>
      <c r="W321" s="20"/>
      <c r="X321" s="20"/>
    </row>
    <row r="322" spans="11:24" x14ac:dyDescent="0.25">
      <c r="K322" s="53"/>
      <c r="N322" s="53"/>
      <c r="P322" s="19"/>
      <c r="Q322" s="19"/>
      <c r="R322" s="19"/>
      <c r="S322" s="19"/>
      <c r="T322" s="20"/>
      <c r="U322" s="20"/>
      <c r="V322" s="20"/>
      <c r="W322" s="20"/>
      <c r="X322" s="20"/>
    </row>
    <row r="323" spans="11:24" x14ac:dyDescent="0.25">
      <c r="K323" s="53"/>
      <c r="N323" s="53"/>
      <c r="P323" s="19"/>
      <c r="Q323" s="19"/>
      <c r="R323" s="19"/>
      <c r="S323" s="19"/>
      <c r="T323" s="20"/>
      <c r="U323" s="20"/>
      <c r="V323" s="20"/>
      <c r="W323" s="20"/>
      <c r="X323" s="20"/>
    </row>
    <row r="324" spans="11:24" x14ac:dyDescent="0.25">
      <c r="K324" s="53"/>
      <c r="N324" s="53"/>
      <c r="P324" s="19"/>
      <c r="Q324" s="19"/>
      <c r="R324" s="19"/>
      <c r="S324" s="19"/>
      <c r="T324" s="20"/>
      <c r="U324" s="20"/>
      <c r="V324" s="20"/>
      <c r="W324" s="20"/>
      <c r="X324" s="20"/>
    </row>
    <row r="325" spans="11:24" x14ac:dyDescent="0.25">
      <c r="K325" s="53"/>
      <c r="N325" s="53"/>
      <c r="P325" s="19"/>
      <c r="Q325" s="19"/>
      <c r="R325" s="19"/>
      <c r="S325" s="19"/>
      <c r="T325" s="20"/>
      <c r="U325" s="20"/>
      <c r="V325" s="20"/>
      <c r="W325" s="20"/>
      <c r="X325" s="20"/>
    </row>
    <row r="326" spans="11:24" x14ac:dyDescent="0.25">
      <c r="K326" s="53"/>
      <c r="N326" s="53"/>
      <c r="P326" s="19"/>
      <c r="Q326" s="19"/>
      <c r="R326" s="19"/>
      <c r="S326" s="19"/>
      <c r="T326" s="20"/>
      <c r="U326" s="20"/>
      <c r="V326" s="20"/>
      <c r="W326" s="20"/>
      <c r="X326" s="20"/>
    </row>
    <row r="327" spans="11:24" x14ac:dyDescent="0.25">
      <c r="K327" s="53"/>
      <c r="N327" s="53"/>
      <c r="P327" s="19"/>
      <c r="Q327" s="19"/>
      <c r="R327" s="19"/>
      <c r="S327" s="19"/>
      <c r="T327" s="20"/>
      <c r="U327" s="20"/>
      <c r="V327" s="20"/>
      <c r="W327" s="20"/>
      <c r="X327" s="20"/>
    </row>
    <row r="328" spans="11:24" x14ac:dyDescent="0.25">
      <c r="K328" s="53"/>
      <c r="N328" s="53"/>
      <c r="P328" s="19"/>
      <c r="Q328" s="19"/>
      <c r="R328" s="19"/>
      <c r="S328" s="19"/>
      <c r="T328" s="20"/>
      <c r="U328" s="20"/>
      <c r="V328" s="20"/>
      <c r="W328" s="20"/>
      <c r="X328" s="20"/>
    </row>
    <row r="329" spans="11:24" x14ac:dyDescent="0.25">
      <c r="K329" s="53"/>
      <c r="N329" s="53"/>
      <c r="P329" s="19"/>
      <c r="Q329" s="19"/>
      <c r="R329" s="19"/>
      <c r="S329" s="19"/>
      <c r="T329" s="20"/>
      <c r="U329" s="20"/>
      <c r="V329" s="20"/>
      <c r="W329" s="20"/>
      <c r="X329" s="20"/>
    </row>
    <row r="330" spans="11:24" x14ac:dyDescent="0.25">
      <c r="K330" s="53"/>
      <c r="N330" s="53"/>
      <c r="P330" s="19"/>
      <c r="Q330" s="19"/>
      <c r="R330" s="19"/>
      <c r="S330" s="19"/>
      <c r="T330" s="20"/>
      <c r="U330" s="20"/>
      <c r="V330" s="20"/>
      <c r="W330" s="20"/>
      <c r="X330" s="20"/>
    </row>
    <row r="331" spans="11:24" x14ac:dyDescent="0.25">
      <c r="K331" s="53"/>
      <c r="N331" s="53"/>
      <c r="P331" s="19"/>
      <c r="Q331" s="19"/>
      <c r="R331" s="19"/>
      <c r="S331" s="19"/>
      <c r="T331" s="20"/>
      <c r="U331" s="20"/>
      <c r="V331" s="20"/>
      <c r="W331" s="20"/>
      <c r="X331" s="20"/>
    </row>
    <row r="332" spans="11:24" x14ac:dyDescent="0.25">
      <c r="K332" s="53"/>
      <c r="N332" s="53"/>
      <c r="P332" s="19"/>
      <c r="Q332" s="19"/>
      <c r="R332" s="19"/>
      <c r="S332" s="19"/>
      <c r="T332" s="20"/>
      <c r="U332" s="20"/>
      <c r="V332" s="20"/>
      <c r="W332" s="20"/>
      <c r="X332" s="20"/>
    </row>
    <row r="333" spans="11:24" x14ac:dyDescent="0.25">
      <c r="K333" s="53"/>
      <c r="N333" s="53"/>
      <c r="P333" s="19"/>
      <c r="Q333" s="19"/>
      <c r="R333" s="19"/>
      <c r="S333" s="19"/>
      <c r="T333" s="20"/>
      <c r="U333" s="20"/>
      <c r="V333" s="20"/>
      <c r="W333" s="20"/>
      <c r="X333" s="20"/>
    </row>
    <row r="334" spans="11:24" x14ac:dyDescent="0.25">
      <c r="K334" s="53"/>
      <c r="N334" s="53"/>
      <c r="P334" s="19"/>
      <c r="Q334" s="19"/>
      <c r="R334" s="19"/>
      <c r="S334" s="19"/>
      <c r="T334" s="20"/>
      <c r="U334" s="20"/>
      <c r="V334" s="20"/>
      <c r="W334" s="20"/>
      <c r="X334" s="20"/>
    </row>
    <row r="335" spans="11:24" x14ac:dyDescent="0.25">
      <c r="K335" s="53"/>
      <c r="N335" s="53"/>
      <c r="P335" s="19"/>
      <c r="Q335" s="19"/>
      <c r="R335" s="19"/>
      <c r="S335" s="19"/>
      <c r="T335" s="20"/>
      <c r="U335" s="20"/>
      <c r="V335" s="20"/>
      <c r="W335" s="20"/>
      <c r="X335" s="20"/>
    </row>
    <row r="336" spans="11:24" x14ac:dyDescent="0.25">
      <c r="K336" s="53"/>
      <c r="N336" s="53"/>
      <c r="P336" s="19"/>
      <c r="Q336" s="19"/>
      <c r="R336" s="19"/>
      <c r="S336" s="19"/>
      <c r="T336" s="20"/>
      <c r="U336" s="20"/>
      <c r="V336" s="20"/>
      <c r="W336" s="20"/>
      <c r="X336" s="20"/>
    </row>
    <row r="337" spans="11:24" x14ac:dyDescent="0.25">
      <c r="K337" s="53"/>
      <c r="N337" s="53"/>
      <c r="P337" s="19"/>
      <c r="Q337" s="19"/>
      <c r="R337" s="19"/>
      <c r="S337" s="19"/>
      <c r="T337" s="20"/>
      <c r="U337" s="20"/>
      <c r="V337" s="20"/>
      <c r="W337" s="20"/>
      <c r="X337" s="20"/>
    </row>
    <row r="338" spans="11:24" x14ac:dyDescent="0.25">
      <c r="K338" s="53"/>
      <c r="N338" s="53"/>
      <c r="P338" s="19"/>
      <c r="Q338" s="19"/>
      <c r="R338" s="19"/>
      <c r="S338" s="19"/>
      <c r="T338" s="20"/>
      <c r="U338" s="20"/>
      <c r="V338" s="20"/>
      <c r="W338" s="20"/>
      <c r="X338" s="20"/>
    </row>
    <row r="339" spans="11:24" x14ac:dyDescent="0.25">
      <c r="K339" s="53"/>
      <c r="N339" s="53"/>
      <c r="P339" s="19"/>
      <c r="Q339" s="19"/>
      <c r="R339" s="19"/>
      <c r="S339" s="19"/>
      <c r="T339" s="20"/>
      <c r="U339" s="20"/>
      <c r="V339" s="20"/>
      <c r="W339" s="20"/>
      <c r="X339" s="20"/>
    </row>
    <row r="340" spans="11:24" x14ac:dyDescent="0.25">
      <c r="K340" s="53"/>
      <c r="N340" s="53"/>
      <c r="P340" s="19"/>
      <c r="Q340" s="19"/>
      <c r="R340" s="19"/>
      <c r="S340" s="19"/>
      <c r="T340" s="20"/>
      <c r="U340" s="20"/>
      <c r="V340" s="20"/>
      <c r="W340" s="20"/>
      <c r="X340" s="20"/>
    </row>
    <row r="341" spans="11:24" x14ac:dyDescent="0.25">
      <c r="K341" s="53"/>
      <c r="N341" s="53"/>
      <c r="P341" s="19"/>
      <c r="Q341" s="19"/>
      <c r="R341" s="19"/>
      <c r="S341" s="19"/>
      <c r="T341" s="20"/>
      <c r="U341" s="20"/>
      <c r="V341" s="20"/>
      <c r="W341" s="20"/>
      <c r="X341" s="20"/>
    </row>
    <row r="342" spans="11:24" x14ac:dyDescent="0.25">
      <c r="K342" s="53"/>
      <c r="N342" s="53"/>
      <c r="P342" s="19"/>
      <c r="Q342" s="19"/>
      <c r="R342" s="19"/>
      <c r="S342" s="19"/>
      <c r="T342" s="20"/>
      <c r="U342" s="20"/>
      <c r="V342" s="20"/>
      <c r="W342" s="20"/>
      <c r="X342" s="20"/>
    </row>
    <row r="343" spans="11:24" x14ac:dyDescent="0.25">
      <c r="K343" s="53"/>
      <c r="N343" s="53"/>
      <c r="P343" s="19"/>
      <c r="Q343" s="19"/>
      <c r="R343" s="19"/>
      <c r="S343" s="19"/>
      <c r="T343" s="20"/>
      <c r="U343" s="20"/>
      <c r="V343" s="20"/>
      <c r="W343" s="20"/>
      <c r="X343" s="20"/>
    </row>
    <row r="344" spans="11:24" x14ac:dyDescent="0.25">
      <c r="K344" s="53"/>
      <c r="N344" s="53"/>
      <c r="P344" s="19"/>
      <c r="Q344" s="19"/>
      <c r="R344" s="19"/>
      <c r="S344" s="19"/>
      <c r="T344" s="20"/>
      <c r="U344" s="20"/>
      <c r="V344" s="20"/>
      <c r="W344" s="20"/>
      <c r="X344" s="20"/>
    </row>
    <row r="345" spans="11:24" x14ac:dyDescent="0.25">
      <c r="K345" s="53"/>
      <c r="N345" s="53"/>
      <c r="P345" s="19"/>
      <c r="Q345" s="19"/>
      <c r="R345" s="19"/>
      <c r="S345" s="19"/>
      <c r="T345" s="20"/>
      <c r="U345" s="20"/>
      <c r="V345" s="20"/>
      <c r="W345" s="20"/>
      <c r="X345" s="20"/>
    </row>
    <row r="346" spans="11:24" x14ac:dyDescent="0.25">
      <c r="K346" s="53"/>
      <c r="N346" s="53"/>
      <c r="P346" s="19"/>
      <c r="Q346" s="19"/>
      <c r="R346" s="19"/>
      <c r="S346" s="19"/>
      <c r="T346" s="20"/>
      <c r="U346" s="20"/>
      <c r="V346" s="20"/>
      <c r="W346" s="20"/>
      <c r="X346" s="20"/>
    </row>
    <row r="347" spans="11:24" x14ac:dyDescent="0.25">
      <c r="K347" s="53"/>
      <c r="N347" s="53"/>
      <c r="P347" s="19"/>
      <c r="Q347" s="19"/>
      <c r="R347" s="19"/>
      <c r="S347" s="19"/>
      <c r="T347" s="20"/>
      <c r="U347" s="20"/>
      <c r="V347" s="20"/>
      <c r="W347" s="20"/>
      <c r="X347" s="20"/>
    </row>
    <row r="348" spans="11:24" x14ac:dyDescent="0.25">
      <c r="K348" s="53"/>
      <c r="N348" s="53"/>
      <c r="P348" s="19"/>
      <c r="Q348" s="19"/>
      <c r="R348" s="19"/>
      <c r="S348" s="19"/>
      <c r="T348" s="20"/>
      <c r="U348" s="20"/>
      <c r="V348" s="20"/>
      <c r="W348" s="20"/>
      <c r="X348" s="20"/>
    </row>
    <row r="349" spans="11:24" x14ac:dyDescent="0.25">
      <c r="K349" s="53"/>
      <c r="N349" s="53"/>
      <c r="P349" s="19"/>
      <c r="Q349" s="19"/>
      <c r="R349" s="19"/>
      <c r="S349" s="19"/>
      <c r="T349" s="20"/>
      <c r="U349" s="20"/>
      <c r="V349" s="20"/>
      <c r="W349" s="20"/>
      <c r="X349" s="20"/>
    </row>
    <row r="350" spans="11:24" x14ac:dyDescent="0.25">
      <c r="K350" s="53"/>
      <c r="N350" s="53"/>
      <c r="P350" s="19"/>
      <c r="Q350" s="19"/>
      <c r="R350" s="19"/>
      <c r="S350" s="19"/>
      <c r="T350" s="20"/>
      <c r="U350" s="20"/>
      <c r="V350" s="20"/>
      <c r="W350" s="20"/>
      <c r="X350" s="20"/>
    </row>
    <row r="351" spans="11:24" x14ac:dyDescent="0.25">
      <c r="K351" s="53"/>
      <c r="N351" s="53"/>
      <c r="P351" s="19"/>
      <c r="Q351" s="19"/>
      <c r="R351" s="19"/>
      <c r="S351" s="19"/>
      <c r="T351" s="20"/>
      <c r="U351" s="20"/>
      <c r="V351" s="20"/>
      <c r="W351" s="20"/>
      <c r="X351" s="20"/>
    </row>
    <row r="352" spans="11:24" x14ac:dyDescent="0.25">
      <c r="K352" s="53"/>
      <c r="N352" s="53"/>
      <c r="P352" s="19"/>
      <c r="Q352" s="19"/>
      <c r="R352" s="19"/>
      <c r="S352" s="19"/>
      <c r="T352" s="20"/>
      <c r="U352" s="20"/>
      <c r="V352" s="20"/>
      <c r="W352" s="20"/>
      <c r="X352" s="20"/>
    </row>
    <row r="353" spans="11:24" x14ac:dyDescent="0.25">
      <c r="K353" s="53"/>
      <c r="N353" s="53"/>
      <c r="P353" s="19"/>
      <c r="Q353" s="19"/>
      <c r="R353" s="19"/>
      <c r="S353" s="19"/>
      <c r="T353" s="20"/>
      <c r="U353" s="20"/>
      <c r="V353" s="20"/>
      <c r="W353" s="20"/>
      <c r="X353" s="20"/>
    </row>
    <row r="354" spans="11:24" x14ac:dyDescent="0.25">
      <c r="K354" s="53"/>
      <c r="N354" s="53"/>
      <c r="P354" s="19"/>
      <c r="Q354" s="19"/>
      <c r="R354" s="19"/>
      <c r="S354" s="19"/>
      <c r="T354" s="20"/>
      <c r="U354" s="20"/>
      <c r="V354" s="20"/>
      <c r="W354" s="20"/>
      <c r="X354" s="20"/>
    </row>
    <row r="355" spans="11:24" x14ac:dyDescent="0.25">
      <c r="K355" s="53"/>
      <c r="N355" s="53"/>
      <c r="P355" s="19"/>
      <c r="Q355" s="19"/>
      <c r="R355" s="19"/>
      <c r="S355" s="19"/>
      <c r="T355" s="20"/>
      <c r="U355" s="20"/>
      <c r="V355" s="20"/>
      <c r="W355" s="20"/>
      <c r="X355" s="20"/>
    </row>
    <row r="356" spans="11:24" x14ac:dyDescent="0.25">
      <c r="K356" s="53"/>
      <c r="N356" s="53"/>
      <c r="P356" s="19"/>
      <c r="Q356" s="19"/>
      <c r="R356" s="19"/>
      <c r="S356" s="19"/>
      <c r="T356" s="20"/>
      <c r="U356" s="20"/>
      <c r="V356" s="20"/>
      <c r="W356" s="20"/>
      <c r="X356" s="20"/>
    </row>
    <row r="357" spans="11:24" x14ac:dyDescent="0.25">
      <c r="K357" s="53"/>
      <c r="N357" s="53"/>
      <c r="P357" s="19"/>
      <c r="Q357" s="19"/>
      <c r="R357" s="19"/>
      <c r="S357" s="19"/>
      <c r="T357" s="20"/>
      <c r="U357" s="20"/>
      <c r="V357" s="20"/>
      <c r="W357" s="20"/>
      <c r="X357" s="20"/>
    </row>
    <row r="358" spans="11:24" x14ac:dyDescent="0.25">
      <c r="K358" s="53"/>
      <c r="N358" s="53"/>
      <c r="P358" s="19"/>
      <c r="Q358" s="19"/>
      <c r="R358" s="19"/>
      <c r="S358" s="19"/>
      <c r="T358" s="20"/>
      <c r="U358" s="20"/>
      <c r="V358" s="20"/>
      <c r="W358" s="20"/>
      <c r="X358" s="20"/>
    </row>
    <row r="359" spans="11:24" x14ac:dyDescent="0.25">
      <c r="K359" s="53"/>
      <c r="N359" s="53"/>
      <c r="P359" s="19"/>
      <c r="Q359" s="19"/>
      <c r="R359" s="19"/>
      <c r="S359" s="19"/>
      <c r="T359" s="20"/>
      <c r="U359" s="20"/>
      <c r="V359" s="20"/>
      <c r="W359" s="20"/>
      <c r="X359" s="20"/>
    </row>
    <row r="360" spans="11:24" x14ac:dyDescent="0.25">
      <c r="K360" s="53"/>
      <c r="N360" s="53"/>
      <c r="P360" s="19"/>
      <c r="Q360" s="19"/>
      <c r="R360" s="19"/>
      <c r="S360" s="19"/>
      <c r="T360" s="20"/>
      <c r="U360" s="20"/>
      <c r="V360" s="20"/>
      <c r="W360" s="20"/>
      <c r="X360" s="20"/>
    </row>
    <row r="361" spans="11:24" x14ac:dyDescent="0.25">
      <c r="K361" s="53"/>
      <c r="N361" s="53"/>
      <c r="P361" s="19"/>
      <c r="Q361" s="19"/>
      <c r="R361" s="19"/>
      <c r="S361" s="19"/>
      <c r="T361" s="20"/>
      <c r="U361" s="20"/>
      <c r="V361" s="20"/>
      <c r="W361" s="20"/>
      <c r="X361" s="20"/>
    </row>
    <row r="362" spans="11:24" x14ac:dyDescent="0.25">
      <c r="K362" s="53"/>
      <c r="N362" s="53"/>
      <c r="P362" s="19"/>
      <c r="Q362" s="19"/>
      <c r="R362" s="19"/>
      <c r="S362" s="19"/>
      <c r="T362" s="20"/>
      <c r="U362" s="20"/>
      <c r="V362" s="20"/>
      <c r="W362" s="20"/>
      <c r="X362" s="20"/>
    </row>
    <row r="363" spans="11:24" x14ac:dyDescent="0.25">
      <c r="K363" s="53"/>
      <c r="N363" s="53"/>
      <c r="P363" s="19"/>
      <c r="Q363" s="19"/>
      <c r="R363" s="19"/>
      <c r="S363" s="19"/>
      <c r="T363" s="20"/>
      <c r="U363" s="20"/>
      <c r="V363" s="20"/>
      <c r="W363" s="20"/>
      <c r="X363" s="20"/>
    </row>
    <row r="364" spans="11:24" x14ac:dyDescent="0.25">
      <c r="K364" s="53"/>
      <c r="N364" s="53"/>
      <c r="P364" s="19"/>
      <c r="Q364" s="19"/>
      <c r="R364" s="19"/>
      <c r="S364" s="19"/>
      <c r="T364" s="20"/>
      <c r="U364" s="20"/>
      <c r="V364" s="20"/>
      <c r="W364" s="20"/>
      <c r="X364" s="20"/>
    </row>
    <row r="365" spans="11:24" x14ac:dyDescent="0.25">
      <c r="K365" s="53"/>
      <c r="N365" s="53"/>
      <c r="P365" s="19"/>
      <c r="Q365" s="19"/>
      <c r="R365" s="19"/>
      <c r="S365" s="19"/>
      <c r="T365" s="20"/>
      <c r="U365" s="20"/>
      <c r="V365" s="20"/>
      <c r="W365" s="20"/>
      <c r="X365" s="20"/>
    </row>
    <row r="366" spans="11:24" x14ac:dyDescent="0.25">
      <c r="K366" s="53"/>
      <c r="N366" s="53"/>
      <c r="P366" s="19"/>
      <c r="Q366" s="19"/>
      <c r="R366" s="19"/>
      <c r="S366" s="19"/>
      <c r="T366" s="20"/>
      <c r="U366" s="20"/>
      <c r="V366" s="20"/>
      <c r="W366" s="20"/>
      <c r="X366" s="20"/>
    </row>
    <row r="367" spans="11:24" x14ac:dyDescent="0.25">
      <c r="K367" s="53"/>
      <c r="N367" s="53"/>
      <c r="P367" s="19"/>
      <c r="Q367" s="19"/>
      <c r="R367" s="19"/>
      <c r="S367" s="19"/>
      <c r="T367" s="20"/>
      <c r="U367" s="20"/>
      <c r="V367" s="20"/>
      <c r="W367" s="20"/>
      <c r="X367" s="20"/>
    </row>
    <row r="368" spans="11:24" x14ac:dyDescent="0.25">
      <c r="K368" s="53"/>
      <c r="N368" s="53"/>
      <c r="P368" s="19"/>
      <c r="Q368" s="19"/>
      <c r="R368" s="19"/>
      <c r="S368" s="19"/>
      <c r="T368" s="20"/>
      <c r="U368" s="20"/>
      <c r="V368" s="20"/>
      <c r="W368" s="20"/>
      <c r="X368" s="20"/>
    </row>
    <row r="369" spans="11:24" x14ac:dyDescent="0.25">
      <c r="K369" s="53"/>
      <c r="N369" s="53"/>
      <c r="P369" s="19"/>
      <c r="Q369" s="19"/>
      <c r="R369" s="19"/>
      <c r="S369" s="19"/>
      <c r="T369" s="20"/>
      <c r="U369" s="20"/>
      <c r="V369" s="20"/>
      <c r="W369" s="20"/>
      <c r="X369" s="20"/>
    </row>
    <row r="370" spans="11:24" x14ac:dyDescent="0.25">
      <c r="K370" s="53"/>
      <c r="N370" s="53"/>
      <c r="P370" s="19"/>
      <c r="Q370" s="19"/>
      <c r="R370" s="19"/>
      <c r="S370" s="19"/>
      <c r="T370" s="20"/>
      <c r="U370" s="20"/>
      <c r="V370" s="20"/>
      <c r="W370" s="20"/>
      <c r="X370" s="20"/>
    </row>
    <row r="371" spans="11:24" x14ac:dyDescent="0.25">
      <c r="K371" s="53"/>
      <c r="N371" s="53"/>
      <c r="P371" s="19"/>
      <c r="Q371" s="19"/>
      <c r="R371" s="19"/>
      <c r="S371" s="19"/>
      <c r="T371" s="20"/>
      <c r="U371" s="20"/>
      <c r="V371" s="20"/>
      <c r="W371" s="20"/>
      <c r="X371" s="20"/>
    </row>
    <row r="372" spans="11:24" x14ac:dyDescent="0.25">
      <c r="K372" s="53"/>
      <c r="N372" s="53"/>
      <c r="P372" s="19"/>
      <c r="Q372" s="19"/>
      <c r="R372" s="19"/>
      <c r="S372" s="19"/>
      <c r="T372" s="20"/>
      <c r="U372" s="20"/>
      <c r="V372" s="20"/>
      <c r="W372" s="20"/>
      <c r="X372" s="20"/>
    </row>
    <row r="373" spans="11:24" x14ac:dyDescent="0.25">
      <c r="K373" s="53"/>
      <c r="N373" s="53"/>
      <c r="P373" s="19"/>
      <c r="Q373" s="19"/>
      <c r="R373" s="19"/>
      <c r="S373" s="19"/>
      <c r="T373" s="20"/>
      <c r="U373" s="20"/>
      <c r="V373" s="20"/>
      <c r="W373" s="20"/>
      <c r="X373" s="20"/>
    </row>
    <row r="374" spans="11:24" x14ac:dyDescent="0.25">
      <c r="K374" s="53"/>
      <c r="N374" s="53"/>
      <c r="P374" s="19"/>
      <c r="Q374" s="19"/>
      <c r="R374" s="19"/>
      <c r="S374" s="19"/>
      <c r="T374" s="20"/>
      <c r="U374" s="20"/>
      <c r="V374" s="20"/>
      <c r="W374" s="20"/>
      <c r="X374" s="20"/>
    </row>
    <row r="375" spans="11:24" x14ac:dyDescent="0.25">
      <c r="K375" s="53"/>
      <c r="N375" s="53"/>
      <c r="P375" s="19"/>
      <c r="Q375" s="19"/>
      <c r="R375" s="19"/>
      <c r="S375" s="19"/>
      <c r="T375" s="20"/>
      <c r="U375" s="20"/>
      <c r="V375" s="20"/>
      <c r="W375" s="20"/>
      <c r="X375" s="20"/>
    </row>
    <row r="376" spans="11:24" x14ac:dyDescent="0.25">
      <c r="K376" s="53"/>
      <c r="N376" s="53"/>
      <c r="P376" s="19"/>
      <c r="Q376" s="19"/>
      <c r="R376" s="19"/>
      <c r="S376" s="19"/>
      <c r="T376" s="20"/>
      <c r="U376" s="20"/>
      <c r="V376" s="20"/>
      <c r="W376" s="20"/>
      <c r="X376" s="20"/>
    </row>
    <row r="377" spans="11:24" x14ac:dyDescent="0.25">
      <c r="K377" s="53"/>
      <c r="N377" s="53"/>
      <c r="P377" s="19"/>
      <c r="Q377" s="19"/>
      <c r="R377" s="19"/>
      <c r="S377" s="19"/>
      <c r="T377" s="20"/>
      <c r="U377" s="20"/>
      <c r="V377" s="20"/>
      <c r="W377" s="20"/>
      <c r="X377" s="20"/>
    </row>
    <row r="378" spans="11:24" x14ac:dyDescent="0.25">
      <c r="K378" s="53"/>
      <c r="N378" s="53"/>
      <c r="P378" s="19"/>
      <c r="Q378" s="19"/>
      <c r="R378" s="19"/>
      <c r="S378" s="19"/>
      <c r="T378" s="20"/>
      <c r="U378" s="20"/>
      <c r="V378" s="20"/>
      <c r="W378" s="20"/>
      <c r="X378" s="20"/>
    </row>
    <row r="379" spans="11:24" x14ac:dyDescent="0.25">
      <c r="K379" s="53"/>
      <c r="N379" s="53"/>
      <c r="P379" s="19"/>
      <c r="Q379" s="19"/>
      <c r="R379" s="19"/>
      <c r="S379" s="19"/>
      <c r="T379" s="20"/>
      <c r="U379" s="20"/>
      <c r="V379" s="20"/>
      <c r="W379" s="20"/>
      <c r="X379" s="20"/>
    </row>
    <row r="380" spans="11:24" x14ac:dyDescent="0.25">
      <c r="K380" s="53"/>
      <c r="N380" s="53"/>
      <c r="P380" s="19"/>
      <c r="Q380" s="19"/>
      <c r="R380" s="19"/>
      <c r="S380" s="19"/>
      <c r="T380" s="20"/>
      <c r="U380" s="20"/>
      <c r="V380" s="20"/>
      <c r="W380" s="20"/>
      <c r="X380" s="20"/>
    </row>
    <row r="381" spans="11:24" x14ac:dyDescent="0.25">
      <c r="K381" s="53"/>
      <c r="N381" s="53"/>
      <c r="P381" s="19"/>
      <c r="Q381" s="19"/>
      <c r="R381" s="19"/>
      <c r="S381" s="19"/>
      <c r="T381" s="20"/>
      <c r="U381" s="20"/>
      <c r="V381" s="20"/>
      <c r="W381" s="20"/>
      <c r="X381" s="20"/>
    </row>
    <row r="382" spans="11:24" x14ac:dyDescent="0.25">
      <c r="K382" s="53"/>
      <c r="N382" s="53"/>
      <c r="P382" s="19"/>
      <c r="Q382" s="19"/>
      <c r="R382" s="19"/>
      <c r="S382" s="19"/>
      <c r="T382" s="20"/>
      <c r="U382" s="20"/>
      <c r="V382" s="20"/>
      <c r="W382" s="20"/>
      <c r="X382" s="20"/>
    </row>
    <row r="383" spans="11:24" x14ac:dyDescent="0.25">
      <c r="K383" s="53"/>
      <c r="N383" s="53"/>
      <c r="P383" s="19"/>
      <c r="Q383" s="19"/>
      <c r="R383" s="19"/>
      <c r="S383" s="19"/>
      <c r="T383" s="20"/>
      <c r="U383" s="20"/>
      <c r="V383" s="20"/>
      <c r="W383" s="20"/>
      <c r="X383" s="20"/>
    </row>
    <row r="384" spans="11:24" x14ac:dyDescent="0.25">
      <c r="K384" s="53"/>
      <c r="N384" s="53"/>
      <c r="P384" s="19"/>
      <c r="Q384" s="19"/>
      <c r="R384" s="19"/>
      <c r="S384" s="19"/>
      <c r="T384" s="20"/>
      <c r="U384" s="20"/>
      <c r="V384" s="20"/>
      <c r="W384" s="20"/>
      <c r="X384" s="20"/>
    </row>
    <row r="385" spans="11:24" x14ac:dyDescent="0.25">
      <c r="K385" s="53"/>
      <c r="N385" s="53"/>
      <c r="P385" s="19"/>
      <c r="Q385" s="19"/>
      <c r="R385" s="19"/>
      <c r="S385" s="19"/>
      <c r="T385" s="20"/>
      <c r="U385" s="20"/>
      <c r="V385" s="20"/>
      <c r="W385" s="20"/>
      <c r="X385" s="20"/>
    </row>
    <row r="386" spans="11:24" x14ac:dyDescent="0.25">
      <c r="K386" s="53"/>
      <c r="N386" s="53"/>
      <c r="P386" s="19"/>
      <c r="Q386" s="19"/>
      <c r="R386" s="19"/>
      <c r="S386" s="19"/>
      <c r="T386" s="20"/>
      <c r="U386" s="20"/>
      <c r="V386" s="20"/>
      <c r="W386" s="20"/>
      <c r="X386" s="20"/>
    </row>
    <row r="387" spans="11:24" x14ac:dyDescent="0.25">
      <c r="K387" s="53"/>
      <c r="N387" s="53"/>
      <c r="P387" s="19"/>
      <c r="Q387" s="19"/>
      <c r="R387" s="19"/>
      <c r="S387" s="19"/>
      <c r="T387" s="20"/>
      <c r="U387" s="20"/>
      <c r="V387" s="20"/>
      <c r="W387" s="20"/>
      <c r="X387" s="20"/>
    </row>
    <row r="388" spans="11:24" x14ac:dyDescent="0.25">
      <c r="K388" s="53"/>
      <c r="N388" s="53"/>
      <c r="P388" s="19"/>
      <c r="Q388" s="19"/>
      <c r="R388" s="19"/>
      <c r="S388" s="19"/>
      <c r="T388" s="20"/>
      <c r="U388" s="20"/>
      <c r="V388" s="20"/>
      <c r="W388" s="20"/>
      <c r="X388" s="20"/>
    </row>
    <row r="389" spans="11:24" x14ac:dyDescent="0.25">
      <c r="K389" s="53"/>
      <c r="N389" s="53"/>
      <c r="P389" s="19"/>
      <c r="Q389" s="19"/>
      <c r="R389" s="19"/>
      <c r="S389" s="19"/>
      <c r="T389" s="20"/>
      <c r="U389" s="20"/>
      <c r="V389" s="20"/>
      <c r="W389" s="20"/>
      <c r="X389" s="20"/>
    </row>
    <row r="390" spans="11:24" x14ac:dyDescent="0.25">
      <c r="K390" s="53"/>
      <c r="N390" s="53"/>
      <c r="P390" s="19"/>
      <c r="Q390" s="19"/>
      <c r="R390" s="19"/>
      <c r="S390" s="19"/>
      <c r="T390" s="20"/>
      <c r="U390" s="20"/>
      <c r="V390" s="20"/>
      <c r="W390" s="20"/>
      <c r="X390" s="20"/>
    </row>
    <row r="391" spans="11:24" x14ac:dyDescent="0.25">
      <c r="K391" s="53"/>
      <c r="N391" s="53"/>
      <c r="P391" s="19"/>
      <c r="Q391" s="19"/>
      <c r="R391" s="19"/>
      <c r="S391" s="19"/>
      <c r="T391" s="20"/>
      <c r="U391" s="20"/>
      <c r="V391" s="20"/>
      <c r="W391" s="20"/>
      <c r="X391" s="20"/>
    </row>
    <row r="392" spans="11:24" x14ac:dyDescent="0.25">
      <c r="K392" s="53"/>
      <c r="N392" s="53"/>
      <c r="P392" s="19"/>
      <c r="Q392" s="19"/>
      <c r="R392" s="19"/>
      <c r="S392" s="19"/>
      <c r="T392" s="20"/>
      <c r="U392" s="20"/>
      <c r="V392" s="20"/>
      <c r="W392" s="20"/>
      <c r="X392" s="20"/>
    </row>
    <row r="393" spans="11:24" x14ac:dyDescent="0.25">
      <c r="K393" s="53"/>
      <c r="N393" s="53"/>
      <c r="P393" s="19"/>
      <c r="Q393" s="19"/>
      <c r="R393" s="19"/>
      <c r="S393" s="19"/>
      <c r="T393" s="20"/>
      <c r="U393" s="20"/>
      <c r="V393" s="20"/>
      <c r="W393" s="20"/>
      <c r="X393" s="20"/>
    </row>
    <row r="394" spans="11:24" x14ac:dyDescent="0.25">
      <c r="K394" s="53"/>
      <c r="N394" s="53"/>
      <c r="P394" s="19"/>
      <c r="Q394" s="19"/>
      <c r="R394" s="19"/>
      <c r="S394" s="19"/>
      <c r="T394" s="20"/>
      <c r="U394" s="20"/>
      <c r="V394" s="20"/>
      <c r="W394" s="20"/>
      <c r="X394" s="20"/>
    </row>
    <row r="395" spans="11:24" x14ac:dyDescent="0.25">
      <c r="K395" s="53"/>
      <c r="N395" s="53"/>
      <c r="P395" s="19"/>
      <c r="Q395" s="19"/>
      <c r="R395" s="19"/>
      <c r="S395" s="19"/>
      <c r="T395" s="20"/>
      <c r="U395" s="20"/>
      <c r="V395" s="20"/>
      <c r="W395" s="20"/>
      <c r="X395" s="20"/>
    </row>
    <row r="396" spans="11:24" x14ac:dyDescent="0.25">
      <c r="K396" s="53"/>
      <c r="N396" s="53"/>
      <c r="P396" s="19"/>
      <c r="Q396" s="19"/>
      <c r="R396" s="19"/>
      <c r="S396" s="19"/>
      <c r="T396" s="20"/>
      <c r="U396" s="20"/>
      <c r="V396" s="20"/>
      <c r="W396" s="20"/>
      <c r="X396" s="20"/>
    </row>
    <row r="397" spans="11:24" x14ac:dyDescent="0.25">
      <c r="K397" s="53"/>
      <c r="N397" s="53"/>
      <c r="P397" s="19"/>
      <c r="Q397" s="19"/>
      <c r="R397" s="19"/>
      <c r="S397" s="19"/>
      <c r="T397" s="20"/>
      <c r="U397" s="20"/>
      <c r="V397" s="20"/>
      <c r="W397" s="20"/>
      <c r="X397" s="20"/>
    </row>
    <row r="398" spans="11:24" x14ac:dyDescent="0.25">
      <c r="K398" s="53"/>
      <c r="N398" s="53"/>
      <c r="P398" s="19"/>
      <c r="Q398" s="19"/>
      <c r="R398" s="19"/>
      <c r="S398" s="19"/>
      <c r="T398" s="20"/>
      <c r="U398" s="20"/>
      <c r="V398" s="20"/>
      <c r="W398" s="20"/>
      <c r="X398" s="20"/>
    </row>
    <row r="399" spans="11:24" x14ac:dyDescent="0.25">
      <c r="K399" s="53"/>
      <c r="N399" s="53"/>
      <c r="P399" s="19"/>
      <c r="Q399" s="19"/>
      <c r="R399" s="19"/>
      <c r="S399" s="19"/>
      <c r="T399" s="20"/>
      <c r="U399" s="20"/>
      <c r="V399" s="20"/>
      <c r="W399" s="20"/>
      <c r="X399" s="20"/>
    </row>
    <row r="400" spans="11:24" x14ac:dyDescent="0.25">
      <c r="K400" s="53"/>
      <c r="N400" s="53"/>
      <c r="P400" s="19"/>
      <c r="Q400" s="19"/>
      <c r="R400" s="19"/>
      <c r="S400" s="19"/>
      <c r="T400" s="20"/>
      <c r="U400" s="20"/>
      <c r="V400" s="20"/>
      <c r="W400" s="20"/>
      <c r="X400" s="20"/>
    </row>
    <row r="401" spans="11:24" x14ac:dyDescent="0.25">
      <c r="K401" s="53"/>
      <c r="N401" s="53"/>
      <c r="P401" s="19"/>
      <c r="Q401" s="19"/>
      <c r="R401" s="19"/>
      <c r="S401" s="19"/>
      <c r="T401" s="20"/>
      <c r="U401" s="20"/>
      <c r="V401" s="20"/>
      <c r="W401" s="20"/>
      <c r="X401" s="20"/>
    </row>
    <row r="402" spans="11:24" x14ac:dyDescent="0.25">
      <c r="K402" s="53"/>
      <c r="N402" s="53"/>
      <c r="P402" s="19"/>
      <c r="Q402" s="19"/>
      <c r="R402" s="19"/>
      <c r="S402" s="19"/>
      <c r="T402" s="20"/>
      <c r="U402" s="20"/>
      <c r="V402" s="20"/>
      <c r="W402" s="20"/>
      <c r="X402" s="20"/>
    </row>
    <row r="403" spans="11:24" x14ac:dyDescent="0.25">
      <c r="K403" s="53"/>
      <c r="N403" s="53"/>
      <c r="P403" s="19"/>
      <c r="Q403" s="19"/>
      <c r="R403" s="19"/>
      <c r="S403" s="19"/>
      <c r="T403" s="20"/>
      <c r="U403" s="20"/>
      <c r="V403" s="20"/>
      <c r="W403" s="20"/>
      <c r="X403" s="20"/>
    </row>
    <row r="404" spans="11:24" x14ac:dyDescent="0.25">
      <c r="K404" s="53"/>
      <c r="N404" s="53"/>
      <c r="P404" s="19"/>
      <c r="Q404" s="19"/>
      <c r="R404" s="19"/>
      <c r="S404" s="19"/>
      <c r="T404" s="20"/>
      <c r="U404" s="20"/>
      <c r="V404" s="20"/>
      <c r="W404" s="20"/>
      <c r="X404" s="20"/>
    </row>
    <row r="405" spans="11:24" x14ac:dyDescent="0.25">
      <c r="K405" s="53"/>
      <c r="N405" s="53"/>
      <c r="P405" s="19"/>
      <c r="Q405" s="19"/>
      <c r="R405" s="19"/>
      <c r="S405" s="19"/>
      <c r="T405" s="20"/>
      <c r="U405" s="20"/>
      <c r="V405" s="20"/>
      <c r="W405" s="20"/>
      <c r="X405" s="20"/>
    </row>
    <row r="406" spans="11:24" x14ac:dyDescent="0.25">
      <c r="K406" s="53"/>
      <c r="N406" s="53"/>
      <c r="P406" s="19"/>
      <c r="Q406" s="19"/>
      <c r="R406" s="19"/>
      <c r="S406" s="19"/>
      <c r="T406" s="20"/>
      <c r="U406" s="20"/>
      <c r="V406" s="20"/>
      <c r="W406" s="20"/>
      <c r="X406" s="20"/>
    </row>
    <row r="407" spans="11:24" x14ac:dyDescent="0.25">
      <c r="K407" s="53"/>
      <c r="N407" s="53"/>
      <c r="P407" s="19"/>
      <c r="Q407" s="19"/>
      <c r="R407" s="19"/>
      <c r="S407" s="19"/>
      <c r="T407" s="20"/>
      <c r="U407" s="20"/>
      <c r="V407" s="20"/>
      <c r="W407" s="20"/>
      <c r="X407" s="20"/>
    </row>
    <row r="408" spans="11:24" x14ac:dyDescent="0.25">
      <c r="K408" s="53"/>
      <c r="N408" s="53"/>
      <c r="P408" s="19"/>
      <c r="Q408" s="19"/>
      <c r="R408" s="19"/>
      <c r="S408" s="19"/>
      <c r="T408" s="20"/>
      <c r="U408" s="20"/>
      <c r="V408" s="20"/>
      <c r="W408" s="20"/>
      <c r="X408" s="20"/>
    </row>
    <row r="409" spans="11:24" x14ac:dyDescent="0.25">
      <c r="K409" s="53"/>
      <c r="N409" s="53"/>
      <c r="P409" s="19"/>
      <c r="Q409" s="19"/>
      <c r="R409" s="19"/>
      <c r="S409" s="19"/>
      <c r="T409" s="20"/>
      <c r="U409" s="20"/>
      <c r="V409" s="20"/>
      <c r="W409" s="20"/>
      <c r="X409" s="20"/>
    </row>
    <row r="410" spans="11:24" x14ac:dyDescent="0.25">
      <c r="K410" s="53"/>
      <c r="N410" s="53"/>
      <c r="P410" s="19"/>
      <c r="Q410" s="19"/>
      <c r="R410" s="19"/>
      <c r="S410" s="19"/>
      <c r="T410" s="20"/>
      <c r="U410" s="20"/>
      <c r="V410" s="20"/>
      <c r="W410" s="20"/>
      <c r="X410" s="20"/>
    </row>
    <row r="411" spans="11:24" x14ac:dyDescent="0.25">
      <c r="K411" s="53"/>
      <c r="N411" s="53"/>
      <c r="P411" s="19"/>
      <c r="Q411" s="19"/>
      <c r="R411" s="19"/>
      <c r="S411" s="19"/>
      <c r="T411" s="20"/>
      <c r="U411" s="20"/>
      <c r="V411" s="20"/>
      <c r="W411" s="20"/>
      <c r="X411" s="20"/>
    </row>
    <row r="412" spans="11:24" x14ac:dyDescent="0.25">
      <c r="K412" s="53"/>
      <c r="N412" s="53"/>
      <c r="P412" s="19"/>
      <c r="Q412" s="19"/>
      <c r="R412" s="19"/>
      <c r="S412" s="19"/>
      <c r="T412" s="20"/>
      <c r="U412" s="20"/>
      <c r="V412" s="20"/>
      <c r="W412" s="20"/>
      <c r="X412" s="20"/>
    </row>
    <row r="413" spans="11:24" x14ac:dyDescent="0.25">
      <c r="K413" s="53"/>
      <c r="N413" s="53"/>
      <c r="P413" s="19"/>
      <c r="Q413" s="19"/>
      <c r="R413" s="19"/>
      <c r="S413" s="19"/>
      <c r="T413" s="20"/>
      <c r="U413" s="20"/>
      <c r="V413" s="20"/>
      <c r="W413" s="20"/>
      <c r="X413" s="20"/>
    </row>
    <row r="414" spans="11:24" x14ac:dyDescent="0.25">
      <c r="K414" s="53"/>
      <c r="N414" s="53"/>
      <c r="P414" s="19"/>
      <c r="Q414" s="19"/>
      <c r="R414" s="19"/>
      <c r="S414" s="19"/>
      <c r="T414" s="20"/>
      <c r="U414" s="20"/>
      <c r="V414" s="20"/>
      <c r="W414" s="20"/>
      <c r="X414" s="20"/>
    </row>
    <row r="415" spans="11:24" x14ac:dyDescent="0.25">
      <c r="K415" s="53"/>
      <c r="N415" s="53"/>
      <c r="P415" s="19"/>
      <c r="Q415" s="19"/>
      <c r="R415" s="19"/>
      <c r="S415" s="19"/>
      <c r="T415" s="20"/>
      <c r="U415" s="20"/>
      <c r="V415" s="20"/>
      <c r="W415" s="20"/>
      <c r="X415" s="20"/>
    </row>
    <row r="416" spans="11:24" x14ac:dyDescent="0.25">
      <c r="K416" s="53"/>
      <c r="N416" s="53"/>
      <c r="P416" s="19"/>
      <c r="Q416" s="19"/>
      <c r="R416" s="19"/>
      <c r="S416" s="19"/>
      <c r="T416" s="20"/>
      <c r="U416" s="20"/>
      <c r="V416" s="20"/>
      <c r="W416" s="20"/>
      <c r="X416" s="20"/>
    </row>
    <row r="417" spans="11:24" x14ac:dyDescent="0.25">
      <c r="K417" s="53"/>
      <c r="N417" s="53"/>
      <c r="P417" s="19"/>
      <c r="Q417" s="19"/>
      <c r="R417" s="19"/>
      <c r="S417" s="19"/>
      <c r="T417" s="20"/>
      <c r="U417" s="20"/>
      <c r="V417" s="20"/>
      <c r="W417" s="20"/>
      <c r="X417" s="20"/>
    </row>
    <row r="418" spans="11:24" x14ac:dyDescent="0.25">
      <c r="K418" s="53"/>
      <c r="N418" s="53"/>
      <c r="P418" s="19"/>
      <c r="Q418" s="19"/>
      <c r="R418" s="19"/>
      <c r="S418" s="19"/>
      <c r="T418" s="20"/>
      <c r="U418" s="20"/>
      <c r="V418" s="20"/>
      <c r="W418" s="20"/>
      <c r="X418" s="20"/>
    </row>
    <row r="419" spans="11:24" x14ac:dyDescent="0.25">
      <c r="K419" s="53"/>
      <c r="N419" s="53"/>
      <c r="P419" s="19"/>
      <c r="Q419" s="19"/>
      <c r="R419" s="19"/>
      <c r="S419" s="19"/>
      <c r="T419" s="20"/>
      <c r="U419" s="20"/>
      <c r="V419" s="20"/>
      <c r="W419" s="20"/>
      <c r="X419" s="20"/>
    </row>
    <row r="420" spans="11:24" x14ac:dyDescent="0.25">
      <c r="K420" s="53"/>
      <c r="N420" s="53"/>
      <c r="P420" s="19"/>
      <c r="Q420" s="19"/>
      <c r="R420" s="19"/>
      <c r="S420" s="19"/>
      <c r="T420" s="20"/>
      <c r="U420" s="20"/>
      <c r="V420" s="20"/>
      <c r="W420" s="20"/>
      <c r="X420" s="20"/>
    </row>
    <row r="421" spans="11:24" x14ac:dyDescent="0.25">
      <c r="K421" s="53"/>
      <c r="N421" s="53"/>
      <c r="P421" s="19"/>
      <c r="Q421" s="19"/>
      <c r="R421" s="19"/>
      <c r="S421" s="19"/>
      <c r="T421" s="20"/>
      <c r="U421" s="20"/>
      <c r="V421" s="20"/>
      <c r="W421" s="20"/>
      <c r="X421" s="20"/>
    </row>
    <row r="422" spans="11:24" x14ac:dyDescent="0.25">
      <c r="K422" s="53"/>
      <c r="N422" s="53"/>
      <c r="P422" s="19"/>
      <c r="Q422" s="19"/>
      <c r="R422" s="19"/>
      <c r="S422" s="19"/>
      <c r="T422" s="20"/>
      <c r="U422" s="20"/>
      <c r="V422" s="20"/>
      <c r="W422" s="20"/>
      <c r="X422" s="20"/>
    </row>
    <row r="423" spans="11:24" x14ac:dyDescent="0.25">
      <c r="K423" s="53"/>
      <c r="N423" s="53"/>
      <c r="P423" s="19"/>
      <c r="Q423" s="19"/>
      <c r="R423" s="19"/>
      <c r="S423" s="19"/>
      <c r="T423" s="20"/>
      <c r="U423" s="20"/>
      <c r="V423" s="20"/>
      <c r="W423" s="20"/>
      <c r="X423" s="20"/>
    </row>
    <row r="424" spans="11:24" x14ac:dyDescent="0.25">
      <c r="K424" s="53"/>
      <c r="N424" s="53"/>
      <c r="P424" s="19"/>
      <c r="Q424" s="19"/>
      <c r="R424" s="19"/>
      <c r="S424" s="19"/>
      <c r="T424" s="20"/>
      <c r="U424" s="20"/>
      <c r="V424" s="20"/>
      <c r="W424" s="20"/>
      <c r="X424" s="20"/>
    </row>
    <row r="425" spans="11:24" x14ac:dyDescent="0.25">
      <c r="K425" s="53"/>
      <c r="N425" s="53"/>
      <c r="P425" s="19"/>
      <c r="Q425" s="19"/>
      <c r="R425" s="19"/>
      <c r="S425" s="19"/>
      <c r="T425" s="20"/>
      <c r="U425" s="20"/>
      <c r="V425" s="20"/>
      <c r="W425" s="20"/>
      <c r="X425" s="20"/>
    </row>
    <row r="426" spans="11:24" x14ac:dyDescent="0.25">
      <c r="K426" s="53"/>
      <c r="N426" s="53"/>
      <c r="P426" s="19"/>
      <c r="Q426" s="19"/>
      <c r="R426" s="19"/>
      <c r="S426" s="19"/>
      <c r="T426" s="20"/>
      <c r="U426" s="20"/>
      <c r="V426" s="20"/>
      <c r="W426" s="20"/>
      <c r="X426" s="20"/>
    </row>
    <row r="427" spans="11:24" x14ac:dyDescent="0.25">
      <c r="K427" s="53"/>
      <c r="N427" s="53"/>
      <c r="P427" s="19"/>
      <c r="Q427" s="19"/>
      <c r="R427" s="19"/>
      <c r="S427" s="19"/>
      <c r="T427" s="20"/>
      <c r="U427" s="20"/>
      <c r="V427" s="20"/>
      <c r="W427" s="20"/>
      <c r="X427" s="20"/>
    </row>
    <row r="428" spans="11:24" x14ac:dyDescent="0.25">
      <c r="K428" s="53"/>
      <c r="N428" s="53"/>
      <c r="P428" s="19"/>
      <c r="Q428" s="19"/>
      <c r="R428" s="19"/>
      <c r="S428" s="19"/>
      <c r="T428" s="20"/>
      <c r="U428" s="20"/>
      <c r="V428" s="20"/>
      <c r="W428" s="20"/>
      <c r="X428" s="20"/>
    </row>
    <row r="429" spans="11:24" x14ac:dyDescent="0.25">
      <c r="K429" s="53"/>
      <c r="N429" s="53"/>
      <c r="P429" s="19"/>
      <c r="Q429" s="19"/>
      <c r="R429" s="19"/>
      <c r="S429" s="19"/>
      <c r="T429" s="20"/>
      <c r="U429" s="20"/>
      <c r="V429" s="20"/>
      <c r="W429" s="20"/>
      <c r="X429" s="20"/>
    </row>
    <row r="430" spans="11:24" x14ac:dyDescent="0.25">
      <c r="K430" s="53"/>
      <c r="N430" s="53"/>
      <c r="P430" s="19"/>
      <c r="Q430" s="19"/>
      <c r="R430" s="19"/>
      <c r="S430" s="19"/>
      <c r="T430" s="20"/>
      <c r="U430" s="20"/>
      <c r="V430" s="20"/>
      <c r="W430" s="20"/>
      <c r="X430" s="20"/>
    </row>
    <row r="431" spans="11:24" x14ac:dyDescent="0.25">
      <c r="K431" s="53"/>
      <c r="N431" s="53"/>
      <c r="P431" s="19"/>
      <c r="Q431" s="19"/>
      <c r="R431" s="19"/>
      <c r="S431" s="19"/>
      <c r="T431" s="20"/>
      <c r="U431" s="20"/>
      <c r="V431" s="20"/>
      <c r="W431" s="20"/>
      <c r="X431" s="20"/>
    </row>
    <row r="432" spans="11:24" x14ac:dyDescent="0.25">
      <c r="K432" s="53"/>
      <c r="N432" s="53"/>
      <c r="P432" s="19"/>
      <c r="Q432" s="19"/>
      <c r="R432" s="19"/>
      <c r="S432" s="19"/>
      <c r="T432" s="20"/>
      <c r="U432" s="20"/>
      <c r="V432" s="20"/>
      <c r="W432" s="20"/>
      <c r="X432" s="20"/>
    </row>
    <row r="433" spans="11:24" x14ac:dyDescent="0.25">
      <c r="K433" s="53"/>
      <c r="N433" s="53"/>
      <c r="P433" s="19"/>
      <c r="Q433" s="19"/>
      <c r="R433" s="19"/>
      <c r="S433" s="19"/>
      <c r="T433" s="20"/>
      <c r="U433" s="20"/>
      <c r="V433" s="20"/>
      <c r="W433" s="20"/>
      <c r="X433" s="20"/>
    </row>
    <row r="434" spans="11:24" x14ac:dyDescent="0.25">
      <c r="K434" s="53"/>
      <c r="N434" s="53"/>
      <c r="P434" s="19"/>
      <c r="Q434" s="19"/>
      <c r="R434" s="19"/>
      <c r="S434" s="19"/>
      <c r="T434" s="20"/>
      <c r="U434" s="20"/>
      <c r="V434" s="20"/>
      <c r="W434" s="20"/>
      <c r="X434" s="20"/>
    </row>
    <row r="435" spans="11:24" x14ac:dyDescent="0.25">
      <c r="K435" s="53"/>
      <c r="N435" s="53"/>
      <c r="P435" s="19"/>
      <c r="Q435" s="19"/>
      <c r="R435" s="19"/>
      <c r="S435" s="19"/>
      <c r="T435" s="20"/>
      <c r="U435" s="20"/>
      <c r="V435" s="20"/>
      <c r="W435" s="20"/>
      <c r="X435" s="20"/>
    </row>
    <row r="436" spans="11:24" x14ac:dyDescent="0.25">
      <c r="K436" s="53"/>
      <c r="N436" s="53"/>
      <c r="P436" s="19"/>
      <c r="Q436" s="19"/>
      <c r="R436" s="19"/>
      <c r="S436" s="19"/>
      <c r="T436" s="20"/>
      <c r="U436" s="20"/>
      <c r="V436" s="20"/>
      <c r="W436" s="20"/>
      <c r="X436" s="20"/>
    </row>
    <row r="437" spans="11:24" x14ac:dyDescent="0.25">
      <c r="K437" s="53"/>
      <c r="N437" s="53"/>
      <c r="P437" s="19"/>
      <c r="Q437" s="19"/>
      <c r="R437" s="19"/>
      <c r="S437" s="19"/>
      <c r="T437" s="20"/>
      <c r="U437" s="20"/>
      <c r="V437" s="20"/>
      <c r="W437" s="20"/>
      <c r="X437" s="20"/>
    </row>
    <row r="438" spans="11:24" x14ac:dyDescent="0.25">
      <c r="K438" s="53"/>
      <c r="N438" s="53"/>
      <c r="P438" s="19"/>
      <c r="Q438" s="19"/>
      <c r="R438" s="19"/>
      <c r="S438" s="19"/>
      <c r="T438" s="20"/>
      <c r="U438" s="20"/>
      <c r="V438" s="20"/>
      <c r="W438" s="20"/>
      <c r="X438" s="20"/>
    </row>
    <row r="439" spans="11:24" x14ac:dyDescent="0.25">
      <c r="K439" s="53"/>
      <c r="N439" s="53"/>
      <c r="P439" s="19"/>
      <c r="Q439" s="19"/>
      <c r="R439" s="19"/>
      <c r="S439" s="19"/>
      <c r="T439" s="20"/>
      <c r="U439" s="20"/>
      <c r="V439" s="20"/>
      <c r="W439" s="20"/>
      <c r="X439" s="20"/>
    </row>
    <row r="440" spans="11:24" x14ac:dyDescent="0.25">
      <c r="K440" s="53"/>
      <c r="N440" s="53"/>
      <c r="P440" s="19"/>
      <c r="Q440" s="19"/>
      <c r="R440" s="19"/>
      <c r="S440" s="19"/>
      <c r="T440" s="20"/>
      <c r="U440" s="20"/>
      <c r="V440" s="20"/>
      <c r="W440" s="20"/>
      <c r="X440" s="20"/>
    </row>
    <row r="441" spans="11:24" x14ac:dyDescent="0.25">
      <c r="K441" s="53"/>
      <c r="N441" s="53"/>
      <c r="P441" s="19"/>
      <c r="Q441" s="19"/>
      <c r="R441" s="19"/>
      <c r="S441" s="19"/>
      <c r="T441" s="20"/>
      <c r="U441" s="20"/>
      <c r="V441" s="20"/>
      <c r="W441" s="20"/>
      <c r="X441" s="20"/>
    </row>
    <row r="442" spans="11:24" x14ac:dyDescent="0.25">
      <c r="K442" s="53"/>
      <c r="N442" s="53"/>
      <c r="P442" s="19"/>
      <c r="Q442" s="19"/>
      <c r="R442" s="19"/>
      <c r="S442" s="19"/>
      <c r="T442" s="20"/>
      <c r="U442" s="20"/>
      <c r="V442" s="20"/>
      <c r="W442" s="20"/>
      <c r="X442" s="20"/>
    </row>
    <row r="443" spans="11:24" x14ac:dyDescent="0.25">
      <c r="K443" s="53"/>
      <c r="N443" s="53"/>
      <c r="P443" s="19"/>
      <c r="Q443" s="19"/>
      <c r="R443" s="19"/>
      <c r="S443" s="19"/>
      <c r="T443" s="20"/>
      <c r="U443" s="20"/>
      <c r="V443" s="20"/>
      <c r="W443" s="20"/>
      <c r="X443" s="20"/>
    </row>
    <row r="444" spans="11:24" x14ac:dyDescent="0.25">
      <c r="K444" s="53"/>
      <c r="N444" s="53"/>
      <c r="P444" s="19"/>
      <c r="Q444" s="19"/>
      <c r="R444" s="19"/>
      <c r="S444" s="19"/>
      <c r="T444" s="20"/>
      <c r="U444" s="20"/>
      <c r="V444" s="20"/>
      <c r="W444" s="20"/>
      <c r="X444" s="20"/>
    </row>
    <row r="445" spans="11:24" x14ac:dyDescent="0.25">
      <c r="K445" s="53"/>
      <c r="N445" s="53"/>
      <c r="P445" s="19"/>
      <c r="Q445" s="19"/>
      <c r="R445" s="19"/>
      <c r="S445" s="19"/>
      <c r="T445" s="20"/>
      <c r="U445" s="20"/>
      <c r="V445" s="20"/>
      <c r="W445" s="20"/>
      <c r="X445" s="20"/>
    </row>
    <row r="446" spans="11:24" x14ac:dyDescent="0.25">
      <c r="K446" s="53"/>
      <c r="N446" s="53"/>
      <c r="P446" s="19"/>
      <c r="Q446" s="19"/>
      <c r="R446" s="19"/>
      <c r="S446" s="19"/>
      <c r="T446" s="20"/>
      <c r="U446" s="20"/>
      <c r="V446" s="20"/>
      <c r="W446" s="20"/>
      <c r="X446" s="20"/>
    </row>
    <row r="447" spans="11:24" x14ac:dyDescent="0.25">
      <c r="K447" s="53"/>
      <c r="N447" s="53"/>
      <c r="P447" s="19"/>
      <c r="Q447" s="19"/>
      <c r="R447" s="19"/>
      <c r="S447" s="19"/>
      <c r="T447" s="20"/>
      <c r="U447" s="20"/>
      <c r="V447" s="20"/>
      <c r="W447" s="20"/>
      <c r="X447" s="20"/>
    </row>
    <row r="448" spans="11:24" x14ac:dyDescent="0.25">
      <c r="K448" s="53"/>
      <c r="N448" s="53"/>
      <c r="P448" s="19"/>
      <c r="Q448" s="19"/>
      <c r="R448" s="19"/>
      <c r="S448" s="19"/>
      <c r="T448" s="20"/>
      <c r="U448" s="20"/>
      <c r="V448" s="20"/>
      <c r="W448" s="20"/>
      <c r="X448" s="20"/>
    </row>
    <row r="449" spans="11:24" x14ac:dyDescent="0.25">
      <c r="K449" s="53"/>
      <c r="N449" s="53"/>
      <c r="P449" s="19"/>
      <c r="Q449" s="19"/>
      <c r="R449" s="19"/>
      <c r="S449" s="19"/>
      <c r="T449" s="20"/>
      <c r="U449" s="20"/>
      <c r="V449" s="20"/>
      <c r="W449" s="20"/>
      <c r="X449" s="20"/>
    </row>
    <row r="450" spans="11:24" x14ac:dyDescent="0.25">
      <c r="K450" s="53"/>
      <c r="N450" s="53"/>
      <c r="P450" s="19"/>
      <c r="Q450" s="19"/>
      <c r="R450" s="19"/>
      <c r="S450" s="19"/>
      <c r="T450" s="20"/>
      <c r="U450" s="20"/>
      <c r="V450" s="20"/>
      <c r="W450" s="20"/>
      <c r="X450" s="20"/>
    </row>
    <row r="451" spans="11:24" x14ac:dyDescent="0.25">
      <c r="K451" s="53"/>
      <c r="N451" s="53"/>
      <c r="P451" s="19"/>
      <c r="Q451" s="19"/>
      <c r="R451" s="19"/>
      <c r="S451" s="19"/>
      <c r="T451" s="20"/>
      <c r="U451" s="20"/>
      <c r="V451" s="20"/>
      <c r="W451" s="20"/>
      <c r="X451" s="20"/>
    </row>
    <row r="452" spans="11:24" x14ac:dyDescent="0.25">
      <c r="K452" s="53"/>
      <c r="N452" s="53"/>
      <c r="P452" s="19"/>
      <c r="Q452" s="19"/>
      <c r="R452" s="19"/>
      <c r="S452" s="19"/>
      <c r="T452" s="20"/>
      <c r="U452" s="20"/>
      <c r="V452" s="20"/>
      <c r="W452" s="20"/>
      <c r="X452" s="20"/>
    </row>
    <row r="453" spans="11:24" x14ac:dyDescent="0.25">
      <c r="K453" s="53"/>
      <c r="N453" s="53"/>
      <c r="P453" s="19"/>
      <c r="Q453" s="19"/>
      <c r="R453" s="19"/>
      <c r="S453" s="19"/>
      <c r="T453" s="20"/>
      <c r="U453" s="20"/>
      <c r="V453" s="20"/>
      <c r="W453" s="20"/>
      <c r="X453" s="20"/>
    </row>
    <row r="454" spans="11:24" x14ac:dyDescent="0.25">
      <c r="K454" s="53"/>
      <c r="N454" s="53"/>
      <c r="P454" s="19"/>
      <c r="Q454" s="19"/>
      <c r="R454" s="19"/>
      <c r="S454" s="19"/>
      <c r="T454" s="20"/>
      <c r="U454" s="20"/>
      <c r="V454" s="20"/>
      <c r="W454" s="20"/>
      <c r="X454" s="20"/>
    </row>
    <row r="455" spans="11:24" x14ac:dyDescent="0.25">
      <c r="K455" s="53"/>
      <c r="N455" s="53"/>
      <c r="P455" s="19"/>
      <c r="Q455" s="19"/>
      <c r="R455" s="19"/>
      <c r="S455" s="19"/>
      <c r="T455" s="20"/>
      <c r="U455" s="20"/>
      <c r="V455" s="20"/>
      <c r="W455" s="20"/>
      <c r="X455" s="20"/>
    </row>
    <row r="456" spans="11:24" x14ac:dyDescent="0.25">
      <c r="K456" s="53"/>
      <c r="N456" s="53"/>
      <c r="P456" s="19"/>
      <c r="Q456" s="19"/>
      <c r="R456" s="19"/>
      <c r="S456" s="19"/>
      <c r="T456" s="20"/>
      <c r="U456" s="20"/>
      <c r="V456" s="20"/>
      <c r="W456" s="20"/>
      <c r="X456" s="20"/>
    </row>
    <row r="457" spans="11:24" x14ac:dyDescent="0.25">
      <c r="K457" s="53"/>
      <c r="N457" s="53"/>
      <c r="P457" s="19"/>
      <c r="Q457" s="19"/>
      <c r="R457" s="19"/>
      <c r="S457" s="19"/>
      <c r="T457" s="20"/>
      <c r="U457" s="20"/>
      <c r="V457" s="20"/>
      <c r="W457" s="20"/>
      <c r="X457" s="20"/>
    </row>
    <row r="458" spans="11:24" x14ac:dyDescent="0.25">
      <c r="K458" s="53"/>
      <c r="N458" s="53"/>
      <c r="P458" s="19"/>
      <c r="Q458" s="19"/>
      <c r="R458" s="19"/>
      <c r="S458" s="19"/>
      <c r="T458" s="20"/>
      <c r="U458" s="20"/>
      <c r="V458" s="20"/>
      <c r="W458" s="20"/>
      <c r="X458" s="20"/>
    </row>
    <row r="459" spans="11:24" x14ac:dyDescent="0.25">
      <c r="K459" s="53"/>
      <c r="N459" s="53"/>
      <c r="P459" s="19"/>
      <c r="Q459" s="19"/>
      <c r="R459" s="19"/>
      <c r="S459" s="19"/>
      <c r="T459" s="20"/>
      <c r="U459" s="20"/>
      <c r="V459" s="20"/>
      <c r="W459" s="20"/>
      <c r="X459" s="20"/>
    </row>
    <row r="460" spans="11:24" x14ac:dyDescent="0.25">
      <c r="K460" s="53"/>
      <c r="N460" s="53"/>
      <c r="P460" s="19"/>
      <c r="Q460" s="19"/>
      <c r="R460" s="19"/>
      <c r="S460" s="19"/>
      <c r="T460" s="20"/>
      <c r="U460" s="20"/>
      <c r="V460" s="20"/>
      <c r="W460" s="20"/>
      <c r="X460" s="20"/>
    </row>
    <row r="461" spans="11:24" x14ac:dyDescent="0.25">
      <c r="K461" s="53"/>
      <c r="N461" s="53"/>
      <c r="P461" s="19"/>
      <c r="Q461" s="19"/>
      <c r="R461" s="19"/>
      <c r="S461" s="19"/>
      <c r="T461" s="20"/>
      <c r="U461" s="20"/>
      <c r="V461" s="20"/>
      <c r="W461" s="20"/>
      <c r="X461" s="20"/>
    </row>
    <row r="462" spans="11:24" x14ac:dyDescent="0.25">
      <c r="K462" s="53"/>
      <c r="N462" s="53"/>
      <c r="P462" s="19"/>
      <c r="Q462" s="19"/>
      <c r="R462" s="19"/>
      <c r="S462" s="19"/>
      <c r="T462" s="20"/>
      <c r="U462" s="20"/>
      <c r="V462" s="20"/>
      <c r="W462" s="20"/>
      <c r="X462" s="20"/>
    </row>
    <row r="463" spans="11:24" x14ac:dyDescent="0.25">
      <c r="K463" s="53"/>
      <c r="N463" s="53"/>
      <c r="P463" s="19"/>
      <c r="Q463" s="19"/>
      <c r="R463" s="19"/>
      <c r="S463" s="19"/>
      <c r="T463" s="20"/>
      <c r="U463" s="20"/>
      <c r="V463" s="20"/>
      <c r="W463" s="20"/>
      <c r="X463" s="20"/>
    </row>
    <row r="464" spans="11:24" x14ac:dyDescent="0.25">
      <c r="K464" s="53"/>
      <c r="N464" s="53"/>
      <c r="P464" s="19"/>
      <c r="Q464" s="19"/>
      <c r="R464" s="19"/>
      <c r="S464" s="19"/>
      <c r="T464" s="20"/>
      <c r="U464" s="20"/>
      <c r="V464" s="20"/>
      <c r="W464" s="20"/>
      <c r="X464" s="20"/>
    </row>
    <row r="465" spans="11:24" x14ac:dyDescent="0.25">
      <c r="K465" s="53"/>
      <c r="N465" s="53"/>
      <c r="P465" s="19"/>
      <c r="Q465" s="19"/>
      <c r="R465" s="19"/>
      <c r="S465" s="19"/>
      <c r="T465" s="20"/>
      <c r="U465" s="20"/>
      <c r="V465" s="20"/>
      <c r="W465" s="20"/>
      <c r="X465" s="20"/>
    </row>
    <row r="466" spans="11:24" x14ac:dyDescent="0.25">
      <c r="K466" s="53"/>
      <c r="N466" s="53"/>
      <c r="P466" s="19"/>
      <c r="Q466" s="19"/>
      <c r="R466" s="19"/>
      <c r="S466" s="19"/>
      <c r="T466" s="20"/>
      <c r="U466" s="20"/>
      <c r="V466" s="20"/>
      <c r="W466" s="20"/>
      <c r="X466" s="20"/>
    </row>
    <row r="467" spans="11:24" x14ac:dyDescent="0.25">
      <c r="K467" s="53"/>
      <c r="N467" s="53"/>
      <c r="P467" s="19"/>
      <c r="Q467" s="19"/>
      <c r="R467" s="19"/>
      <c r="S467" s="19"/>
      <c r="T467" s="20"/>
      <c r="U467" s="20"/>
      <c r="V467" s="20"/>
      <c r="W467" s="20"/>
      <c r="X467" s="20"/>
    </row>
    <row r="468" spans="11:24" x14ac:dyDescent="0.25">
      <c r="K468" s="53"/>
      <c r="N468" s="53"/>
      <c r="P468" s="19"/>
      <c r="Q468" s="19"/>
      <c r="R468" s="19"/>
      <c r="S468" s="19"/>
      <c r="T468" s="20"/>
      <c r="U468" s="20"/>
      <c r="V468" s="20"/>
      <c r="W468" s="20"/>
      <c r="X468" s="20"/>
    </row>
    <row r="469" spans="11:24" x14ac:dyDescent="0.25">
      <c r="K469" s="53"/>
      <c r="N469" s="53"/>
      <c r="P469" s="19"/>
      <c r="Q469" s="19"/>
      <c r="R469" s="19"/>
      <c r="S469" s="19"/>
      <c r="T469" s="20"/>
      <c r="U469" s="20"/>
      <c r="V469" s="20"/>
      <c r="W469" s="20"/>
      <c r="X469" s="20"/>
    </row>
    <row r="470" spans="11:24" x14ac:dyDescent="0.25">
      <c r="K470" s="53"/>
      <c r="N470" s="53"/>
      <c r="P470" s="19"/>
      <c r="Q470" s="19"/>
      <c r="R470" s="19"/>
      <c r="S470" s="19"/>
      <c r="T470" s="20"/>
      <c r="U470" s="20"/>
      <c r="V470" s="20"/>
      <c r="W470" s="20"/>
      <c r="X470" s="20"/>
    </row>
    <row r="471" spans="11:24" x14ac:dyDescent="0.25">
      <c r="K471" s="53"/>
      <c r="N471" s="53"/>
      <c r="P471" s="19"/>
      <c r="Q471" s="19"/>
      <c r="R471" s="19"/>
      <c r="S471" s="19"/>
      <c r="T471" s="20"/>
      <c r="U471" s="20"/>
      <c r="V471" s="20"/>
      <c r="W471" s="20"/>
      <c r="X471" s="20"/>
    </row>
    <row r="472" spans="11:24" x14ac:dyDescent="0.25">
      <c r="K472" s="53"/>
      <c r="N472" s="53"/>
      <c r="P472" s="19"/>
      <c r="Q472" s="19"/>
      <c r="R472" s="19"/>
      <c r="S472" s="19"/>
      <c r="T472" s="20"/>
      <c r="U472" s="20"/>
      <c r="V472" s="20"/>
      <c r="W472" s="20"/>
      <c r="X472" s="20"/>
    </row>
    <row r="473" spans="11:24" x14ac:dyDescent="0.25">
      <c r="K473" s="53"/>
      <c r="N473" s="53"/>
      <c r="P473" s="19"/>
      <c r="Q473" s="19"/>
      <c r="R473" s="19"/>
      <c r="S473" s="19"/>
      <c r="T473" s="20"/>
      <c r="U473" s="20"/>
      <c r="V473" s="20"/>
      <c r="W473" s="20"/>
      <c r="X473" s="20"/>
    </row>
    <row r="474" spans="11:24" x14ac:dyDescent="0.25">
      <c r="K474" s="53"/>
      <c r="N474" s="53"/>
      <c r="P474" s="19"/>
      <c r="Q474" s="19"/>
      <c r="R474" s="19"/>
      <c r="S474" s="19"/>
      <c r="T474" s="20"/>
      <c r="U474" s="20"/>
      <c r="V474" s="20"/>
      <c r="W474" s="20"/>
      <c r="X474" s="20"/>
    </row>
    <row r="475" spans="11:24" x14ac:dyDescent="0.25">
      <c r="K475" s="53"/>
      <c r="N475" s="53"/>
      <c r="P475" s="19"/>
      <c r="Q475" s="19"/>
      <c r="R475" s="19"/>
      <c r="S475" s="19"/>
      <c r="T475" s="20"/>
      <c r="U475" s="20"/>
      <c r="V475" s="20"/>
      <c r="W475" s="20"/>
      <c r="X475" s="20"/>
    </row>
    <row r="476" spans="11:24" x14ac:dyDescent="0.25">
      <c r="K476" s="53"/>
      <c r="N476" s="53"/>
      <c r="P476" s="19"/>
      <c r="Q476" s="19"/>
      <c r="R476" s="19"/>
      <c r="S476" s="19"/>
      <c r="T476" s="20"/>
      <c r="U476" s="20"/>
      <c r="V476" s="20"/>
      <c r="W476" s="20"/>
      <c r="X476" s="20"/>
    </row>
    <row r="477" spans="11:24" x14ac:dyDescent="0.25">
      <c r="K477" s="53"/>
      <c r="N477" s="53"/>
      <c r="P477" s="19"/>
      <c r="Q477" s="19"/>
      <c r="R477" s="19"/>
      <c r="S477" s="19"/>
      <c r="T477" s="20"/>
      <c r="U477" s="20"/>
      <c r="V477" s="20"/>
      <c r="W477" s="20"/>
      <c r="X477" s="20"/>
    </row>
    <row r="478" spans="11:24" x14ac:dyDescent="0.25">
      <c r="K478" s="53"/>
      <c r="N478" s="53"/>
      <c r="P478" s="19"/>
      <c r="Q478" s="19"/>
      <c r="R478" s="19"/>
      <c r="S478" s="19"/>
      <c r="T478" s="20"/>
      <c r="U478" s="20"/>
      <c r="V478" s="20"/>
      <c r="W478" s="20"/>
      <c r="X478" s="20"/>
    </row>
    <row r="479" spans="11:24" x14ac:dyDescent="0.25">
      <c r="K479" s="53"/>
      <c r="N479" s="53"/>
      <c r="P479" s="19"/>
      <c r="Q479" s="19"/>
      <c r="R479" s="19"/>
      <c r="S479" s="19"/>
      <c r="T479" s="20"/>
      <c r="U479" s="20"/>
      <c r="V479" s="20"/>
      <c r="W479" s="20"/>
      <c r="X479" s="20"/>
    </row>
    <row r="480" spans="11:24" x14ac:dyDescent="0.25">
      <c r="K480" s="53"/>
      <c r="N480" s="53"/>
      <c r="P480" s="19"/>
      <c r="Q480" s="19"/>
      <c r="R480" s="19"/>
      <c r="S480" s="19"/>
      <c r="T480" s="20"/>
      <c r="U480" s="20"/>
      <c r="V480" s="20"/>
      <c r="W480" s="20"/>
      <c r="X480" s="20"/>
    </row>
    <row r="481" spans="11:24" x14ac:dyDescent="0.25">
      <c r="K481" s="53"/>
      <c r="N481" s="53"/>
      <c r="P481" s="19"/>
      <c r="Q481" s="19"/>
      <c r="R481" s="19"/>
      <c r="S481" s="19"/>
      <c r="T481" s="20"/>
      <c r="U481" s="20"/>
      <c r="V481" s="20"/>
      <c r="W481" s="20"/>
      <c r="X481" s="20"/>
    </row>
    <row r="482" spans="11:24" x14ac:dyDescent="0.25">
      <c r="K482" s="53"/>
      <c r="N482" s="53"/>
      <c r="P482" s="19"/>
      <c r="Q482" s="19"/>
      <c r="R482" s="19"/>
      <c r="S482" s="19"/>
      <c r="T482" s="20"/>
      <c r="U482" s="20"/>
      <c r="V482" s="20"/>
      <c r="W482" s="20"/>
      <c r="X482" s="20"/>
    </row>
    <row r="483" spans="11:24" x14ac:dyDescent="0.25">
      <c r="K483" s="53"/>
      <c r="N483" s="53"/>
      <c r="P483" s="19"/>
      <c r="Q483" s="19"/>
      <c r="R483" s="19"/>
      <c r="S483" s="19"/>
      <c r="T483" s="20"/>
      <c r="U483" s="20"/>
      <c r="V483" s="20"/>
      <c r="W483" s="20"/>
      <c r="X483" s="20"/>
    </row>
    <row r="484" spans="11:24" x14ac:dyDescent="0.25">
      <c r="K484" s="53"/>
      <c r="N484" s="53"/>
      <c r="P484" s="19"/>
      <c r="Q484" s="19"/>
      <c r="R484" s="19"/>
      <c r="S484" s="19"/>
      <c r="T484" s="20"/>
      <c r="U484" s="20"/>
      <c r="V484" s="20"/>
      <c r="W484" s="20"/>
      <c r="X484" s="20"/>
    </row>
    <row r="485" spans="11:24" x14ac:dyDescent="0.25">
      <c r="K485" s="53"/>
      <c r="N485" s="53"/>
      <c r="P485" s="19"/>
      <c r="Q485" s="19"/>
      <c r="R485" s="19"/>
      <c r="S485" s="19"/>
      <c r="T485" s="20"/>
      <c r="U485" s="20"/>
      <c r="V485" s="20"/>
      <c r="W485" s="20"/>
      <c r="X485" s="20"/>
    </row>
    <row r="486" spans="11:24" x14ac:dyDescent="0.25">
      <c r="K486" s="53"/>
      <c r="N486" s="53"/>
      <c r="P486" s="19"/>
      <c r="Q486" s="19"/>
      <c r="R486" s="19"/>
      <c r="S486" s="19"/>
      <c r="T486" s="20"/>
      <c r="U486" s="20"/>
      <c r="V486" s="20"/>
      <c r="W486" s="20"/>
      <c r="X486" s="20"/>
    </row>
    <row r="487" spans="11:24" x14ac:dyDescent="0.25">
      <c r="K487" s="53"/>
      <c r="N487" s="53"/>
      <c r="P487" s="19"/>
      <c r="Q487" s="19"/>
      <c r="R487" s="19"/>
      <c r="S487" s="19"/>
      <c r="T487" s="20"/>
      <c r="U487" s="20"/>
      <c r="V487" s="20"/>
      <c r="W487" s="20"/>
      <c r="X487" s="20"/>
    </row>
    <row r="488" spans="11:24" x14ac:dyDescent="0.25">
      <c r="K488" s="53"/>
      <c r="N488" s="53"/>
      <c r="P488" s="19"/>
      <c r="Q488" s="19"/>
      <c r="R488" s="19"/>
      <c r="S488" s="19"/>
      <c r="T488" s="20"/>
      <c r="U488" s="20"/>
      <c r="V488" s="20"/>
      <c r="W488" s="20"/>
      <c r="X488" s="20"/>
    </row>
    <row r="489" spans="11:24" x14ac:dyDescent="0.25">
      <c r="K489" s="53"/>
      <c r="N489" s="53"/>
      <c r="P489" s="19"/>
      <c r="Q489" s="19"/>
      <c r="R489" s="19"/>
      <c r="S489" s="19"/>
      <c r="T489" s="20"/>
      <c r="U489" s="20"/>
      <c r="V489" s="20"/>
      <c r="W489" s="20"/>
      <c r="X489" s="20"/>
    </row>
    <row r="490" spans="11:24" x14ac:dyDescent="0.25">
      <c r="K490" s="53"/>
      <c r="N490" s="53"/>
      <c r="P490" s="19"/>
      <c r="Q490" s="19"/>
      <c r="R490" s="19"/>
      <c r="S490" s="19"/>
      <c r="T490" s="20"/>
      <c r="U490" s="20"/>
      <c r="V490" s="20"/>
      <c r="W490" s="20"/>
      <c r="X490" s="20"/>
    </row>
    <row r="491" spans="11:24" x14ac:dyDescent="0.25">
      <c r="K491" s="53"/>
      <c r="N491" s="53"/>
      <c r="P491" s="19"/>
      <c r="Q491" s="19"/>
      <c r="R491" s="19"/>
      <c r="S491" s="19"/>
      <c r="T491" s="20"/>
      <c r="U491" s="20"/>
      <c r="V491" s="20"/>
      <c r="W491" s="20"/>
      <c r="X491" s="20"/>
    </row>
    <row r="492" spans="11:24" x14ac:dyDescent="0.25">
      <c r="K492" s="53"/>
      <c r="N492" s="53"/>
      <c r="P492" s="19"/>
      <c r="Q492" s="19"/>
      <c r="R492" s="19"/>
      <c r="S492" s="19"/>
      <c r="T492" s="20"/>
      <c r="U492" s="20"/>
      <c r="V492" s="20"/>
      <c r="W492" s="20"/>
      <c r="X492" s="20"/>
    </row>
    <row r="493" spans="11:24" x14ac:dyDescent="0.25">
      <c r="K493" s="53"/>
      <c r="N493" s="53"/>
      <c r="P493" s="19"/>
      <c r="Q493" s="19"/>
      <c r="R493" s="19"/>
      <c r="S493" s="19"/>
      <c r="T493" s="20"/>
      <c r="U493" s="20"/>
      <c r="V493" s="20"/>
      <c r="W493" s="20"/>
      <c r="X493" s="20"/>
    </row>
    <row r="494" spans="11:24" x14ac:dyDescent="0.25">
      <c r="K494" s="53"/>
      <c r="N494" s="53"/>
      <c r="P494" s="19"/>
      <c r="Q494" s="19"/>
      <c r="R494" s="19"/>
      <c r="S494" s="19"/>
      <c r="T494" s="20"/>
      <c r="U494" s="20"/>
      <c r="V494" s="20"/>
      <c r="W494" s="20"/>
      <c r="X494" s="20"/>
    </row>
    <row r="495" spans="11:24" x14ac:dyDescent="0.25">
      <c r="K495" s="53"/>
      <c r="N495" s="53"/>
      <c r="P495" s="19"/>
      <c r="Q495" s="19"/>
      <c r="R495" s="19"/>
      <c r="S495" s="19"/>
      <c r="T495" s="20"/>
      <c r="U495" s="20"/>
      <c r="V495" s="20"/>
      <c r="W495" s="20"/>
      <c r="X495" s="20"/>
    </row>
    <row r="496" spans="11:24" x14ac:dyDescent="0.25">
      <c r="K496" s="53"/>
      <c r="N496" s="53"/>
      <c r="P496" s="19"/>
      <c r="Q496" s="19"/>
      <c r="R496" s="19"/>
      <c r="S496" s="19"/>
      <c r="T496" s="20"/>
      <c r="U496" s="20"/>
      <c r="V496" s="20"/>
      <c r="W496" s="20"/>
      <c r="X496" s="20"/>
    </row>
    <row r="497" spans="11:24" x14ac:dyDescent="0.25">
      <c r="K497" s="53"/>
      <c r="N497" s="53"/>
      <c r="P497" s="19"/>
      <c r="Q497" s="19"/>
      <c r="R497" s="19"/>
      <c r="S497" s="19"/>
      <c r="T497" s="20"/>
      <c r="U497" s="20"/>
      <c r="V497" s="20"/>
      <c r="W497" s="20"/>
      <c r="X497" s="20"/>
    </row>
    <row r="498" spans="11:24" x14ac:dyDescent="0.25">
      <c r="K498" s="53"/>
      <c r="N498" s="53"/>
      <c r="P498" s="19"/>
      <c r="Q498" s="19"/>
      <c r="R498" s="19"/>
      <c r="S498" s="19"/>
      <c r="T498" s="20"/>
      <c r="U498" s="20"/>
      <c r="V498" s="20"/>
      <c r="W498" s="20"/>
      <c r="X498" s="20"/>
    </row>
    <row r="499" spans="11:24" x14ac:dyDescent="0.25">
      <c r="K499" s="53"/>
      <c r="N499" s="53"/>
      <c r="P499" s="19"/>
      <c r="Q499" s="19"/>
      <c r="R499" s="19"/>
      <c r="S499" s="19"/>
      <c r="T499" s="20"/>
      <c r="U499" s="20"/>
      <c r="V499" s="20"/>
      <c r="W499" s="20"/>
      <c r="X499" s="20"/>
    </row>
    <row r="500" spans="11:24" x14ac:dyDescent="0.25">
      <c r="K500" s="53"/>
      <c r="N500" s="53"/>
      <c r="P500" s="19"/>
      <c r="Q500" s="19"/>
      <c r="R500" s="19"/>
      <c r="S500" s="19"/>
      <c r="T500" s="20"/>
      <c r="U500" s="20"/>
      <c r="V500" s="20"/>
      <c r="W500" s="20"/>
      <c r="X500" s="20"/>
    </row>
    <row r="501" spans="11:24" x14ac:dyDescent="0.25">
      <c r="K501" s="53"/>
      <c r="N501" s="53"/>
      <c r="P501" s="19"/>
      <c r="Q501" s="19"/>
      <c r="R501" s="19"/>
      <c r="S501" s="19"/>
      <c r="T501" s="20"/>
      <c r="U501" s="20"/>
      <c r="V501" s="20"/>
      <c r="W501" s="20"/>
      <c r="X501" s="20"/>
    </row>
    <row r="502" spans="11:24" x14ac:dyDescent="0.25">
      <c r="K502" s="53"/>
      <c r="N502" s="53"/>
      <c r="P502" s="19"/>
      <c r="Q502" s="19"/>
      <c r="R502" s="19"/>
      <c r="S502" s="19"/>
      <c r="T502" s="20"/>
      <c r="U502" s="20"/>
      <c r="V502" s="20"/>
      <c r="W502" s="20"/>
      <c r="X502" s="20"/>
    </row>
    <row r="503" spans="11:24" x14ac:dyDescent="0.25">
      <c r="K503" s="53"/>
      <c r="N503" s="53"/>
      <c r="P503" s="19"/>
      <c r="Q503" s="19"/>
      <c r="R503" s="19"/>
      <c r="S503" s="19"/>
      <c r="T503" s="20"/>
      <c r="U503" s="20"/>
      <c r="V503" s="20"/>
      <c r="W503" s="20"/>
      <c r="X503" s="20"/>
    </row>
    <row r="504" spans="11:24" x14ac:dyDescent="0.25">
      <c r="K504" s="53"/>
      <c r="N504" s="53"/>
      <c r="P504" s="19"/>
      <c r="Q504" s="19"/>
      <c r="R504" s="19"/>
      <c r="S504" s="19"/>
      <c r="T504" s="20"/>
      <c r="U504" s="20"/>
      <c r="V504" s="20"/>
      <c r="W504" s="20"/>
      <c r="X504" s="20"/>
    </row>
    <row r="505" spans="11:24" x14ac:dyDescent="0.25">
      <c r="K505" s="53"/>
      <c r="N505" s="53"/>
      <c r="P505" s="19"/>
      <c r="Q505" s="19"/>
      <c r="R505" s="19"/>
      <c r="S505" s="19"/>
      <c r="T505" s="20"/>
      <c r="U505" s="20"/>
      <c r="V505" s="20"/>
      <c r="W505" s="20"/>
      <c r="X505" s="20"/>
    </row>
    <row r="506" spans="11:24" x14ac:dyDescent="0.25">
      <c r="K506" s="53"/>
      <c r="N506" s="53"/>
      <c r="P506" s="19"/>
      <c r="Q506" s="19"/>
      <c r="R506" s="19"/>
      <c r="S506" s="19"/>
      <c r="T506" s="20"/>
      <c r="U506" s="20"/>
      <c r="V506" s="20"/>
      <c r="W506" s="20"/>
      <c r="X506" s="20"/>
    </row>
  </sheetData>
  <sortState ref="A9:F38">
    <sortCondition ref="D9:D38"/>
  </sortState>
  <conditionalFormatting sqref="F9 F11:F47">
    <cfRule type="cellIs" dxfId="14" priority="1" operator="greaterThan">
      <formula>1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F448"/>
  <sheetViews>
    <sheetView tabSelected="1" zoomScale="55" zoomScaleNormal="55" workbookViewId="0">
      <selection activeCell="M17" sqref="M17"/>
    </sheetView>
  </sheetViews>
  <sheetFormatPr baseColWidth="10" defaultRowHeight="15" x14ac:dyDescent="0.25"/>
  <cols>
    <col min="5" max="32" width="11.42578125" style="98"/>
  </cols>
  <sheetData>
    <row r="2" spans="1:32" s="24" customFormat="1" x14ac:dyDescent="0.25"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</row>
    <row r="3" spans="1:32" s="24" customFormat="1" x14ac:dyDescent="0.25"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</row>
    <row r="8" spans="1:32" x14ac:dyDescent="0.25">
      <c r="A8" s="1"/>
      <c r="B8" s="2"/>
      <c r="C8" s="2"/>
    </row>
    <row r="9" spans="1:32" x14ac:dyDescent="0.25">
      <c r="A9" t="s">
        <v>9</v>
      </c>
    </row>
    <row r="10" spans="1:32" x14ac:dyDescent="0.25">
      <c r="A10" s="1" t="s">
        <v>3</v>
      </c>
      <c r="B10" s="2" t="s">
        <v>4</v>
      </c>
      <c r="C10" s="2" t="s">
        <v>5</v>
      </c>
      <c r="D10" s="3" t="s">
        <v>13</v>
      </c>
      <c r="G10" s="85" t="s">
        <v>59</v>
      </c>
    </row>
    <row r="11" spans="1:32" x14ac:dyDescent="0.25">
      <c r="A11" s="98">
        <v>487.01298701298703</v>
      </c>
      <c r="B11" s="98">
        <v>6.6965626340746987E-2</v>
      </c>
      <c r="C11" s="98">
        <v>1.06</v>
      </c>
      <c r="D11" s="98">
        <v>5.3608822058067087</v>
      </c>
    </row>
    <row r="12" spans="1:32" ht="15.75" x14ac:dyDescent="0.25">
      <c r="A12" s="98">
        <v>1442.3076923076922</v>
      </c>
      <c r="B12" s="98">
        <v>6.6965626340746987E-2</v>
      </c>
      <c r="C12" s="98">
        <v>0.63</v>
      </c>
      <c r="D12" s="98">
        <v>9.445709941264214</v>
      </c>
      <c r="G12" s="102" t="s">
        <v>77</v>
      </c>
    </row>
    <row r="13" spans="1:32" x14ac:dyDescent="0.25">
      <c r="A13" s="98">
        <v>245.41884816753927</v>
      </c>
      <c r="B13" s="98">
        <v>6.6965626340746987E-2</v>
      </c>
      <c r="C13" s="98">
        <v>0.64</v>
      </c>
      <c r="D13" s="98">
        <v>3.8963647170440856</v>
      </c>
    </row>
    <row r="14" spans="1:32" x14ac:dyDescent="0.25">
      <c r="A14" s="98">
        <v>600</v>
      </c>
      <c r="B14" s="98">
        <v>6.6965626340746987E-2</v>
      </c>
      <c r="C14" s="98">
        <v>0.71</v>
      </c>
      <c r="D14" s="98">
        <v>6.0922998529710446</v>
      </c>
    </row>
    <row r="15" spans="1:32" x14ac:dyDescent="0.25">
      <c r="A15" s="98">
        <v>363.00000000000006</v>
      </c>
      <c r="B15" s="98">
        <v>6.6965626340746987E-2</v>
      </c>
      <c r="C15" s="98">
        <v>0.73</v>
      </c>
      <c r="D15" s="98">
        <v>4.7386971929633965</v>
      </c>
    </row>
    <row r="16" spans="1:32" x14ac:dyDescent="0.25">
      <c r="A16" s="98">
        <v>755</v>
      </c>
      <c r="B16" s="98">
        <v>6.6965626340746987E-2</v>
      </c>
      <c r="C16" s="98">
        <v>0.78</v>
      </c>
      <c r="D16" s="98">
        <v>6.8340652508073862</v>
      </c>
    </row>
    <row r="17" spans="1:4" x14ac:dyDescent="0.25">
      <c r="A17" s="98">
        <v>276</v>
      </c>
      <c r="B17" s="98">
        <v>6.6965626340746987E-2</v>
      </c>
      <c r="C17" s="98">
        <v>0.88</v>
      </c>
      <c r="D17" s="98">
        <v>4.1319987958995181</v>
      </c>
    </row>
    <row r="18" spans="1:4" x14ac:dyDescent="0.25">
      <c r="A18" s="98">
        <v>376</v>
      </c>
      <c r="B18" s="98">
        <v>6.6965626340746987E-2</v>
      </c>
      <c r="C18" s="98">
        <v>0.88</v>
      </c>
      <c r="D18" s="98">
        <v>4.8228035033992667</v>
      </c>
    </row>
    <row r="19" spans="1:4" x14ac:dyDescent="0.25">
      <c r="A19" s="98">
        <v>413</v>
      </c>
      <c r="B19" s="98">
        <v>6.6965626340746987E-2</v>
      </c>
      <c r="C19" s="98">
        <v>0.9</v>
      </c>
      <c r="D19" s="98">
        <v>5.0545287493634605</v>
      </c>
    </row>
    <row r="20" spans="1:4" x14ac:dyDescent="0.25">
      <c r="A20" s="98">
        <v>499</v>
      </c>
      <c r="B20" s="98">
        <v>6.6965626340746987E-2</v>
      </c>
      <c r="C20" s="98">
        <v>0.77</v>
      </c>
      <c r="D20" s="98">
        <v>5.5559191606425484</v>
      </c>
    </row>
    <row r="21" spans="1:4" x14ac:dyDescent="0.25">
      <c r="A21" s="98">
        <v>313</v>
      </c>
      <c r="B21" s="98">
        <v>6.6965626340746987E-2</v>
      </c>
      <c r="C21" s="98">
        <v>0.72</v>
      </c>
      <c r="D21" s="98">
        <v>4.4002546852490916</v>
      </c>
    </row>
    <row r="22" spans="1:4" x14ac:dyDescent="0.25">
      <c r="A22" s="98">
        <v>305</v>
      </c>
      <c r="B22" s="98">
        <v>6.6965626340746987E-2</v>
      </c>
      <c r="C22" s="98">
        <v>0.68</v>
      </c>
      <c r="D22" s="98">
        <v>4.3436574137942516</v>
      </c>
    </row>
    <row r="23" spans="1:4" x14ac:dyDescent="0.25">
      <c r="A23" s="98"/>
      <c r="B23" s="98"/>
      <c r="C23" s="98"/>
      <c r="D23" s="98"/>
    </row>
    <row r="24" spans="1:4" x14ac:dyDescent="0.25">
      <c r="A24" s="98"/>
      <c r="B24" s="98"/>
      <c r="C24" s="98"/>
      <c r="D24" s="98"/>
    </row>
    <row r="25" spans="1:4" x14ac:dyDescent="0.25">
      <c r="A25" s="98">
        <v>307.25198085802913</v>
      </c>
      <c r="B25" s="98">
        <v>5.0125628933800348E-2</v>
      </c>
      <c r="C25" s="98">
        <v>0.84365000000000001</v>
      </c>
      <c r="D25" s="98">
        <v>3.1219899999999998</v>
      </c>
    </row>
    <row r="26" spans="1:4" x14ac:dyDescent="0.25">
      <c r="A26" s="98">
        <v>863.90530432958474</v>
      </c>
      <c r="B26" s="98">
        <v>3.3370452904233905E-2</v>
      </c>
      <c r="C26" s="98">
        <v>0.82913000000000003</v>
      </c>
      <c r="D26" s="98">
        <v>3.5082599999999999</v>
      </c>
    </row>
    <row r="27" spans="1:4" x14ac:dyDescent="0.25">
      <c r="A27" s="98">
        <v>392.91107169731322</v>
      </c>
      <c r="B27" s="98">
        <v>5.0125628933800348E-2</v>
      </c>
      <c r="C27" s="98">
        <v>0.69142999999999999</v>
      </c>
      <c r="D27" s="98">
        <v>3.5304600000000002</v>
      </c>
    </row>
    <row r="28" spans="1:4" x14ac:dyDescent="0.25">
      <c r="A28" s="98">
        <v>251.72447927373824</v>
      </c>
      <c r="B28" s="98">
        <v>6.6965626340746987E-2</v>
      </c>
      <c r="C28" s="98">
        <v>0.63951999999999998</v>
      </c>
      <c r="D28" s="98">
        <v>3.6725300000000001</v>
      </c>
    </row>
    <row r="29" spans="1:4" x14ac:dyDescent="0.25">
      <c r="A29" s="98">
        <v>275.38475430248496</v>
      </c>
      <c r="B29" s="98">
        <v>6.6965626340746987E-2</v>
      </c>
      <c r="C29" s="98">
        <v>0.87885000000000002</v>
      </c>
      <c r="D29" s="98">
        <v>3.8412500000000001</v>
      </c>
    </row>
    <row r="30" spans="1:4" x14ac:dyDescent="0.25">
      <c r="A30" s="98">
        <v>470.52209287060441</v>
      </c>
      <c r="B30" s="98">
        <v>5.0125628933800348E-2</v>
      </c>
      <c r="C30" s="98">
        <v>0.61092000000000002</v>
      </c>
      <c r="D30" s="98">
        <v>3.8634400000000002</v>
      </c>
    </row>
    <row r="31" spans="1:4" x14ac:dyDescent="0.25">
      <c r="A31" s="98">
        <v>470.52209287060441</v>
      </c>
      <c r="B31" s="98">
        <v>5.0125628933800348E-2</v>
      </c>
      <c r="C31" s="98">
        <v>0.72002999999999995</v>
      </c>
      <c r="D31" s="98">
        <v>3.8634400000000002</v>
      </c>
    </row>
    <row r="32" spans="1:4" x14ac:dyDescent="0.25">
      <c r="A32" s="98">
        <v>506.88770498027355</v>
      </c>
      <c r="B32" s="98">
        <v>5.0125628933800348E-2</v>
      </c>
      <c r="C32" s="98">
        <v>0.68923000000000001</v>
      </c>
      <c r="D32" s="98">
        <v>4.0099600000000004</v>
      </c>
    </row>
    <row r="33" spans="1:4" x14ac:dyDescent="0.25">
      <c r="A33" s="98">
        <v>314.22302277143922</v>
      </c>
      <c r="B33" s="98">
        <v>6.6965626340746987E-2</v>
      </c>
      <c r="C33" s="98">
        <v>0.68439000000000005</v>
      </c>
      <c r="D33" s="98">
        <v>4.1031899999999997</v>
      </c>
    </row>
    <row r="34" spans="1:4" x14ac:dyDescent="0.25">
      <c r="A34" s="98">
        <v>321.74789367827884</v>
      </c>
      <c r="B34" s="98">
        <v>6.6965626340746987E-2</v>
      </c>
      <c r="C34" s="98">
        <v>0.69891000000000003</v>
      </c>
      <c r="D34" s="98">
        <v>4.1520299999999999</v>
      </c>
    </row>
    <row r="35" spans="1:4" x14ac:dyDescent="0.25">
      <c r="A35" s="98">
        <v>575.27548217219555</v>
      </c>
      <c r="B35" s="98">
        <v>5.0125628933800348E-2</v>
      </c>
      <c r="C35" s="98">
        <v>0.74861999999999995</v>
      </c>
      <c r="D35" s="98">
        <v>4.2719100000000001</v>
      </c>
    </row>
    <row r="36" spans="1:4" x14ac:dyDescent="0.25">
      <c r="A36" s="98">
        <v>575.27548217219555</v>
      </c>
      <c r="B36" s="98">
        <v>5.0125628933800348E-2</v>
      </c>
      <c r="C36" s="98">
        <v>0.69142999999999999</v>
      </c>
      <c r="D36" s="98">
        <v>4.2719100000000001</v>
      </c>
    </row>
    <row r="37" spans="1:4" x14ac:dyDescent="0.25">
      <c r="A37" s="98">
        <v>376.16896294195624</v>
      </c>
      <c r="B37" s="98">
        <v>6.6965626340746987E-2</v>
      </c>
      <c r="C37" s="98">
        <v>0.71299000000000001</v>
      </c>
      <c r="D37" s="98">
        <v>4.4894600000000002</v>
      </c>
    </row>
    <row r="38" spans="1:4" x14ac:dyDescent="0.25">
      <c r="A38" s="98">
        <v>641.6591674844999</v>
      </c>
      <c r="B38" s="98">
        <v>5.0125628933800348E-2</v>
      </c>
      <c r="C38" s="98">
        <v>0.81989000000000001</v>
      </c>
      <c r="D38" s="98">
        <v>4.51166</v>
      </c>
    </row>
    <row r="39" spans="1:4" x14ac:dyDescent="0.25">
      <c r="A39" s="98">
        <v>384.39802631978614</v>
      </c>
      <c r="B39" s="98">
        <v>6.6965626340746987E-2</v>
      </c>
      <c r="C39" s="98">
        <v>0.87444999999999995</v>
      </c>
      <c r="D39" s="98">
        <v>4.5382999999999996</v>
      </c>
    </row>
    <row r="40" spans="1:4" x14ac:dyDescent="0.25">
      <c r="A40" s="98">
        <v>662.02521584499812</v>
      </c>
      <c r="B40" s="98">
        <v>5.0125628933800348E-2</v>
      </c>
      <c r="C40" s="98">
        <v>0.94528000000000001</v>
      </c>
      <c r="D40" s="98">
        <v>4.5827</v>
      </c>
    </row>
    <row r="41" spans="1:4" x14ac:dyDescent="0.25">
      <c r="A41" s="98">
        <v>438.84912466102344</v>
      </c>
      <c r="B41" s="98">
        <v>6.6965626340746987E-2</v>
      </c>
      <c r="C41" s="98">
        <v>0.88368999999999998</v>
      </c>
      <c r="D41" s="98">
        <v>4.8490900000000003</v>
      </c>
    </row>
    <row r="42" spans="1:4" x14ac:dyDescent="0.25">
      <c r="A42" s="98">
        <v>763.10283420525764</v>
      </c>
      <c r="B42" s="98">
        <v>5.0125628933800348E-2</v>
      </c>
      <c r="C42" s="98">
        <v>0.62280000000000002</v>
      </c>
      <c r="D42" s="98">
        <v>4.9201199999999998</v>
      </c>
    </row>
    <row r="43" spans="1:4" x14ac:dyDescent="0.25">
      <c r="A43" s="98">
        <v>339.51038344066029</v>
      </c>
      <c r="B43" s="98">
        <v>7.5426688904937464E-2</v>
      </c>
      <c r="C43" s="98">
        <v>0.66547000000000001</v>
      </c>
      <c r="D43" s="98">
        <v>4.9201199999999998</v>
      </c>
    </row>
    <row r="44" spans="1:4" x14ac:dyDescent="0.25">
      <c r="A44" s="98">
        <v>800.74225929331953</v>
      </c>
      <c r="B44" s="98">
        <v>5.0125628933800348E-2</v>
      </c>
      <c r="C44" s="98">
        <v>0.59684000000000004</v>
      </c>
      <c r="D44" s="98">
        <v>5.04</v>
      </c>
    </row>
    <row r="45" spans="1:4" x14ac:dyDescent="0.25">
      <c r="A45" s="98">
        <v>510.68046203308904</v>
      </c>
      <c r="B45" s="98">
        <v>6.6965626340746987E-2</v>
      </c>
      <c r="C45" s="98">
        <v>1.0689</v>
      </c>
      <c r="D45" s="98">
        <v>5.2309099999999997</v>
      </c>
    </row>
    <row r="46" spans="1:4" x14ac:dyDescent="0.25">
      <c r="A46" s="98">
        <v>520.26123149116313</v>
      </c>
      <c r="B46" s="98">
        <v>6.6965626340746987E-2</v>
      </c>
      <c r="C46" s="98">
        <v>0.76534000000000002</v>
      </c>
      <c r="D46" s="98">
        <v>5.2797499999999999</v>
      </c>
    </row>
    <row r="47" spans="1:4" x14ac:dyDescent="0.25">
      <c r="A47" s="98">
        <v>408.91031431166397</v>
      </c>
      <c r="B47" s="98">
        <v>7.5426688904937464E-2</v>
      </c>
      <c r="C47" s="98">
        <v>0.87180999999999997</v>
      </c>
      <c r="D47" s="98">
        <v>5.3996199999999996</v>
      </c>
    </row>
    <row r="48" spans="1:4" x14ac:dyDescent="0.25">
      <c r="A48" s="98">
        <v>943.43313390895889</v>
      </c>
      <c r="B48" s="98">
        <v>5.0125628933800348E-2</v>
      </c>
      <c r="C48" s="98">
        <v>0.71079000000000003</v>
      </c>
      <c r="D48" s="98">
        <v>5.4706599999999996</v>
      </c>
    </row>
    <row r="49" spans="1:4" x14ac:dyDescent="0.25">
      <c r="A49" s="98">
        <v>1010.4281544192387</v>
      </c>
      <c r="B49" s="98">
        <v>5.0125628933800348E-2</v>
      </c>
      <c r="C49" s="98">
        <v>0.86256999999999995</v>
      </c>
      <c r="D49" s="98">
        <v>5.6615700000000002</v>
      </c>
    </row>
    <row r="50" spans="1:4" x14ac:dyDescent="0.25">
      <c r="A50" s="98">
        <v>1019.9594807726465</v>
      </c>
      <c r="B50" s="98">
        <v>5.0125628933800348E-2</v>
      </c>
      <c r="C50" s="98">
        <v>0.84101000000000004</v>
      </c>
      <c r="D50" s="98">
        <v>5.6882099999999998</v>
      </c>
    </row>
    <row r="51" spans="1:4" x14ac:dyDescent="0.25">
      <c r="A51" s="98">
        <v>634.41736427853596</v>
      </c>
      <c r="B51" s="98">
        <v>6.6965626340746987E-2</v>
      </c>
      <c r="C51" s="98">
        <v>0.70111000000000001</v>
      </c>
      <c r="D51" s="98">
        <v>5.8302899999999998</v>
      </c>
    </row>
    <row r="52" spans="1:4" x14ac:dyDescent="0.25">
      <c r="A52" s="98">
        <v>275.14156529449269</v>
      </c>
      <c r="B52" s="98">
        <v>0.10102051443364403</v>
      </c>
      <c r="C52" s="98">
        <v>0.74378</v>
      </c>
      <c r="D52" s="98">
        <v>5.9013200000000001</v>
      </c>
    </row>
    <row r="53" spans="1:4" x14ac:dyDescent="0.25">
      <c r="A53" s="98">
        <v>492.10909204716648</v>
      </c>
      <c r="B53" s="98">
        <v>7.5426688904937464E-2</v>
      </c>
      <c r="C53" s="98">
        <v>0.88149</v>
      </c>
      <c r="D53" s="98">
        <v>5.9235199999999999</v>
      </c>
    </row>
    <row r="54" spans="1:4" x14ac:dyDescent="0.25">
      <c r="A54" s="98">
        <v>504.73032032613293</v>
      </c>
      <c r="B54" s="98">
        <v>7.5426688904937464E-2</v>
      </c>
      <c r="C54" s="98">
        <v>0.82693000000000005</v>
      </c>
      <c r="D54" s="98">
        <v>5.9989999999999997</v>
      </c>
    </row>
    <row r="55" spans="1:4" x14ac:dyDescent="0.25">
      <c r="A55" s="98">
        <v>304.8850634024775</v>
      </c>
      <c r="B55" s="98">
        <v>0.10102051443364402</v>
      </c>
      <c r="C55" s="98">
        <v>0.72002999999999995</v>
      </c>
      <c r="D55" s="98">
        <v>6.21211</v>
      </c>
    </row>
    <row r="56" spans="1:4" x14ac:dyDescent="0.25">
      <c r="A56" s="98">
        <v>545.87956459084432</v>
      </c>
      <c r="B56" s="98">
        <v>7.5426688904937464E-2</v>
      </c>
      <c r="C56" s="98">
        <v>0.73673999999999995</v>
      </c>
      <c r="D56" s="98">
        <v>6.2387499999999996</v>
      </c>
    </row>
    <row r="57" spans="1:4" x14ac:dyDescent="0.25">
      <c r="A57" s="98">
        <v>788.70572903992968</v>
      </c>
      <c r="B57" s="98">
        <v>6.6965626340746987E-2</v>
      </c>
      <c r="C57" s="98">
        <v>0.74378</v>
      </c>
      <c r="D57" s="98">
        <v>6.5007000000000001</v>
      </c>
    </row>
    <row r="58" spans="1:4" x14ac:dyDescent="0.25">
      <c r="A58" s="98">
        <v>351.42504286160653</v>
      </c>
      <c r="B58" s="98">
        <v>0.10102051443364403</v>
      </c>
      <c r="C58" s="98">
        <v>0.75566</v>
      </c>
      <c r="D58" s="98">
        <v>6.6694100000000001</v>
      </c>
    </row>
    <row r="59" spans="1:4" x14ac:dyDescent="0.25">
      <c r="A59" s="98">
        <v>650.70765739956482</v>
      </c>
      <c r="B59" s="98">
        <v>7.5426688904937464E-2</v>
      </c>
      <c r="C59" s="98">
        <v>0.70330999999999999</v>
      </c>
      <c r="D59" s="98">
        <v>6.81149</v>
      </c>
    </row>
    <row r="60" spans="1:4" x14ac:dyDescent="0.25">
      <c r="A60" s="98">
        <v>669.50245029612347</v>
      </c>
      <c r="B60" s="98">
        <v>7.5426688904937464E-2</v>
      </c>
      <c r="C60" s="98">
        <v>0.74158000000000002</v>
      </c>
      <c r="D60" s="98">
        <v>6.90916</v>
      </c>
    </row>
    <row r="61" spans="1:4" x14ac:dyDescent="0.25">
      <c r="A61" s="98">
        <v>390.3461526925559</v>
      </c>
      <c r="B61" s="98">
        <v>0.10102051443364402</v>
      </c>
      <c r="C61" s="98">
        <v>0.79349999999999998</v>
      </c>
      <c r="D61" s="98">
        <v>7.0290400000000002</v>
      </c>
    </row>
    <row r="62" spans="1:4" x14ac:dyDescent="0.25">
      <c r="A62" s="98">
        <v>411.83784593222197</v>
      </c>
      <c r="B62" s="98">
        <v>0.10102051443364402</v>
      </c>
      <c r="C62" s="98">
        <v>0.8982</v>
      </c>
      <c r="D62" s="98">
        <v>7.2199499999999999</v>
      </c>
    </row>
    <row r="63" spans="1:4" x14ac:dyDescent="0.25">
      <c r="A63" s="98">
        <v>419.98219487993816</v>
      </c>
      <c r="B63" s="98">
        <v>0.10102051443364402</v>
      </c>
      <c r="C63" s="98">
        <v>0.76973999999999998</v>
      </c>
      <c r="D63" s="98">
        <v>7.2909899999999999</v>
      </c>
    </row>
    <row r="64" spans="1:4" x14ac:dyDescent="0.25">
      <c r="A64" s="98">
        <v>755.5682032842534</v>
      </c>
      <c r="B64" s="98">
        <v>7.5426688904937464E-2</v>
      </c>
      <c r="C64" s="98">
        <v>0.64171999999999996</v>
      </c>
      <c r="D64" s="98">
        <v>7.3398300000000001</v>
      </c>
    </row>
    <row r="65" spans="1:4" x14ac:dyDescent="0.25">
      <c r="A65" s="98">
        <v>193.38342083470275</v>
      </c>
      <c r="B65" s="98">
        <v>0.1535359952768478</v>
      </c>
      <c r="C65" s="98">
        <v>0.75346000000000002</v>
      </c>
      <c r="D65" s="98">
        <v>7.6506100000000004</v>
      </c>
    </row>
    <row r="66" spans="1:4" x14ac:dyDescent="0.25">
      <c r="A66" s="98">
        <v>485.80221471685991</v>
      </c>
      <c r="B66" s="98">
        <v>0.10102051443364402</v>
      </c>
      <c r="C66" s="98">
        <v>0.79834000000000005</v>
      </c>
      <c r="D66" s="98">
        <v>7.8415299999999997</v>
      </c>
    </row>
    <row r="67" spans="1:4" x14ac:dyDescent="0.25">
      <c r="A67" s="98">
        <v>485.80221471685991</v>
      </c>
      <c r="B67" s="98">
        <v>0.10102051443364402</v>
      </c>
      <c r="C67" s="98">
        <v>0.81505000000000005</v>
      </c>
      <c r="D67" s="98">
        <v>7.8415299999999997</v>
      </c>
    </row>
    <row r="68" spans="1:4" x14ac:dyDescent="0.25">
      <c r="A68" s="98">
        <v>494.64304412611153</v>
      </c>
      <c r="B68" s="98">
        <v>0.10102051443364402</v>
      </c>
      <c r="C68" s="98">
        <v>0.83880999999999994</v>
      </c>
      <c r="D68" s="98">
        <v>7.91256</v>
      </c>
    </row>
    <row r="69" spans="1:4" x14ac:dyDescent="0.25">
      <c r="A69" s="98">
        <v>503.56485580535002</v>
      </c>
      <c r="B69" s="98">
        <v>0.10102051443364402</v>
      </c>
      <c r="C69" s="98">
        <v>0.80098000000000003</v>
      </c>
      <c r="D69" s="98">
        <v>7.9836</v>
      </c>
    </row>
    <row r="70" spans="1:4" x14ac:dyDescent="0.25">
      <c r="A70" s="98">
        <v>503.56485580535002</v>
      </c>
      <c r="B70" s="98">
        <v>0.10102051443364402</v>
      </c>
      <c r="C70" s="98">
        <v>0.82693000000000005</v>
      </c>
      <c r="D70" s="98">
        <v>7.9836</v>
      </c>
    </row>
    <row r="71" spans="1:4" x14ac:dyDescent="0.25">
      <c r="A71" s="98">
        <v>506.93109398428453</v>
      </c>
      <c r="B71" s="98">
        <v>0.10102051443364402</v>
      </c>
      <c r="C71" s="98">
        <v>0.78425999999999996</v>
      </c>
      <c r="D71" s="98">
        <v>8.0102399999999996</v>
      </c>
    </row>
    <row r="72" spans="1:4" x14ac:dyDescent="0.25">
      <c r="A72" s="98">
        <v>932.10114687685132</v>
      </c>
      <c r="B72" s="98">
        <v>7.5426688904937464E-2</v>
      </c>
      <c r="C72" s="98">
        <v>0.75566</v>
      </c>
      <c r="D72" s="98">
        <v>8.1523099999999999</v>
      </c>
    </row>
    <row r="73" spans="1:4" x14ac:dyDescent="0.25">
      <c r="A73" s="98">
        <v>954.57161254233176</v>
      </c>
      <c r="B73" s="98">
        <v>7.5426688904937464E-2</v>
      </c>
      <c r="C73" s="98">
        <v>0.71782999999999997</v>
      </c>
      <c r="D73" s="98">
        <v>8.2499900000000004</v>
      </c>
    </row>
    <row r="74" spans="1:4" x14ac:dyDescent="0.25">
      <c r="A74" s="98">
        <v>971.08187073570002</v>
      </c>
      <c r="B74" s="98">
        <v>7.5426688904937464E-2</v>
      </c>
      <c r="C74" s="98">
        <v>0.66063000000000005</v>
      </c>
      <c r="D74" s="98">
        <v>8.3210300000000004</v>
      </c>
    </row>
    <row r="75" spans="1:4" x14ac:dyDescent="0.25">
      <c r="A75" s="98">
        <v>228.76063128850137</v>
      </c>
      <c r="B75" s="98">
        <v>0.1535359952768478</v>
      </c>
      <c r="C75" s="98">
        <v>0.84804999999999997</v>
      </c>
      <c r="D75" s="98">
        <v>8.3210300000000004</v>
      </c>
    </row>
    <row r="76" spans="1:4" x14ac:dyDescent="0.25">
      <c r="A76" s="98">
        <v>562.90536008019217</v>
      </c>
      <c r="B76" s="98">
        <v>0.10102051443364402</v>
      </c>
      <c r="C76" s="98">
        <v>0.83177000000000001</v>
      </c>
      <c r="D76" s="98">
        <v>8.4408999999999992</v>
      </c>
    </row>
    <row r="77" spans="1:4" x14ac:dyDescent="0.25">
      <c r="A77" s="98">
        <v>235.39900410002198</v>
      </c>
      <c r="B77" s="98">
        <v>0.1535359952768478</v>
      </c>
      <c r="C77" s="98">
        <v>0.81020999999999999</v>
      </c>
      <c r="D77" s="98">
        <v>8.4408999999999992</v>
      </c>
    </row>
    <row r="78" spans="1:4" x14ac:dyDescent="0.25">
      <c r="A78" s="98">
        <v>235.39900410002198</v>
      </c>
      <c r="B78" s="98">
        <v>0.1535359952768478</v>
      </c>
      <c r="C78" s="98">
        <v>0.82208999999999999</v>
      </c>
      <c r="D78" s="98">
        <v>8.4408999999999992</v>
      </c>
    </row>
    <row r="79" spans="1:4" x14ac:dyDescent="0.25">
      <c r="A79" s="98">
        <v>240.8787087040314</v>
      </c>
      <c r="B79" s="98">
        <v>0.1535359952768478</v>
      </c>
      <c r="C79" s="98">
        <v>0.80801999999999996</v>
      </c>
      <c r="D79" s="98">
        <v>8.5385799999999996</v>
      </c>
    </row>
    <row r="80" spans="1:4" x14ac:dyDescent="0.25">
      <c r="A80" s="98">
        <v>579.00797642805639</v>
      </c>
      <c r="B80" s="98">
        <v>0.10102051443364402</v>
      </c>
      <c r="C80" s="98">
        <v>0.72970999999999997</v>
      </c>
      <c r="D80" s="98">
        <v>8.5607799999999994</v>
      </c>
    </row>
    <row r="81" spans="1:4" x14ac:dyDescent="0.25">
      <c r="A81" s="98">
        <v>595.33630241750814</v>
      </c>
      <c r="B81" s="98">
        <v>0.10102051443364402</v>
      </c>
      <c r="C81" s="98">
        <v>0.76973999999999998</v>
      </c>
      <c r="D81" s="98">
        <v>8.68065</v>
      </c>
    </row>
    <row r="82" spans="1:4" x14ac:dyDescent="0.25">
      <c r="A82" s="98">
        <v>598.38523674594887</v>
      </c>
      <c r="B82" s="98">
        <v>0.10102051443364402</v>
      </c>
      <c r="C82" s="98">
        <v>0.72970999999999997</v>
      </c>
      <c r="D82" s="98">
        <v>8.7028499999999998</v>
      </c>
    </row>
    <row r="83" spans="1:4" x14ac:dyDescent="0.25">
      <c r="A83" s="98">
        <v>1445.48104945809</v>
      </c>
      <c r="B83" s="98">
        <v>6.6965626340746987E-2</v>
      </c>
      <c r="C83" s="98">
        <v>0.62763999999999998</v>
      </c>
      <c r="D83" s="98">
        <v>8.8005300000000002</v>
      </c>
    </row>
    <row r="84" spans="1:4" x14ac:dyDescent="0.25">
      <c r="A84" s="98">
        <v>618.70351190624956</v>
      </c>
      <c r="B84" s="98">
        <v>0.10102051443364402</v>
      </c>
      <c r="C84" s="98">
        <v>0.91008</v>
      </c>
      <c r="D84" s="98">
        <v>8.8493700000000004</v>
      </c>
    </row>
    <row r="85" spans="1:4" x14ac:dyDescent="0.25">
      <c r="A85" s="98">
        <v>267.10721054366337</v>
      </c>
      <c r="B85" s="98">
        <v>0.1535359952768478</v>
      </c>
      <c r="C85" s="98">
        <v>0.75346000000000002</v>
      </c>
      <c r="D85" s="98">
        <v>8.9914400000000008</v>
      </c>
    </row>
    <row r="86" spans="1:4" x14ac:dyDescent="0.25">
      <c r="A86" s="98">
        <v>280.1890208427115</v>
      </c>
      <c r="B86" s="98">
        <v>0.1535359952768478</v>
      </c>
      <c r="C86" s="98">
        <v>0.83177000000000001</v>
      </c>
      <c r="D86" s="98">
        <v>9.20899</v>
      </c>
    </row>
    <row r="87" spans="1:4" x14ac:dyDescent="0.25">
      <c r="A87" s="98">
        <v>683.64717014962287</v>
      </c>
      <c r="B87" s="98">
        <v>0.10102051443364402</v>
      </c>
      <c r="C87" s="98">
        <v>0.90259999999999996</v>
      </c>
      <c r="D87" s="98">
        <v>9.3022299999999998</v>
      </c>
    </row>
    <row r="88" spans="1:4" x14ac:dyDescent="0.25">
      <c r="A88" s="98">
        <v>741.60058620409245</v>
      </c>
      <c r="B88" s="98">
        <v>0.10102051443364402</v>
      </c>
      <c r="C88" s="98">
        <v>0.90524000000000004</v>
      </c>
      <c r="D88" s="98">
        <v>9.6884899999999998</v>
      </c>
    </row>
    <row r="89" spans="1:4" x14ac:dyDescent="0.25">
      <c r="A89" s="98">
        <v>741.60058620409245</v>
      </c>
      <c r="B89" s="98">
        <v>0.10102051443364402</v>
      </c>
      <c r="C89" s="98">
        <v>0.78425999999999996</v>
      </c>
      <c r="D89" s="98">
        <v>9.6884899999999998</v>
      </c>
    </row>
    <row r="90" spans="1:4" x14ac:dyDescent="0.25">
      <c r="A90" s="98">
        <v>752.51589983795543</v>
      </c>
      <c r="B90" s="98">
        <v>0.10102051443364402</v>
      </c>
      <c r="C90" s="98">
        <v>0.82693000000000005</v>
      </c>
      <c r="D90" s="98">
        <v>9.7595299999999998</v>
      </c>
    </row>
    <row r="91" spans="1:4" x14ac:dyDescent="0.25">
      <c r="A91" s="98">
        <v>322.46986013199489</v>
      </c>
      <c r="B91" s="98">
        <v>0.1535359952768478</v>
      </c>
      <c r="C91" s="98">
        <v>0.84584999999999999</v>
      </c>
      <c r="D91" s="98">
        <v>9.87941</v>
      </c>
    </row>
    <row r="92" spans="1:4" x14ac:dyDescent="0.25">
      <c r="A92" s="98">
        <v>216.44446639653273</v>
      </c>
      <c r="B92" s="98">
        <v>0.19460050430144568</v>
      </c>
      <c r="C92" s="98">
        <v>0.60167999999999999</v>
      </c>
      <c r="D92" s="98">
        <v>9.9016099999999998</v>
      </c>
    </row>
    <row r="93" spans="1:4" x14ac:dyDescent="0.25">
      <c r="A93" s="98">
        <v>851.42316024786419</v>
      </c>
      <c r="B93" s="98">
        <v>0.10102051443364402</v>
      </c>
      <c r="C93" s="98">
        <v>0.87444999999999995</v>
      </c>
      <c r="D93" s="98">
        <v>10.38111</v>
      </c>
    </row>
    <row r="94" spans="1:4" x14ac:dyDescent="0.25">
      <c r="A94" s="98">
        <v>863.11429628239807</v>
      </c>
      <c r="B94" s="98">
        <v>0.10102051443364402</v>
      </c>
      <c r="C94" s="98">
        <v>0.76534000000000002</v>
      </c>
      <c r="D94" s="98">
        <v>10.45214</v>
      </c>
    </row>
    <row r="95" spans="1:4" x14ac:dyDescent="0.25">
      <c r="A95" s="98">
        <v>863.11429628239807</v>
      </c>
      <c r="B95" s="98">
        <v>0.10102051443364402</v>
      </c>
      <c r="C95" s="98">
        <v>0.84101000000000004</v>
      </c>
      <c r="D95" s="98">
        <v>10.45214</v>
      </c>
    </row>
    <row r="96" spans="1:4" x14ac:dyDescent="0.25">
      <c r="A96" s="98">
        <v>362.78435992860011</v>
      </c>
      <c r="B96" s="98">
        <v>0.1535359952768478</v>
      </c>
      <c r="C96" s="98">
        <v>0.73894000000000004</v>
      </c>
      <c r="D96" s="98">
        <v>10.47878</v>
      </c>
    </row>
    <row r="97" spans="1:4" x14ac:dyDescent="0.25">
      <c r="A97" s="98">
        <v>369.26918074878932</v>
      </c>
      <c r="B97" s="98">
        <v>0.1535359952768478</v>
      </c>
      <c r="C97" s="98">
        <v>0.84365000000000001</v>
      </c>
      <c r="D97" s="98">
        <v>10.57202</v>
      </c>
    </row>
    <row r="98" spans="1:4" x14ac:dyDescent="0.25">
      <c r="A98" s="98">
        <v>887.48249282645099</v>
      </c>
      <c r="B98" s="98">
        <v>0.10102051443364402</v>
      </c>
      <c r="C98" s="98">
        <v>0.86256999999999995</v>
      </c>
      <c r="D98" s="98">
        <v>10.598660000000001</v>
      </c>
    </row>
    <row r="99" spans="1:4" x14ac:dyDescent="0.25">
      <c r="A99" s="98">
        <v>384.62311843411004</v>
      </c>
      <c r="B99" s="98">
        <v>0.1535359952768478</v>
      </c>
      <c r="C99" s="98">
        <v>0.78161999999999998</v>
      </c>
      <c r="D99" s="98">
        <v>10.789569999999999</v>
      </c>
    </row>
    <row r="100" spans="1:4" x14ac:dyDescent="0.25">
      <c r="A100" s="98">
        <v>262.74869423712465</v>
      </c>
      <c r="B100" s="98">
        <v>0.19460050430144568</v>
      </c>
      <c r="C100" s="98">
        <v>0.67998999999999998</v>
      </c>
      <c r="D100" s="98">
        <v>10.90945</v>
      </c>
    </row>
    <row r="101" spans="1:4" x14ac:dyDescent="0.25">
      <c r="A101" s="98">
        <v>396.74539715044807</v>
      </c>
      <c r="B101" s="98">
        <v>0.1535359952768478</v>
      </c>
      <c r="C101" s="98">
        <v>0.81725000000000003</v>
      </c>
      <c r="D101" s="98">
        <v>10.95828</v>
      </c>
    </row>
    <row r="102" spans="1:4" x14ac:dyDescent="0.25">
      <c r="A102" s="98">
        <v>267.25867961799662</v>
      </c>
      <c r="B102" s="98">
        <v>0.19460050430144568</v>
      </c>
      <c r="C102" s="98">
        <v>0.56825000000000003</v>
      </c>
      <c r="D102" s="98">
        <v>11.00268</v>
      </c>
    </row>
    <row r="103" spans="1:4" x14ac:dyDescent="0.25">
      <c r="A103" s="98">
        <v>269.63662468650421</v>
      </c>
      <c r="B103" s="98">
        <v>0.19460050430144568</v>
      </c>
      <c r="C103" s="98">
        <v>0.62763999999999998</v>
      </c>
      <c r="D103" s="98">
        <v>11.05152</v>
      </c>
    </row>
    <row r="104" spans="1:4" x14ac:dyDescent="0.25">
      <c r="A104" s="98">
        <v>405.47340805898256</v>
      </c>
      <c r="B104" s="98">
        <v>0.1535359952768478</v>
      </c>
      <c r="C104" s="98">
        <v>0.76049999999999995</v>
      </c>
      <c r="D104" s="98">
        <v>11.07816</v>
      </c>
    </row>
    <row r="105" spans="1:4" x14ac:dyDescent="0.25">
      <c r="A105" s="98">
        <v>428.54307682062745</v>
      </c>
      <c r="B105" s="98">
        <v>0.1535359952768478</v>
      </c>
      <c r="C105" s="98">
        <v>0.77237999999999996</v>
      </c>
      <c r="D105" s="98">
        <v>11.388949999999999</v>
      </c>
    </row>
    <row r="106" spans="1:4" x14ac:dyDescent="0.25">
      <c r="A106" s="98">
        <v>430.21538701427221</v>
      </c>
      <c r="B106" s="98">
        <v>0.1535359952768478</v>
      </c>
      <c r="C106" s="98">
        <v>0.7319</v>
      </c>
      <c r="D106" s="98">
        <v>11.411149999999999</v>
      </c>
    </row>
    <row r="107" spans="1:4" x14ac:dyDescent="0.25">
      <c r="A107" s="98">
        <v>437.61147967235479</v>
      </c>
      <c r="B107" s="98">
        <v>0.1535359952768478</v>
      </c>
      <c r="C107" s="98">
        <v>0.8982</v>
      </c>
      <c r="D107" s="98">
        <v>11.50882</v>
      </c>
    </row>
    <row r="108" spans="1:4" x14ac:dyDescent="0.25">
      <c r="A108" s="98">
        <v>297.17007114515559</v>
      </c>
      <c r="B108" s="98">
        <v>0.19460050430144568</v>
      </c>
      <c r="C108" s="98">
        <v>0.69406999999999996</v>
      </c>
      <c r="D108" s="98">
        <v>11.60206</v>
      </c>
    </row>
    <row r="109" spans="1:4" x14ac:dyDescent="0.25">
      <c r="A109" s="98">
        <v>303.34238790821519</v>
      </c>
      <c r="B109" s="98">
        <v>0.19460050430144568</v>
      </c>
      <c r="C109" s="98">
        <v>0.62060000000000004</v>
      </c>
      <c r="D109" s="98">
        <v>11.72193</v>
      </c>
    </row>
    <row r="110" spans="1:4" x14ac:dyDescent="0.25">
      <c r="A110" s="98">
        <v>459.48728526317728</v>
      </c>
      <c r="B110" s="98">
        <v>0.1535359952768478</v>
      </c>
      <c r="C110" s="98">
        <v>0.79349999999999998</v>
      </c>
      <c r="D110" s="98">
        <v>11.79297</v>
      </c>
    </row>
    <row r="111" spans="1:4" x14ac:dyDescent="0.25">
      <c r="A111" s="98">
        <v>459.48728526317728</v>
      </c>
      <c r="B111" s="98">
        <v>0.1535359952768478</v>
      </c>
      <c r="C111" s="98">
        <v>0.90744000000000002</v>
      </c>
      <c r="D111" s="98">
        <v>11.79297</v>
      </c>
    </row>
    <row r="112" spans="1:4" x14ac:dyDescent="0.25">
      <c r="A112" s="98">
        <v>472.72815680261937</v>
      </c>
      <c r="B112" s="98">
        <v>0.1535359952768478</v>
      </c>
      <c r="C112" s="98">
        <v>0.84584999999999999</v>
      </c>
      <c r="D112" s="98">
        <v>11.961679999999999</v>
      </c>
    </row>
    <row r="113" spans="1:4" x14ac:dyDescent="0.25">
      <c r="A113" s="98">
        <v>322.24106496599217</v>
      </c>
      <c r="B113" s="98">
        <v>0.19460050430144568</v>
      </c>
      <c r="C113" s="98">
        <v>0.81725000000000003</v>
      </c>
      <c r="D113" s="98">
        <v>12.08156</v>
      </c>
    </row>
    <row r="114" spans="1:4" x14ac:dyDescent="0.25">
      <c r="A114" s="98">
        <v>323.66372337120333</v>
      </c>
      <c r="B114" s="98">
        <v>0.19460050430144568</v>
      </c>
      <c r="C114" s="98">
        <v>0.62763999999999998</v>
      </c>
      <c r="D114" s="98">
        <v>12.1082</v>
      </c>
    </row>
    <row r="115" spans="1:4" x14ac:dyDescent="0.25">
      <c r="A115" s="98">
        <v>328.66716557031447</v>
      </c>
      <c r="B115" s="98">
        <v>0.19460050430144568</v>
      </c>
      <c r="C115" s="98">
        <v>0.58979999999999999</v>
      </c>
      <c r="D115" s="98">
        <v>12.20143</v>
      </c>
    </row>
    <row r="116" spans="1:4" x14ac:dyDescent="0.25">
      <c r="A116" s="98">
        <v>337.81955527998292</v>
      </c>
      <c r="B116" s="98">
        <v>0.19460050430144568</v>
      </c>
      <c r="C116" s="98">
        <v>0.65359</v>
      </c>
      <c r="D116" s="98">
        <v>12.370150000000001</v>
      </c>
    </row>
    <row r="117" spans="1:4" x14ac:dyDescent="0.25">
      <c r="A117" s="98">
        <v>515.41063836503815</v>
      </c>
      <c r="B117" s="98">
        <v>0.1535359952768478</v>
      </c>
      <c r="C117" s="98">
        <v>0.77942</v>
      </c>
      <c r="D117" s="98">
        <v>12.490019999999999</v>
      </c>
    </row>
    <row r="118" spans="1:4" x14ac:dyDescent="0.25">
      <c r="A118" s="98">
        <v>188.05743556847656</v>
      </c>
      <c r="B118" s="98">
        <v>0.26794919243112281</v>
      </c>
      <c r="C118" s="98">
        <v>0.62983999999999996</v>
      </c>
      <c r="D118" s="98">
        <v>12.563470000000001</v>
      </c>
    </row>
    <row r="119" spans="1:4" x14ac:dyDescent="0.25">
      <c r="A119" s="98">
        <v>361.75101390017784</v>
      </c>
      <c r="B119" s="98">
        <v>0.19460050430144568</v>
      </c>
      <c r="C119" s="98">
        <v>0.56605000000000005</v>
      </c>
      <c r="D119" s="98">
        <v>12.80081</v>
      </c>
    </row>
    <row r="120" spans="1:4" x14ac:dyDescent="0.25">
      <c r="A120" s="98">
        <v>364.5167177054372</v>
      </c>
      <c r="B120" s="98">
        <v>0.19460050430144568</v>
      </c>
      <c r="C120" s="98">
        <v>0.64171999999999996</v>
      </c>
      <c r="D120" s="98">
        <v>12.84965</v>
      </c>
    </row>
    <row r="121" spans="1:4" x14ac:dyDescent="0.25">
      <c r="A121" s="98">
        <v>549.67356764982935</v>
      </c>
      <c r="B121" s="98">
        <v>0.1535359952768478</v>
      </c>
      <c r="C121" s="98">
        <v>0.74158000000000002</v>
      </c>
      <c r="D121" s="98">
        <v>12.898490000000001</v>
      </c>
    </row>
    <row r="122" spans="1:4" x14ac:dyDescent="0.25">
      <c r="A122" s="98">
        <v>557.64834135272065</v>
      </c>
      <c r="B122" s="98">
        <v>0.1535359952768478</v>
      </c>
      <c r="C122" s="98">
        <v>0.79613999999999996</v>
      </c>
      <c r="D122" s="98">
        <v>12.991720000000001</v>
      </c>
    </row>
    <row r="123" spans="1:4" x14ac:dyDescent="0.25">
      <c r="A123" s="98">
        <v>566.06537375546338</v>
      </c>
      <c r="B123" s="98">
        <v>0.1535359952768478</v>
      </c>
      <c r="C123" s="98">
        <v>0.83396999999999999</v>
      </c>
      <c r="D123" s="98">
        <v>13.089399999999999</v>
      </c>
    </row>
    <row r="124" spans="1:4" x14ac:dyDescent="0.25">
      <c r="A124" s="98">
        <v>566.06537375546338</v>
      </c>
      <c r="B124" s="98">
        <v>0.1535359952768478</v>
      </c>
      <c r="C124" s="98">
        <v>0.83880999999999994</v>
      </c>
      <c r="D124" s="98">
        <v>13.089399999999999</v>
      </c>
    </row>
    <row r="125" spans="1:4" x14ac:dyDescent="0.25">
      <c r="A125" s="98">
        <v>574.15862778765404</v>
      </c>
      <c r="B125" s="98">
        <v>0.1535359952768478</v>
      </c>
      <c r="C125" s="98">
        <v>0.75566</v>
      </c>
      <c r="D125" s="98">
        <v>13.182639999999999</v>
      </c>
    </row>
    <row r="126" spans="1:4" x14ac:dyDescent="0.25">
      <c r="A126" s="98">
        <v>217.10089864436267</v>
      </c>
      <c r="B126" s="98">
        <v>0.26794919243112281</v>
      </c>
      <c r="C126" s="98">
        <v>0.64171999999999996</v>
      </c>
      <c r="D126" s="98">
        <v>13.498799999999999</v>
      </c>
    </row>
    <row r="127" spans="1:4" x14ac:dyDescent="0.25">
      <c r="A127" s="98">
        <v>409.13033796865079</v>
      </c>
      <c r="B127" s="98">
        <v>0.19460050430144568</v>
      </c>
      <c r="C127" s="98">
        <v>0.56120999999999999</v>
      </c>
      <c r="D127" s="98">
        <v>13.613300000000001</v>
      </c>
    </row>
    <row r="128" spans="1:4" x14ac:dyDescent="0.25">
      <c r="A128" s="98">
        <v>226.46811570181708</v>
      </c>
      <c r="B128" s="98">
        <v>0.26794919243112281</v>
      </c>
      <c r="C128" s="98">
        <v>0.56825000000000003</v>
      </c>
      <c r="D128" s="98">
        <v>13.78694</v>
      </c>
    </row>
    <row r="129" spans="1:4" x14ac:dyDescent="0.25">
      <c r="A129" s="98">
        <v>227.19671343765972</v>
      </c>
      <c r="B129" s="98">
        <v>0.26794919243112281</v>
      </c>
      <c r="C129" s="98">
        <v>0.66063000000000005</v>
      </c>
      <c r="D129" s="98">
        <v>13.809100000000001</v>
      </c>
    </row>
    <row r="130" spans="1:4" x14ac:dyDescent="0.25">
      <c r="A130" s="98">
        <v>236.7769829872164</v>
      </c>
      <c r="B130" s="98">
        <v>0.26794919243112281</v>
      </c>
      <c r="C130" s="98">
        <v>0.62763999999999998</v>
      </c>
      <c r="D130" s="98">
        <v>14.097239999999999</v>
      </c>
    </row>
    <row r="131" spans="1:4" x14ac:dyDescent="0.25">
      <c r="A131" s="98">
        <v>441.50376222351878</v>
      </c>
      <c r="B131" s="98">
        <v>0.19460050430144568</v>
      </c>
      <c r="C131" s="98">
        <v>0.60387999999999997</v>
      </c>
      <c r="D131" s="98">
        <v>14.141640000000001</v>
      </c>
    </row>
    <row r="132" spans="1:4" x14ac:dyDescent="0.25">
      <c r="A132" s="98">
        <v>243.9782826349269</v>
      </c>
      <c r="B132" s="98">
        <v>0.26794919243112281</v>
      </c>
      <c r="C132" s="98">
        <v>0.72706999999999999</v>
      </c>
      <c r="D132" s="98">
        <v>14.31001</v>
      </c>
    </row>
    <row r="133" spans="1:4" x14ac:dyDescent="0.25">
      <c r="A133" s="98">
        <v>247.31528800531285</v>
      </c>
      <c r="B133" s="98">
        <v>0.26794919243112281</v>
      </c>
      <c r="C133" s="98">
        <v>0.62060000000000004</v>
      </c>
      <c r="D133" s="98">
        <v>14.407539999999999</v>
      </c>
    </row>
    <row r="134" spans="1:4" x14ac:dyDescent="0.25">
      <c r="A134" s="98">
        <v>258.8607842137335</v>
      </c>
      <c r="B134" s="98">
        <v>0.26794919243112281</v>
      </c>
      <c r="C134" s="98">
        <v>0.48070000000000002</v>
      </c>
      <c r="D134" s="98">
        <v>14.74</v>
      </c>
    </row>
    <row r="135" spans="1:4" x14ac:dyDescent="0.25">
      <c r="A135" s="98">
        <v>479.72166868592461</v>
      </c>
      <c r="B135" s="98">
        <v>0.19460050430144568</v>
      </c>
      <c r="C135" s="98">
        <v>0.57045000000000001</v>
      </c>
      <c r="D135" s="98">
        <v>14.741009999999999</v>
      </c>
    </row>
    <row r="136" spans="1:4" x14ac:dyDescent="0.25">
      <c r="A136" s="98">
        <v>481.16768091631343</v>
      </c>
      <c r="B136" s="98">
        <v>0.19460050430144568</v>
      </c>
      <c r="C136" s="98">
        <v>0.59904000000000002</v>
      </c>
      <c r="D136" s="98">
        <v>14.763210000000001</v>
      </c>
    </row>
    <row r="137" spans="1:4" x14ac:dyDescent="0.25">
      <c r="A137" s="98">
        <v>270.82914838196427</v>
      </c>
      <c r="B137" s="98">
        <v>0.26794919243112281</v>
      </c>
      <c r="C137" s="98">
        <v>0.62983999999999996</v>
      </c>
      <c r="D137" s="98">
        <v>15.0769</v>
      </c>
    </row>
    <row r="138" spans="1:4" x14ac:dyDescent="0.25">
      <c r="A138" s="98">
        <v>273.38303909403049</v>
      </c>
      <c r="B138" s="98">
        <v>0.26794919243112281</v>
      </c>
      <c r="C138" s="98">
        <v>0.68923000000000001</v>
      </c>
      <c r="D138" s="98">
        <v>15.147819999999999</v>
      </c>
    </row>
    <row r="139" spans="1:4" x14ac:dyDescent="0.25">
      <c r="A139" s="98">
        <v>274.34401879260844</v>
      </c>
      <c r="B139" s="98">
        <v>0.26794919243112281</v>
      </c>
      <c r="C139" s="98">
        <v>0.56340999999999997</v>
      </c>
      <c r="D139" s="98">
        <v>15.17442</v>
      </c>
    </row>
    <row r="140" spans="1:4" x14ac:dyDescent="0.25">
      <c r="A140" s="98">
        <v>295.41063884293914</v>
      </c>
      <c r="B140" s="98">
        <v>0.26794919243112281</v>
      </c>
      <c r="C140" s="98">
        <v>0.64876</v>
      </c>
      <c r="D140" s="98">
        <v>15.746259999999999</v>
      </c>
    </row>
    <row r="141" spans="1:4" x14ac:dyDescent="0.25">
      <c r="A141" s="98">
        <v>552.51207375802392</v>
      </c>
      <c r="B141" s="98">
        <v>0.19460050430144568</v>
      </c>
      <c r="C141" s="98">
        <v>0.62280000000000002</v>
      </c>
      <c r="D141" s="98">
        <v>15.819889999999999</v>
      </c>
    </row>
    <row r="142" spans="1:4" x14ac:dyDescent="0.25">
      <c r="A142" s="98">
        <v>303.61648789105135</v>
      </c>
      <c r="B142" s="98">
        <v>0.26794919243112281</v>
      </c>
      <c r="C142" s="98">
        <v>0.62983999999999996</v>
      </c>
      <c r="D142" s="98">
        <v>15.96346</v>
      </c>
    </row>
    <row r="143" spans="1:4" x14ac:dyDescent="0.25">
      <c r="A143" s="98">
        <v>329.61204272330286</v>
      </c>
      <c r="B143" s="98">
        <v>0.26794919243112281</v>
      </c>
      <c r="C143" s="98">
        <v>0.57791999999999999</v>
      </c>
      <c r="D143" s="98">
        <v>16.632819999999999</v>
      </c>
    </row>
    <row r="144" spans="1:4" x14ac:dyDescent="0.25">
      <c r="A144" s="98">
        <v>334.37289642291375</v>
      </c>
      <c r="B144" s="98">
        <v>0.26794919243112281</v>
      </c>
      <c r="C144" s="98">
        <v>0.60872000000000004</v>
      </c>
      <c r="D144" s="98">
        <v>16.752510000000001</v>
      </c>
    </row>
    <row r="145" spans="1:4" x14ac:dyDescent="0.25">
      <c r="A145" s="98">
        <v>338.09929386795517</v>
      </c>
      <c r="B145" s="98">
        <v>0.26794919243112281</v>
      </c>
      <c r="C145" s="98">
        <v>0.625</v>
      </c>
      <c r="D145" s="98">
        <v>16.845600000000001</v>
      </c>
    </row>
    <row r="146" spans="1:4" x14ac:dyDescent="0.25">
      <c r="A146" s="98">
        <v>340.95248649512996</v>
      </c>
      <c r="B146" s="98">
        <v>0.26794919243112281</v>
      </c>
      <c r="C146" s="98">
        <v>0.61575999999999997</v>
      </c>
      <c r="D146" s="98">
        <v>16.916530000000002</v>
      </c>
    </row>
    <row r="147" spans="1:4" x14ac:dyDescent="0.25">
      <c r="A147" s="98">
        <v>342.02517122277942</v>
      </c>
      <c r="B147" s="98">
        <v>0.26794919243112281</v>
      </c>
      <c r="C147" s="98">
        <v>0.58496000000000004</v>
      </c>
      <c r="D147" s="98">
        <v>16.94312</v>
      </c>
    </row>
    <row r="148" spans="1:4" x14ac:dyDescent="0.25">
      <c r="A148" s="98">
        <v>410.86028917528228</v>
      </c>
      <c r="B148" s="98">
        <v>0.26794919243112281</v>
      </c>
      <c r="C148" s="98">
        <v>0.59684000000000004</v>
      </c>
      <c r="D148" s="98">
        <v>18.569980000000001</v>
      </c>
    </row>
    <row r="149" spans="1:4" x14ac:dyDescent="0.25">
      <c r="A149" s="98">
        <v>420.32928745529961</v>
      </c>
      <c r="B149" s="98">
        <v>0.26794919243112281</v>
      </c>
      <c r="C149" s="98">
        <v>0.57791999999999999</v>
      </c>
      <c r="D149" s="98">
        <v>18.78275</v>
      </c>
    </row>
    <row r="150" spans="1:4" x14ac:dyDescent="0.25">
      <c r="A150" s="98">
        <v>422.51446895303729</v>
      </c>
      <c r="B150" s="98">
        <v>0.26794919243112281</v>
      </c>
      <c r="C150" s="98">
        <v>0.50400999999999996</v>
      </c>
      <c r="D150" s="98">
        <v>18.831510000000002</v>
      </c>
    </row>
    <row r="151" spans="1:4" x14ac:dyDescent="0.25">
      <c r="A151" s="98">
        <v>499.75100703826189</v>
      </c>
      <c r="B151" s="98">
        <v>0.26794919243112281</v>
      </c>
      <c r="C151" s="98">
        <v>0.53261000000000003</v>
      </c>
      <c r="D151" s="98">
        <v>20.480530000000002</v>
      </c>
    </row>
    <row r="152" spans="1:4" x14ac:dyDescent="0.25">
      <c r="A152" s="98">
        <v>503.43553325772507</v>
      </c>
      <c r="B152" s="98">
        <v>0.26794919243112281</v>
      </c>
      <c r="C152" s="98">
        <v>0.45694000000000001</v>
      </c>
      <c r="D152" s="98">
        <v>20.555890000000002</v>
      </c>
    </row>
    <row r="153" spans="1:4" x14ac:dyDescent="0.25">
      <c r="A153" s="98">
        <v>508.00560348760587</v>
      </c>
      <c r="B153" s="98">
        <v>0.26794919243112281</v>
      </c>
      <c r="C153" s="98">
        <v>0.51853000000000005</v>
      </c>
      <c r="D153" s="98">
        <v>20.648980000000002</v>
      </c>
    </row>
    <row r="154" spans="1:4" x14ac:dyDescent="0.25">
      <c r="A154" s="98">
        <v>525.82637577367757</v>
      </c>
      <c r="B154" s="98">
        <v>0.26794919243112281</v>
      </c>
      <c r="C154" s="98">
        <v>0.42349999999999999</v>
      </c>
      <c r="D154" s="98">
        <v>21.008040000000001</v>
      </c>
    </row>
    <row r="155" spans="1:4" x14ac:dyDescent="0.25">
      <c r="A155" s="98">
        <v>537.87739408524658</v>
      </c>
      <c r="B155" s="98">
        <v>0.26794919243112281</v>
      </c>
      <c r="C155" s="98">
        <v>0.61355999999999999</v>
      </c>
      <c r="D155" s="98">
        <v>21.247409999999999</v>
      </c>
    </row>
    <row r="156" spans="1:4" x14ac:dyDescent="0.25">
      <c r="A156" s="98"/>
      <c r="B156" s="98"/>
      <c r="C156" s="98"/>
      <c r="D156" s="98"/>
    </row>
    <row r="157" spans="1:4" x14ac:dyDescent="0.25">
      <c r="A157" s="98"/>
      <c r="B157" s="98"/>
      <c r="C157" s="98"/>
      <c r="D157" s="98"/>
    </row>
    <row r="158" spans="1:4" x14ac:dyDescent="0.25">
      <c r="A158" s="98"/>
      <c r="B158" s="98"/>
      <c r="C158" s="98"/>
      <c r="D158" s="98"/>
    </row>
    <row r="159" spans="1:4" x14ac:dyDescent="0.25">
      <c r="A159" s="98"/>
      <c r="B159" s="98"/>
      <c r="C159" s="98"/>
      <c r="D159" s="98"/>
    </row>
    <row r="160" spans="1:4" x14ac:dyDescent="0.25">
      <c r="A160" s="98"/>
      <c r="B160" s="98"/>
      <c r="C160" s="98"/>
      <c r="D160" s="98"/>
    </row>
    <row r="161" spans="1:4" x14ac:dyDescent="0.25">
      <c r="A161" s="98"/>
      <c r="B161" s="98"/>
      <c r="C161" s="98"/>
      <c r="D161" s="98"/>
    </row>
    <row r="162" spans="1:4" x14ac:dyDescent="0.25">
      <c r="A162" s="98"/>
      <c r="B162" s="98"/>
      <c r="C162" s="98"/>
      <c r="D162" s="98"/>
    </row>
    <row r="163" spans="1:4" x14ac:dyDescent="0.25">
      <c r="A163" s="98"/>
      <c r="B163" s="98"/>
      <c r="C163" s="98"/>
      <c r="D163" s="98"/>
    </row>
    <row r="164" spans="1:4" x14ac:dyDescent="0.25">
      <c r="A164" s="98"/>
      <c r="B164" s="98"/>
      <c r="C164" s="98"/>
      <c r="D164" s="98"/>
    </row>
    <row r="165" spans="1:4" x14ac:dyDescent="0.25">
      <c r="A165" s="98"/>
      <c r="B165" s="98"/>
      <c r="C165" s="98"/>
      <c r="D165" s="98"/>
    </row>
    <row r="166" spans="1:4" x14ac:dyDescent="0.25">
      <c r="A166" s="98"/>
      <c r="B166" s="98"/>
      <c r="C166" s="98"/>
      <c r="D166" s="98"/>
    </row>
    <row r="167" spans="1:4" x14ac:dyDescent="0.25">
      <c r="A167" s="98"/>
      <c r="B167" s="98"/>
      <c r="C167" s="98"/>
      <c r="D167" s="98"/>
    </row>
    <row r="168" spans="1:4" x14ac:dyDescent="0.25">
      <c r="A168" s="98"/>
      <c r="B168" s="98"/>
      <c r="C168" s="98"/>
      <c r="D168" s="98"/>
    </row>
    <row r="169" spans="1:4" x14ac:dyDescent="0.25">
      <c r="A169" s="98"/>
      <c r="B169" s="98"/>
      <c r="C169" s="98"/>
      <c r="D169" s="98"/>
    </row>
    <row r="170" spans="1:4" x14ac:dyDescent="0.25">
      <c r="A170" s="98"/>
      <c r="B170" s="98"/>
      <c r="C170" s="98"/>
      <c r="D170" s="98"/>
    </row>
    <row r="171" spans="1:4" x14ac:dyDescent="0.25">
      <c r="A171" s="98"/>
      <c r="B171" s="98"/>
      <c r="C171" s="98"/>
      <c r="D171" s="98"/>
    </row>
    <row r="172" spans="1:4" x14ac:dyDescent="0.25">
      <c r="A172" s="98"/>
      <c r="B172" s="98"/>
      <c r="C172" s="98"/>
      <c r="D172" s="98"/>
    </row>
    <row r="173" spans="1:4" x14ac:dyDescent="0.25">
      <c r="A173" s="98"/>
      <c r="B173" s="98"/>
      <c r="C173" s="98"/>
      <c r="D173" s="98"/>
    </row>
    <row r="174" spans="1:4" x14ac:dyDescent="0.25">
      <c r="A174" s="98"/>
      <c r="B174" s="98"/>
      <c r="C174" s="98"/>
      <c r="D174" s="98"/>
    </row>
    <row r="175" spans="1:4" x14ac:dyDescent="0.25">
      <c r="A175" s="98"/>
      <c r="B175" s="98"/>
      <c r="C175" s="98"/>
      <c r="D175" s="98"/>
    </row>
    <row r="176" spans="1:4" x14ac:dyDescent="0.25">
      <c r="A176" s="98"/>
      <c r="B176" s="98"/>
      <c r="C176" s="98"/>
      <c r="D176" s="98"/>
    </row>
    <row r="177" spans="1:4" x14ac:dyDescent="0.25">
      <c r="A177" s="98"/>
      <c r="B177" s="98"/>
      <c r="C177" s="98"/>
      <c r="D177" s="98"/>
    </row>
    <row r="178" spans="1:4" x14ac:dyDescent="0.25">
      <c r="A178" s="98"/>
      <c r="B178" s="98"/>
      <c r="C178" s="98"/>
      <c r="D178" s="98"/>
    </row>
    <row r="179" spans="1:4" x14ac:dyDescent="0.25">
      <c r="A179" s="98"/>
      <c r="B179" s="98"/>
      <c r="C179" s="98"/>
      <c r="D179" s="98"/>
    </row>
    <row r="180" spans="1:4" x14ac:dyDescent="0.25">
      <c r="A180" s="98"/>
      <c r="B180" s="98"/>
      <c r="C180" s="98"/>
      <c r="D180" s="98"/>
    </row>
    <row r="181" spans="1:4" x14ac:dyDescent="0.25">
      <c r="A181" s="98"/>
      <c r="B181" s="98"/>
      <c r="C181" s="98"/>
      <c r="D181" s="98"/>
    </row>
    <row r="182" spans="1:4" x14ac:dyDescent="0.25">
      <c r="A182" s="98"/>
      <c r="B182" s="98"/>
      <c r="C182" s="98"/>
      <c r="D182" s="98"/>
    </row>
    <row r="183" spans="1:4" x14ac:dyDescent="0.25">
      <c r="A183" s="98"/>
      <c r="B183" s="98"/>
      <c r="C183" s="98"/>
      <c r="D183" s="98"/>
    </row>
    <row r="184" spans="1:4" x14ac:dyDescent="0.25">
      <c r="A184" s="98"/>
      <c r="B184" s="98"/>
      <c r="C184" s="98"/>
      <c r="D184" s="98"/>
    </row>
    <row r="185" spans="1:4" x14ac:dyDescent="0.25">
      <c r="A185" s="98"/>
      <c r="B185" s="98"/>
      <c r="C185" s="98"/>
      <c r="D185" s="98"/>
    </row>
    <row r="186" spans="1:4" x14ac:dyDescent="0.25">
      <c r="A186" s="98"/>
      <c r="B186" s="98"/>
      <c r="C186" s="98"/>
      <c r="D186" s="98"/>
    </row>
    <row r="187" spans="1:4" x14ac:dyDescent="0.25">
      <c r="A187" s="98"/>
      <c r="B187" s="98"/>
      <c r="C187" s="98"/>
      <c r="D187" s="98"/>
    </row>
    <row r="188" spans="1:4" x14ac:dyDescent="0.25">
      <c r="A188" s="98"/>
      <c r="B188" s="98"/>
      <c r="C188" s="98"/>
      <c r="D188" s="98"/>
    </row>
    <row r="189" spans="1:4" x14ac:dyDescent="0.25">
      <c r="A189" s="98"/>
      <c r="B189" s="98"/>
      <c r="C189" s="98"/>
      <c r="D189" s="98"/>
    </row>
    <row r="190" spans="1:4" x14ac:dyDescent="0.25">
      <c r="A190" s="98"/>
      <c r="B190" s="98"/>
      <c r="C190" s="98"/>
      <c r="D190" s="98"/>
    </row>
    <row r="191" spans="1:4" x14ac:dyDescent="0.25">
      <c r="A191" s="98"/>
      <c r="B191" s="98"/>
      <c r="C191" s="98"/>
      <c r="D191" s="98"/>
    </row>
    <row r="192" spans="1:4" x14ac:dyDescent="0.25">
      <c r="A192" s="98"/>
      <c r="B192" s="98"/>
      <c r="C192" s="98"/>
      <c r="D192" s="98"/>
    </row>
    <row r="193" spans="1:4" x14ac:dyDescent="0.25">
      <c r="A193" s="98"/>
      <c r="B193" s="98"/>
      <c r="C193" s="98"/>
      <c r="D193" s="98"/>
    </row>
    <row r="194" spans="1:4" x14ac:dyDescent="0.25">
      <c r="A194" s="98"/>
      <c r="B194" s="98"/>
      <c r="C194" s="98"/>
      <c r="D194" s="98"/>
    </row>
    <row r="195" spans="1:4" x14ac:dyDescent="0.25">
      <c r="A195" s="98"/>
      <c r="B195" s="98"/>
      <c r="C195" s="98"/>
      <c r="D195" s="98"/>
    </row>
    <row r="196" spans="1:4" x14ac:dyDescent="0.25">
      <c r="A196" s="98"/>
      <c r="B196" s="98"/>
      <c r="C196" s="98"/>
      <c r="D196" s="98"/>
    </row>
    <row r="197" spans="1:4" x14ac:dyDescent="0.25">
      <c r="A197" s="98"/>
      <c r="B197" s="98"/>
      <c r="C197" s="98"/>
      <c r="D197" s="98"/>
    </row>
    <row r="198" spans="1:4" x14ac:dyDescent="0.25">
      <c r="A198" s="98"/>
      <c r="B198" s="98"/>
      <c r="C198" s="98"/>
      <c r="D198" s="98"/>
    </row>
    <row r="199" spans="1:4" x14ac:dyDescent="0.25">
      <c r="A199" s="98"/>
      <c r="B199" s="98"/>
      <c r="C199" s="98"/>
      <c r="D199" s="98"/>
    </row>
    <row r="200" spans="1:4" x14ac:dyDescent="0.25">
      <c r="A200" s="98"/>
      <c r="B200" s="98"/>
      <c r="C200" s="98"/>
      <c r="D200" s="98"/>
    </row>
    <row r="201" spans="1:4" x14ac:dyDescent="0.25">
      <c r="A201" s="98"/>
      <c r="B201" s="98"/>
      <c r="C201" s="98"/>
      <c r="D201" s="98"/>
    </row>
    <row r="202" spans="1:4" x14ac:dyDescent="0.25">
      <c r="A202" s="98"/>
      <c r="B202" s="98"/>
      <c r="C202" s="98"/>
      <c r="D202" s="98"/>
    </row>
    <row r="203" spans="1:4" x14ac:dyDescent="0.25">
      <c r="A203" s="98"/>
      <c r="B203" s="98"/>
      <c r="C203" s="98"/>
      <c r="D203" s="98"/>
    </row>
    <row r="204" spans="1:4" x14ac:dyDescent="0.25">
      <c r="A204" s="98"/>
      <c r="B204" s="98"/>
      <c r="C204" s="98"/>
      <c r="D204" s="98"/>
    </row>
    <row r="205" spans="1:4" x14ac:dyDescent="0.25">
      <c r="A205" s="98"/>
      <c r="B205" s="98"/>
      <c r="C205" s="98"/>
      <c r="D205" s="98"/>
    </row>
    <row r="206" spans="1:4" x14ac:dyDescent="0.25">
      <c r="A206" s="98"/>
      <c r="B206" s="98"/>
      <c r="C206" s="98"/>
      <c r="D206" s="98"/>
    </row>
    <row r="207" spans="1:4" x14ac:dyDescent="0.25">
      <c r="A207" s="98"/>
      <c r="B207" s="98"/>
      <c r="C207" s="98"/>
      <c r="D207" s="98"/>
    </row>
    <row r="208" spans="1:4" x14ac:dyDescent="0.25">
      <c r="A208" s="98"/>
      <c r="B208" s="98"/>
      <c r="C208" s="98"/>
      <c r="D208" s="98"/>
    </row>
    <row r="209" spans="1:4" x14ac:dyDescent="0.25">
      <c r="A209" s="98"/>
      <c r="B209" s="98"/>
      <c r="C209" s="98"/>
      <c r="D209" s="98"/>
    </row>
    <row r="210" spans="1:4" x14ac:dyDescent="0.25">
      <c r="A210" s="98"/>
      <c r="B210" s="98"/>
      <c r="C210" s="98"/>
      <c r="D210" s="98"/>
    </row>
    <row r="211" spans="1:4" x14ac:dyDescent="0.25">
      <c r="A211" s="98"/>
      <c r="B211" s="98"/>
      <c r="C211" s="98"/>
      <c r="D211" s="98"/>
    </row>
    <row r="212" spans="1:4" x14ac:dyDescent="0.25">
      <c r="A212" s="98"/>
      <c r="B212" s="98"/>
      <c r="C212" s="98"/>
      <c r="D212" s="98"/>
    </row>
    <row r="213" spans="1:4" x14ac:dyDescent="0.25">
      <c r="A213" s="98"/>
      <c r="B213" s="98"/>
      <c r="C213" s="98"/>
      <c r="D213" s="98"/>
    </row>
    <row r="214" spans="1:4" x14ac:dyDescent="0.25">
      <c r="A214" s="98"/>
      <c r="B214" s="98"/>
      <c r="C214" s="98"/>
      <c r="D214" s="98"/>
    </row>
    <row r="215" spans="1:4" x14ac:dyDescent="0.25">
      <c r="A215" s="98"/>
      <c r="B215" s="98"/>
      <c r="C215" s="98"/>
      <c r="D215" s="98"/>
    </row>
    <row r="216" spans="1:4" x14ac:dyDescent="0.25">
      <c r="A216" s="98"/>
      <c r="B216" s="98"/>
      <c r="C216" s="98"/>
      <c r="D216" s="98"/>
    </row>
    <row r="217" spans="1:4" x14ac:dyDescent="0.25">
      <c r="A217" s="98"/>
      <c r="B217" s="98"/>
      <c r="C217" s="98"/>
      <c r="D217" s="98"/>
    </row>
    <row r="218" spans="1:4" x14ac:dyDescent="0.25">
      <c r="A218" s="98"/>
      <c r="B218" s="98"/>
      <c r="C218" s="98"/>
      <c r="D218" s="98"/>
    </row>
    <row r="219" spans="1:4" x14ac:dyDescent="0.25">
      <c r="A219" s="98"/>
      <c r="B219" s="98"/>
      <c r="C219" s="98"/>
      <c r="D219" s="98"/>
    </row>
    <row r="220" spans="1:4" x14ac:dyDescent="0.25">
      <c r="A220" s="98"/>
      <c r="B220" s="98"/>
      <c r="C220" s="98"/>
      <c r="D220" s="98"/>
    </row>
    <row r="221" spans="1:4" x14ac:dyDescent="0.25">
      <c r="A221" s="98"/>
      <c r="B221" s="98"/>
      <c r="C221" s="98"/>
      <c r="D221" s="98"/>
    </row>
    <row r="222" spans="1:4" x14ac:dyDescent="0.25">
      <c r="A222" s="98"/>
      <c r="B222" s="98"/>
      <c r="C222" s="98"/>
      <c r="D222" s="98"/>
    </row>
    <row r="223" spans="1:4" x14ac:dyDescent="0.25">
      <c r="A223" s="98"/>
      <c r="B223" s="98"/>
      <c r="C223" s="98"/>
      <c r="D223" s="98"/>
    </row>
    <row r="224" spans="1:4" x14ac:dyDescent="0.25">
      <c r="A224" s="98"/>
      <c r="B224" s="98"/>
      <c r="C224" s="98"/>
      <c r="D224" s="98"/>
    </row>
    <row r="225" spans="1:4" x14ac:dyDescent="0.25">
      <c r="A225" s="98"/>
      <c r="B225" s="98"/>
      <c r="C225" s="98"/>
      <c r="D225" s="98"/>
    </row>
    <row r="226" spans="1:4" x14ac:dyDescent="0.25">
      <c r="A226" s="98"/>
      <c r="B226" s="98"/>
      <c r="C226" s="98"/>
      <c r="D226" s="98"/>
    </row>
    <row r="227" spans="1:4" x14ac:dyDescent="0.25">
      <c r="A227" s="98"/>
      <c r="B227" s="98"/>
      <c r="C227" s="98"/>
      <c r="D227" s="98"/>
    </row>
    <row r="228" spans="1:4" x14ac:dyDescent="0.25">
      <c r="A228" s="98"/>
      <c r="B228" s="98"/>
      <c r="C228" s="98"/>
      <c r="D228" s="98"/>
    </row>
    <row r="229" spans="1:4" x14ac:dyDescent="0.25">
      <c r="A229" s="98"/>
      <c r="B229" s="98"/>
      <c r="C229" s="98"/>
      <c r="D229" s="98"/>
    </row>
    <row r="230" spans="1:4" x14ac:dyDescent="0.25">
      <c r="A230" s="98"/>
      <c r="B230" s="98"/>
      <c r="C230" s="98"/>
      <c r="D230" s="98"/>
    </row>
    <row r="231" spans="1:4" x14ac:dyDescent="0.25">
      <c r="A231" s="98"/>
      <c r="B231" s="98"/>
      <c r="C231" s="98"/>
      <c r="D231" s="98"/>
    </row>
    <row r="232" spans="1:4" x14ac:dyDescent="0.25">
      <c r="A232" s="98"/>
      <c r="B232" s="98"/>
      <c r="C232" s="98"/>
      <c r="D232" s="98"/>
    </row>
    <row r="233" spans="1:4" x14ac:dyDescent="0.25">
      <c r="A233" s="98"/>
      <c r="B233" s="98"/>
      <c r="C233" s="98"/>
      <c r="D233" s="98"/>
    </row>
    <row r="234" spans="1:4" x14ac:dyDescent="0.25">
      <c r="A234" s="98"/>
      <c r="B234" s="98"/>
      <c r="C234" s="98"/>
      <c r="D234" s="98"/>
    </row>
    <row r="235" spans="1:4" x14ac:dyDescent="0.25">
      <c r="A235" s="98"/>
      <c r="B235" s="98"/>
      <c r="C235" s="98"/>
      <c r="D235" s="98"/>
    </row>
    <row r="236" spans="1:4" x14ac:dyDescent="0.25">
      <c r="A236" s="98"/>
      <c r="B236" s="98"/>
      <c r="C236" s="98"/>
      <c r="D236" s="98"/>
    </row>
    <row r="237" spans="1:4" x14ac:dyDescent="0.25">
      <c r="A237" s="98"/>
      <c r="B237" s="98"/>
      <c r="C237" s="98"/>
      <c r="D237" s="98"/>
    </row>
    <row r="238" spans="1:4" x14ac:dyDescent="0.25">
      <c r="A238" s="98"/>
      <c r="B238" s="98"/>
      <c r="C238" s="98"/>
      <c r="D238" s="98"/>
    </row>
    <row r="239" spans="1:4" x14ac:dyDescent="0.25">
      <c r="A239" s="98"/>
      <c r="B239" s="98"/>
      <c r="C239" s="98"/>
      <c r="D239" s="98"/>
    </row>
    <row r="240" spans="1:4" x14ac:dyDescent="0.25">
      <c r="A240" s="98"/>
      <c r="B240" s="98"/>
      <c r="C240" s="98"/>
      <c r="D240" s="98"/>
    </row>
    <row r="241" spans="1:4" x14ac:dyDescent="0.25">
      <c r="A241" s="98"/>
      <c r="B241" s="98"/>
      <c r="C241" s="98"/>
      <c r="D241" s="98"/>
    </row>
    <row r="242" spans="1:4" x14ac:dyDescent="0.25">
      <c r="A242" s="98"/>
      <c r="B242" s="98"/>
      <c r="C242" s="98"/>
      <c r="D242" s="98"/>
    </row>
    <row r="243" spans="1:4" x14ac:dyDescent="0.25">
      <c r="A243" s="98"/>
      <c r="B243" s="98"/>
      <c r="C243" s="98"/>
      <c r="D243" s="98"/>
    </row>
    <row r="244" spans="1:4" x14ac:dyDescent="0.25">
      <c r="A244" s="98"/>
      <c r="B244" s="98"/>
      <c r="C244" s="98"/>
      <c r="D244" s="98"/>
    </row>
    <row r="245" spans="1:4" x14ac:dyDescent="0.25">
      <c r="A245" s="98"/>
      <c r="B245" s="98"/>
      <c r="C245" s="98"/>
      <c r="D245" s="98"/>
    </row>
    <row r="246" spans="1:4" x14ac:dyDescent="0.25">
      <c r="A246" s="98"/>
      <c r="B246" s="98"/>
      <c r="C246" s="98"/>
      <c r="D246" s="98"/>
    </row>
    <row r="247" spans="1:4" x14ac:dyDescent="0.25">
      <c r="A247" s="98"/>
      <c r="B247" s="98"/>
      <c r="C247" s="98"/>
      <c r="D247" s="98"/>
    </row>
    <row r="248" spans="1:4" x14ac:dyDescent="0.25">
      <c r="A248" s="98"/>
      <c r="B248" s="98"/>
      <c r="C248" s="98"/>
      <c r="D248" s="98"/>
    </row>
    <row r="249" spans="1:4" x14ac:dyDescent="0.25">
      <c r="A249" s="98"/>
      <c r="B249" s="98"/>
      <c r="C249" s="98"/>
      <c r="D249" s="98"/>
    </row>
    <row r="250" spans="1:4" x14ac:dyDescent="0.25">
      <c r="A250" s="98"/>
      <c r="B250" s="98"/>
      <c r="C250" s="98"/>
      <c r="D250" s="98"/>
    </row>
    <row r="251" spans="1:4" x14ac:dyDescent="0.25">
      <c r="A251" s="98"/>
      <c r="B251" s="98"/>
      <c r="C251" s="98"/>
      <c r="D251" s="98"/>
    </row>
    <row r="252" spans="1:4" x14ac:dyDescent="0.25">
      <c r="A252" s="98"/>
      <c r="B252" s="98"/>
      <c r="C252" s="98"/>
      <c r="D252" s="98"/>
    </row>
    <row r="253" spans="1:4" x14ac:dyDescent="0.25">
      <c r="A253" s="98"/>
      <c r="B253" s="98"/>
      <c r="C253" s="98"/>
      <c r="D253" s="98"/>
    </row>
    <row r="254" spans="1:4" x14ac:dyDescent="0.25">
      <c r="A254" s="98"/>
      <c r="B254" s="98"/>
      <c r="C254" s="98"/>
      <c r="D254" s="98"/>
    </row>
    <row r="255" spans="1:4" x14ac:dyDescent="0.25">
      <c r="A255" s="98"/>
      <c r="B255" s="98"/>
      <c r="C255" s="98"/>
      <c r="D255" s="98"/>
    </row>
    <row r="256" spans="1:4" x14ac:dyDescent="0.25">
      <c r="A256" s="98"/>
      <c r="B256" s="98"/>
      <c r="C256" s="98"/>
      <c r="D256" s="98"/>
    </row>
    <row r="257" spans="1:4" x14ac:dyDescent="0.25">
      <c r="A257" s="98"/>
      <c r="B257" s="98"/>
      <c r="C257" s="98"/>
      <c r="D257" s="98"/>
    </row>
    <row r="258" spans="1:4" x14ac:dyDescent="0.25">
      <c r="A258" s="98"/>
      <c r="B258" s="98"/>
      <c r="C258" s="98"/>
      <c r="D258" s="98"/>
    </row>
    <row r="259" spans="1:4" x14ac:dyDescent="0.25">
      <c r="A259" s="98"/>
      <c r="B259" s="98"/>
      <c r="C259" s="98"/>
      <c r="D259" s="98"/>
    </row>
    <row r="260" spans="1:4" x14ac:dyDescent="0.25">
      <c r="A260" s="98"/>
      <c r="B260" s="98"/>
      <c r="C260" s="98"/>
      <c r="D260" s="98"/>
    </row>
    <row r="261" spans="1:4" x14ac:dyDescent="0.25">
      <c r="A261" s="98"/>
      <c r="B261" s="98"/>
      <c r="C261" s="98"/>
      <c r="D261" s="98"/>
    </row>
    <row r="262" spans="1:4" x14ac:dyDescent="0.25">
      <c r="A262" s="98"/>
      <c r="B262" s="98"/>
      <c r="C262" s="98"/>
      <c r="D262" s="98"/>
    </row>
    <row r="263" spans="1:4" x14ac:dyDescent="0.25">
      <c r="A263" s="98"/>
      <c r="B263" s="98"/>
      <c r="C263" s="98"/>
      <c r="D263" s="98"/>
    </row>
    <row r="264" spans="1:4" x14ac:dyDescent="0.25">
      <c r="A264" s="98"/>
      <c r="B264" s="98"/>
      <c r="C264" s="98"/>
      <c r="D264" s="98"/>
    </row>
    <row r="265" spans="1:4" x14ac:dyDescent="0.25">
      <c r="A265" s="98"/>
      <c r="B265" s="98"/>
      <c r="C265" s="98"/>
      <c r="D265" s="98"/>
    </row>
    <row r="266" spans="1:4" x14ac:dyDescent="0.25">
      <c r="A266" s="98"/>
      <c r="B266" s="98"/>
      <c r="C266" s="98"/>
      <c r="D266" s="98"/>
    </row>
    <row r="267" spans="1:4" x14ac:dyDescent="0.25">
      <c r="A267" s="98"/>
      <c r="B267" s="98"/>
      <c r="C267" s="98"/>
      <c r="D267" s="98"/>
    </row>
    <row r="268" spans="1:4" x14ac:dyDescent="0.25">
      <c r="A268" s="98"/>
      <c r="B268" s="98"/>
      <c r="C268" s="98"/>
      <c r="D268" s="98"/>
    </row>
    <row r="269" spans="1:4" x14ac:dyDescent="0.25">
      <c r="A269" s="98"/>
      <c r="B269" s="98"/>
      <c r="C269" s="98"/>
      <c r="D269" s="98"/>
    </row>
    <row r="270" spans="1:4" x14ac:dyDescent="0.25">
      <c r="A270" s="98"/>
      <c r="B270" s="98"/>
      <c r="C270" s="98"/>
      <c r="D270" s="98"/>
    </row>
    <row r="271" spans="1:4" x14ac:dyDescent="0.25">
      <c r="A271" s="98"/>
      <c r="B271" s="98"/>
      <c r="C271" s="98"/>
      <c r="D271" s="98"/>
    </row>
    <row r="272" spans="1:4" x14ac:dyDescent="0.25">
      <c r="A272" s="98"/>
      <c r="B272" s="98"/>
      <c r="C272" s="98"/>
      <c r="D272" s="98"/>
    </row>
    <row r="273" spans="1:4" x14ac:dyDescent="0.25">
      <c r="A273" s="98"/>
      <c r="B273" s="98"/>
      <c r="C273" s="98"/>
      <c r="D273" s="98"/>
    </row>
    <row r="274" spans="1:4" x14ac:dyDescent="0.25">
      <c r="A274" s="98"/>
      <c r="B274" s="98"/>
      <c r="C274" s="98"/>
      <c r="D274" s="98"/>
    </row>
    <row r="275" spans="1:4" x14ac:dyDescent="0.25">
      <c r="A275" s="98"/>
      <c r="B275" s="98"/>
      <c r="C275" s="98"/>
      <c r="D275" s="98"/>
    </row>
    <row r="276" spans="1:4" x14ac:dyDescent="0.25">
      <c r="A276" s="98"/>
      <c r="B276" s="98"/>
      <c r="C276" s="98"/>
      <c r="D276" s="98"/>
    </row>
    <row r="277" spans="1:4" x14ac:dyDescent="0.25">
      <c r="A277" s="98"/>
      <c r="B277" s="98"/>
      <c r="C277" s="98"/>
      <c r="D277" s="98"/>
    </row>
    <row r="278" spans="1:4" x14ac:dyDescent="0.25">
      <c r="A278" s="98"/>
      <c r="B278" s="98"/>
      <c r="C278" s="98"/>
      <c r="D278" s="98"/>
    </row>
    <row r="279" spans="1:4" x14ac:dyDescent="0.25">
      <c r="A279" s="98"/>
      <c r="B279" s="98"/>
      <c r="C279" s="98"/>
      <c r="D279" s="98"/>
    </row>
    <row r="280" spans="1:4" x14ac:dyDescent="0.25">
      <c r="A280" s="98"/>
      <c r="B280" s="98"/>
      <c r="C280" s="98"/>
      <c r="D280" s="98"/>
    </row>
    <row r="281" spans="1:4" x14ac:dyDescent="0.25">
      <c r="A281" s="98"/>
      <c r="B281" s="98"/>
      <c r="C281" s="98"/>
      <c r="D281" s="98"/>
    </row>
    <row r="282" spans="1:4" x14ac:dyDescent="0.25">
      <c r="A282" s="98"/>
      <c r="B282" s="98"/>
      <c r="C282" s="98"/>
      <c r="D282" s="98"/>
    </row>
    <row r="283" spans="1:4" x14ac:dyDescent="0.25">
      <c r="A283" s="98"/>
      <c r="B283" s="98"/>
      <c r="C283" s="98"/>
      <c r="D283" s="98"/>
    </row>
    <row r="284" spans="1:4" x14ac:dyDescent="0.25">
      <c r="A284" s="98"/>
      <c r="B284" s="98"/>
      <c r="C284" s="98"/>
      <c r="D284" s="98"/>
    </row>
    <row r="285" spans="1:4" x14ac:dyDescent="0.25">
      <c r="A285" s="98"/>
      <c r="B285" s="98"/>
      <c r="C285" s="98"/>
      <c r="D285" s="98"/>
    </row>
    <row r="286" spans="1:4" x14ac:dyDescent="0.25">
      <c r="A286" s="98"/>
      <c r="B286" s="98"/>
      <c r="C286" s="98"/>
      <c r="D286" s="98"/>
    </row>
    <row r="287" spans="1:4" x14ac:dyDescent="0.25">
      <c r="A287" s="98"/>
      <c r="B287" s="98"/>
      <c r="C287" s="98"/>
      <c r="D287" s="98"/>
    </row>
    <row r="288" spans="1:4" x14ac:dyDescent="0.25">
      <c r="A288" s="98"/>
      <c r="B288" s="98"/>
      <c r="C288" s="98"/>
      <c r="D288" s="98"/>
    </row>
    <row r="289" spans="1:4" x14ac:dyDescent="0.25">
      <c r="A289" s="98"/>
      <c r="B289" s="98"/>
      <c r="C289" s="98"/>
      <c r="D289" s="98"/>
    </row>
    <row r="290" spans="1:4" x14ac:dyDescent="0.25">
      <c r="A290" s="98"/>
      <c r="B290" s="98"/>
      <c r="C290" s="98"/>
      <c r="D290" s="98"/>
    </row>
    <row r="291" spans="1:4" x14ac:dyDescent="0.25">
      <c r="A291" s="98"/>
      <c r="B291" s="98"/>
      <c r="C291" s="98"/>
      <c r="D291" s="98"/>
    </row>
    <row r="292" spans="1:4" x14ac:dyDescent="0.25">
      <c r="A292" s="98"/>
      <c r="B292" s="98"/>
      <c r="C292" s="98"/>
      <c r="D292" s="98"/>
    </row>
    <row r="293" spans="1:4" x14ac:dyDescent="0.25">
      <c r="A293" s="98"/>
      <c r="B293" s="98"/>
      <c r="C293" s="98"/>
      <c r="D293" s="98"/>
    </row>
    <row r="294" spans="1:4" x14ac:dyDescent="0.25">
      <c r="A294" s="98"/>
      <c r="B294" s="98"/>
      <c r="C294" s="98"/>
      <c r="D294" s="98"/>
    </row>
    <row r="295" spans="1:4" x14ac:dyDescent="0.25">
      <c r="A295" s="98"/>
      <c r="B295" s="98"/>
      <c r="C295" s="98"/>
      <c r="D295" s="98"/>
    </row>
    <row r="296" spans="1:4" x14ac:dyDescent="0.25">
      <c r="A296" s="98"/>
      <c r="B296" s="98"/>
      <c r="C296" s="98"/>
      <c r="D296" s="98"/>
    </row>
    <row r="297" spans="1:4" x14ac:dyDescent="0.25">
      <c r="A297" s="98"/>
      <c r="B297" s="98"/>
      <c r="C297" s="98"/>
      <c r="D297" s="98"/>
    </row>
    <row r="298" spans="1:4" x14ac:dyDescent="0.25">
      <c r="A298" s="98"/>
      <c r="B298" s="98"/>
      <c r="C298" s="98"/>
      <c r="D298" s="98"/>
    </row>
    <row r="299" spans="1:4" x14ac:dyDescent="0.25">
      <c r="A299" s="98"/>
      <c r="B299" s="98"/>
      <c r="C299" s="98"/>
      <c r="D299" s="98"/>
    </row>
    <row r="300" spans="1:4" x14ac:dyDescent="0.25">
      <c r="A300" s="98"/>
      <c r="B300" s="98"/>
      <c r="C300" s="98"/>
      <c r="D300" s="98"/>
    </row>
    <row r="301" spans="1:4" x14ac:dyDescent="0.25">
      <c r="A301" s="98"/>
      <c r="B301" s="98"/>
      <c r="C301" s="98"/>
      <c r="D301" s="98"/>
    </row>
    <row r="302" spans="1:4" x14ac:dyDescent="0.25">
      <c r="A302" s="98"/>
      <c r="B302" s="98"/>
      <c r="C302" s="98"/>
      <c r="D302" s="98"/>
    </row>
    <row r="303" spans="1:4" x14ac:dyDescent="0.25">
      <c r="A303" s="98"/>
      <c r="B303" s="98"/>
      <c r="C303" s="98"/>
      <c r="D303" s="98"/>
    </row>
    <row r="304" spans="1:4" x14ac:dyDescent="0.25">
      <c r="A304" s="98"/>
      <c r="B304" s="98"/>
      <c r="C304" s="98"/>
      <c r="D304" s="98"/>
    </row>
    <row r="305" spans="1:4" x14ac:dyDescent="0.25">
      <c r="A305" s="98"/>
      <c r="B305" s="98"/>
      <c r="C305" s="98"/>
      <c r="D305" s="98"/>
    </row>
    <row r="306" spans="1:4" x14ac:dyDescent="0.25">
      <c r="A306" s="98"/>
      <c r="B306" s="98"/>
      <c r="C306" s="98"/>
      <c r="D306" s="98"/>
    </row>
    <row r="307" spans="1:4" x14ac:dyDescent="0.25">
      <c r="A307" s="98"/>
      <c r="B307" s="98"/>
      <c r="C307" s="98"/>
      <c r="D307" s="98"/>
    </row>
    <row r="308" spans="1:4" x14ac:dyDescent="0.25">
      <c r="A308" s="98"/>
      <c r="B308" s="98"/>
      <c r="C308" s="98"/>
      <c r="D308" s="98"/>
    </row>
    <row r="309" spans="1:4" x14ac:dyDescent="0.25">
      <c r="A309" s="98"/>
      <c r="B309" s="98"/>
      <c r="C309" s="98"/>
      <c r="D309" s="98"/>
    </row>
    <row r="310" spans="1:4" x14ac:dyDescent="0.25">
      <c r="A310" s="98"/>
      <c r="B310" s="98"/>
      <c r="C310" s="98"/>
      <c r="D310" s="98"/>
    </row>
    <row r="311" spans="1:4" x14ac:dyDescent="0.25">
      <c r="A311" s="98"/>
      <c r="B311" s="98"/>
      <c r="C311" s="98"/>
      <c r="D311" s="98"/>
    </row>
    <row r="312" spans="1:4" x14ac:dyDescent="0.25">
      <c r="A312" s="98"/>
      <c r="B312" s="98"/>
      <c r="C312" s="98"/>
      <c r="D312" s="98"/>
    </row>
    <row r="313" spans="1:4" x14ac:dyDescent="0.25">
      <c r="A313" s="98"/>
      <c r="B313" s="98"/>
      <c r="C313" s="98"/>
      <c r="D313" s="98"/>
    </row>
    <row r="314" spans="1:4" x14ac:dyDescent="0.25">
      <c r="A314" s="98"/>
      <c r="B314" s="98"/>
      <c r="C314" s="98"/>
      <c r="D314" s="98"/>
    </row>
    <row r="315" spans="1:4" x14ac:dyDescent="0.25">
      <c r="A315" s="98"/>
      <c r="B315" s="98"/>
      <c r="C315" s="98"/>
      <c r="D315" s="98"/>
    </row>
    <row r="316" spans="1:4" x14ac:dyDescent="0.25">
      <c r="A316" s="98"/>
      <c r="B316" s="98"/>
      <c r="C316" s="98"/>
      <c r="D316" s="98"/>
    </row>
    <row r="317" spans="1:4" x14ac:dyDescent="0.25">
      <c r="A317" s="98"/>
      <c r="B317" s="98"/>
      <c r="C317" s="98"/>
      <c r="D317" s="98"/>
    </row>
    <row r="318" spans="1:4" x14ac:dyDescent="0.25">
      <c r="A318" s="98"/>
      <c r="B318" s="98"/>
      <c r="C318" s="98"/>
      <c r="D318" s="98"/>
    </row>
    <row r="319" spans="1:4" x14ac:dyDescent="0.25">
      <c r="A319" s="98"/>
      <c r="B319" s="98"/>
      <c r="C319" s="98"/>
      <c r="D319" s="98"/>
    </row>
    <row r="320" spans="1:4" x14ac:dyDescent="0.25">
      <c r="A320" s="98"/>
      <c r="B320" s="98"/>
      <c r="C320" s="98"/>
      <c r="D320" s="98"/>
    </row>
    <row r="321" spans="1:4" x14ac:dyDescent="0.25">
      <c r="A321" s="98"/>
      <c r="B321" s="98"/>
      <c r="C321" s="98"/>
      <c r="D321" s="98"/>
    </row>
    <row r="322" spans="1:4" x14ac:dyDescent="0.25">
      <c r="A322" s="98"/>
      <c r="B322" s="98"/>
      <c r="C322" s="98"/>
      <c r="D322" s="98"/>
    </row>
    <row r="323" spans="1:4" x14ac:dyDescent="0.25">
      <c r="A323" s="98"/>
      <c r="B323" s="98"/>
      <c r="C323" s="98"/>
      <c r="D323" s="98"/>
    </row>
    <row r="324" spans="1:4" x14ac:dyDescent="0.25">
      <c r="A324" s="98"/>
      <c r="B324" s="98"/>
      <c r="C324" s="98"/>
      <c r="D324" s="98"/>
    </row>
    <row r="325" spans="1:4" x14ac:dyDescent="0.25">
      <c r="A325" s="98"/>
      <c r="B325" s="98"/>
      <c r="C325" s="98"/>
      <c r="D325" s="98"/>
    </row>
    <row r="326" spans="1:4" x14ac:dyDescent="0.25">
      <c r="A326" s="98"/>
      <c r="B326" s="98"/>
      <c r="C326" s="98"/>
      <c r="D326" s="98"/>
    </row>
    <row r="327" spans="1:4" x14ac:dyDescent="0.25">
      <c r="A327" s="98"/>
      <c r="B327" s="98"/>
      <c r="C327" s="98"/>
      <c r="D327" s="98"/>
    </row>
    <row r="328" spans="1:4" x14ac:dyDescent="0.25">
      <c r="A328" s="98"/>
      <c r="B328" s="98"/>
      <c r="C328" s="98"/>
      <c r="D328" s="98"/>
    </row>
    <row r="329" spans="1:4" x14ac:dyDescent="0.25">
      <c r="A329" s="98"/>
      <c r="B329" s="98"/>
      <c r="C329" s="98"/>
      <c r="D329" s="98"/>
    </row>
    <row r="330" spans="1:4" x14ac:dyDescent="0.25">
      <c r="A330" s="98"/>
      <c r="B330" s="98"/>
      <c r="C330" s="98"/>
      <c r="D330" s="98"/>
    </row>
    <row r="331" spans="1:4" x14ac:dyDescent="0.25">
      <c r="A331" s="98"/>
      <c r="B331" s="98"/>
      <c r="C331" s="98"/>
      <c r="D331" s="98"/>
    </row>
    <row r="332" spans="1:4" x14ac:dyDescent="0.25">
      <c r="A332" s="98"/>
      <c r="B332" s="98"/>
      <c r="C332" s="98"/>
      <c r="D332" s="98"/>
    </row>
    <row r="333" spans="1:4" x14ac:dyDescent="0.25">
      <c r="A333" s="98"/>
      <c r="B333" s="98"/>
      <c r="C333" s="98"/>
      <c r="D333" s="98"/>
    </row>
    <row r="334" spans="1:4" x14ac:dyDescent="0.25">
      <c r="A334" s="98"/>
      <c r="B334" s="98"/>
      <c r="C334" s="98"/>
      <c r="D334" s="98"/>
    </row>
    <row r="335" spans="1:4" x14ac:dyDescent="0.25">
      <c r="A335" s="98"/>
      <c r="B335" s="98"/>
      <c r="C335" s="98"/>
      <c r="D335" s="98"/>
    </row>
    <row r="336" spans="1:4" x14ac:dyDescent="0.25">
      <c r="A336" s="98"/>
      <c r="B336" s="98"/>
      <c r="C336" s="98"/>
      <c r="D336" s="98"/>
    </row>
    <row r="337" spans="1:4" x14ac:dyDescent="0.25">
      <c r="A337" s="98"/>
      <c r="B337" s="98"/>
      <c r="C337" s="98"/>
      <c r="D337" s="98"/>
    </row>
    <row r="338" spans="1:4" x14ac:dyDescent="0.25">
      <c r="A338" s="98"/>
      <c r="B338" s="98"/>
      <c r="C338" s="98"/>
      <c r="D338" s="98"/>
    </row>
    <row r="339" spans="1:4" x14ac:dyDescent="0.25">
      <c r="A339" s="98"/>
      <c r="B339" s="98"/>
      <c r="C339" s="98"/>
      <c r="D339" s="98"/>
    </row>
    <row r="340" spans="1:4" x14ac:dyDescent="0.25">
      <c r="A340" s="98"/>
      <c r="B340" s="98"/>
      <c r="C340" s="98"/>
      <c r="D340" s="98"/>
    </row>
    <row r="341" spans="1:4" x14ac:dyDescent="0.25">
      <c r="A341" s="98"/>
      <c r="B341" s="98"/>
      <c r="C341" s="98"/>
      <c r="D341" s="98"/>
    </row>
    <row r="342" spans="1:4" x14ac:dyDescent="0.25">
      <c r="A342" s="98"/>
      <c r="B342" s="98"/>
      <c r="C342" s="98"/>
      <c r="D342" s="98"/>
    </row>
    <row r="343" spans="1:4" x14ac:dyDescent="0.25">
      <c r="A343" s="98"/>
      <c r="B343" s="98"/>
      <c r="C343" s="98"/>
      <c r="D343" s="98"/>
    </row>
    <row r="344" spans="1:4" x14ac:dyDescent="0.25">
      <c r="A344" s="98"/>
      <c r="B344" s="98"/>
      <c r="C344" s="98"/>
      <c r="D344" s="98"/>
    </row>
    <row r="345" spans="1:4" x14ac:dyDescent="0.25">
      <c r="A345" s="98"/>
      <c r="B345" s="98"/>
      <c r="C345" s="98"/>
      <c r="D345" s="98"/>
    </row>
    <row r="346" spans="1:4" x14ac:dyDescent="0.25">
      <c r="A346" s="98"/>
      <c r="B346" s="98"/>
      <c r="C346" s="98"/>
      <c r="D346" s="98"/>
    </row>
    <row r="347" spans="1:4" x14ac:dyDescent="0.25">
      <c r="A347" s="98"/>
      <c r="B347" s="98"/>
      <c r="C347" s="98"/>
      <c r="D347" s="98"/>
    </row>
    <row r="348" spans="1:4" x14ac:dyDescent="0.25">
      <c r="A348" s="98"/>
      <c r="B348" s="98"/>
      <c r="C348" s="98"/>
      <c r="D348" s="98"/>
    </row>
    <row r="349" spans="1:4" x14ac:dyDescent="0.25">
      <c r="A349" s="98"/>
      <c r="B349" s="98"/>
      <c r="C349" s="98"/>
      <c r="D349" s="98"/>
    </row>
    <row r="350" spans="1:4" x14ac:dyDescent="0.25">
      <c r="A350" s="98"/>
      <c r="B350" s="98"/>
      <c r="C350" s="98"/>
      <c r="D350" s="98"/>
    </row>
    <row r="351" spans="1:4" x14ac:dyDescent="0.25">
      <c r="A351" s="98"/>
      <c r="B351" s="98"/>
      <c r="C351" s="98"/>
      <c r="D351" s="98"/>
    </row>
    <row r="352" spans="1:4" x14ac:dyDescent="0.25">
      <c r="A352" s="98"/>
      <c r="B352" s="98"/>
      <c r="C352" s="98"/>
      <c r="D352" s="98"/>
    </row>
    <row r="353" spans="1:4" x14ac:dyDescent="0.25">
      <c r="A353" s="98"/>
      <c r="B353" s="98"/>
      <c r="C353" s="98"/>
      <c r="D353" s="98"/>
    </row>
    <row r="354" spans="1:4" x14ac:dyDescent="0.25">
      <c r="A354" s="98"/>
      <c r="B354" s="98"/>
      <c r="C354" s="98"/>
      <c r="D354" s="98"/>
    </row>
    <row r="355" spans="1:4" x14ac:dyDescent="0.25">
      <c r="A355" s="98"/>
      <c r="B355" s="98"/>
      <c r="C355" s="98"/>
      <c r="D355" s="98"/>
    </row>
    <row r="356" spans="1:4" x14ac:dyDescent="0.25">
      <c r="A356" s="98"/>
      <c r="B356" s="98"/>
      <c r="C356" s="98"/>
      <c r="D356" s="98"/>
    </row>
    <row r="357" spans="1:4" x14ac:dyDescent="0.25">
      <c r="A357" s="98"/>
      <c r="B357" s="98"/>
      <c r="C357" s="98"/>
      <c r="D357" s="98"/>
    </row>
    <row r="358" spans="1:4" x14ac:dyDescent="0.25">
      <c r="A358" s="98"/>
      <c r="B358" s="98"/>
      <c r="C358" s="98"/>
      <c r="D358" s="98"/>
    </row>
    <row r="359" spans="1:4" x14ac:dyDescent="0.25">
      <c r="A359" s="98"/>
      <c r="B359" s="98"/>
      <c r="C359" s="98"/>
      <c r="D359" s="98"/>
    </row>
    <row r="360" spans="1:4" x14ac:dyDescent="0.25">
      <c r="A360" s="98"/>
      <c r="B360" s="98"/>
      <c r="C360" s="98"/>
      <c r="D360" s="98"/>
    </row>
    <row r="361" spans="1:4" x14ac:dyDescent="0.25">
      <c r="A361" s="98"/>
      <c r="B361" s="98"/>
      <c r="C361" s="98"/>
      <c r="D361" s="98"/>
    </row>
    <row r="362" spans="1:4" x14ac:dyDescent="0.25">
      <c r="A362" s="98"/>
      <c r="B362" s="98"/>
      <c r="C362" s="98"/>
      <c r="D362" s="98"/>
    </row>
    <row r="363" spans="1:4" x14ac:dyDescent="0.25">
      <c r="A363" s="98"/>
      <c r="B363" s="98"/>
      <c r="C363" s="98"/>
      <c r="D363" s="98"/>
    </row>
    <row r="364" spans="1:4" x14ac:dyDescent="0.25">
      <c r="A364" s="98"/>
      <c r="B364" s="98"/>
      <c r="C364" s="98"/>
      <c r="D364" s="98"/>
    </row>
    <row r="365" spans="1:4" x14ac:dyDescent="0.25">
      <c r="A365" s="98"/>
      <c r="B365" s="98"/>
      <c r="C365" s="98"/>
      <c r="D365" s="98"/>
    </row>
    <row r="366" spans="1:4" x14ac:dyDescent="0.25">
      <c r="A366" s="98"/>
      <c r="B366" s="98"/>
      <c r="C366" s="98"/>
      <c r="D366" s="98"/>
    </row>
    <row r="367" spans="1:4" x14ac:dyDescent="0.25">
      <c r="A367" s="98"/>
      <c r="B367" s="98"/>
      <c r="C367" s="98"/>
      <c r="D367" s="98"/>
    </row>
    <row r="368" spans="1:4" x14ac:dyDescent="0.25">
      <c r="A368" s="98"/>
      <c r="B368" s="98"/>
      <c r="C368" s="98"/>
      <c r="D368" s="98"/>
    </row>
    <row r="369" spans="1:4" x14ac:dyDescent="0.25">
      <c r="A369" s="98"/>
      <c r="B369" s="98"/>
      <c r="C369" s="98"/>
      <c r="D369" s="98"/>
    </row>
    <row r="370" spans="1:4" x14ac:dyDescent="0.25">
      <c r="A370" s="98"/>
      <c r="B370" s="98"/>
      <c r="C370" s="98"/>
      <c r="D370" s="98"/>
    </row>
    <row r="371" spans="1:4" x14ac:dyDescent="0.25">
      <c r="A371" s="98"/>
      <c r="B371" s="98"/>
      <c r="C371" s="98"/>
      <c r="D371" s="98"/>
    </row>
    <row r="372" spans="1:4" x14ac:dyDescent="0.25">
      <c r="A372" s="98"/>
      <c r="B372" s="98"/>
      <c r="C372" s="98"/>
      <c r="D372" s="98"/>
    </row>
    <row r="373" spans="1:4" x14ac:dyDescent="0.25">
      <c r="A373" s="98"/>
      <c r="B373" s="98"/>
      <c r="C373" s="98"/>
      <c r="D373" s="98"/>
    </row>
    <row r="374" spans="1:4" x14ac:dyDescent="0.25">
      <c r="A374" s="98"/>
      <c r="B374" s="98"/>
      <c r="C374" s="98"/>
      <c r="D374" s="98"/>
    </row>
    <row r="375" spans="1:4" x14ac:dyDescent="0.25">
      <c r="A375" s="98"/>
      <c r="B375" s="98"/>
      <c r="C375" s="98"/>
      <c r="D375" s="98"/>
    </row>
    <row r="376" spans="1:4" x14ac:dyDescent="0.25">
      <c r="A376" s="98"/>
      <c r="B376" s="98"/>
      <c r="C376" s="98"/>
      <c r="D376" s="98"/>
    </row>
    <row r="377" spans="1:4" x14ac:dyDescent="0.25">
      <c r="A377" s="98"/>
      <c r="B377" s="98"/>
      <c r="C377" s="98"/>
      <c r="D377" s="98"/>
    </row>
    <row r="378" spans="1:4" x14ac:dyDescent="0.25">
      <c r="A378" s="98"/>
      <c r="B378" s="98"/>
      <c r="C378" s="98"/>
      <c r="D378" s="98"/>
    </row>
    <row r="379" spans="1:4" x14ac:dyDescent="0.25">
      <c r="A379" s="98"/>
      <c r="B379" s="98"/>
      <c r="C379" s="98"/>
      <c r="D379" s="98"/>
    </row>
    <row r="380" spans="1:4" x14ac:dyDescent="0.25">
      <c r="A380" s="98"/>
      <c r="B380" s="98"/>
      <c r="C380" s="98"/>
      <c r="D380" s="98"/>
    </row>
    <row r="381" spans="1:4" x14ac:dyDescent="0.25">
      <c r="A381" s="98"/>
      <c r="B381" s="98"/>
      <c r="C381" s="98"/>
      <c r="D381" s="98"/>
    </row>
    <row r="382" spans="1:4" x14ac:dyDescent="0.25">
      <c r="A382" s="98"/>
      <c r="B382" s="98"/>
      <c r="C382" s="98"/>
      <c r="D382" s="98"/>
    </row>
    <row r="383" spans="1:4" x14ac:dyDescent="0.25">
      <c r="A383" s="98"/>
      <c r="B383" s="98"/>
      <c r="C383" s="98"/>
      <c r="D383" s="98"/>
    </row>
    <row r="384" spans="1:4" x14ac:dyDescent="0.25">
      <c r="A384" s="98"/>
      <c r="B384" s="98"/>
      <c r="C384" s="98"/>
      <c r="D384" s="98"/>
    </row>
    <row r="385" spans="1:4" x14ac:dyDescent="0.25">
      <c r="A385" s="98"/>
      <c r="B385" s="98"/>
      <c r="C385" s="98"/>
      <c r="D385" s="98"/>
    </row>
    <row r="386" spans="1:4" x14ac:dyDescent="0.25">
      <c r="A386" s="98"/>
      <c r="B386" s="98"/>
      <c r="C386" s="98"/>
      <c r="D386" s="98"/>
    </row>
    <row r="387" spans="1:4" x14ac:dyDescent="0.25">
      <c r="A387" s="98"/>
      <c r="B387" s="98"/>
      <c r="C387" s="98"/>
      <c r="D387" s="98"/>
    </row>
    <row r="388" spans="1:4" x14ac:dyDescent="0.25">
      <c r="A388" s="98"/>
      <c r="B388" s="98"/>
      <c r="C388" s="98"/>
      <c r="D388" s="98"/>
    </row>
    <row r="389" spans="1:4" x14ac:dyDescent="0.25">
      <c r="A389" s="98"/>
      <c r="B389" s="98"/>
      <c r="C389" s="98"/>
      <c r="D389" s="98"/>
    </row>
    <row r="390" spans="1:4" x14ac:dyDescent="0.25">
      <c r="A390" s="98"/>
      <c r="B390" s="98"/>
      <c r="C390" s="98"/>
      <c r="D390" s="98"/>
    </row>
    <row r="391" spans="1:4" x14ac:dyDescent="0.25">
      <c r="A391" s="98"/>
      <c r="B391" s="98"/>
      <c r="C391" s="98"/>
      <c r="D391" s="98"/>
    </row>
    <row r="392" spans="1:4" x14ac:dyDescent="0.25">
      <c r="A392" s="98"/>
      <c r="B392" s="98"/>
      <c r="C392" s="98"/>
      <c r="D392" s="98"/>
    </row>
    <row r="393" spans="1:4" x14ac:dyDescent="0.25">
      <c r="A393" s="98"/>
      <c r="B393" s="98"/>
      <c r="C393" s="98"/>
      <c r="D393" s="98"/>
    </row>
    <row r="394" spans="1:4" x14ac:dyDescent="0.25">
      <c r="A394" s="98"/>
      <c r="B394" s="98"/>
      <c r="C394" s="98"/>
      <c r="D394" s="98"/>
    </row>
    <row r="395" spans="1:4" x14ac:dyDescent="0.25">
      <c r="A395" s="98"/>
      <c r="B395" s="98"/>
      <c r="C395" s="98"/>
      <c r="D395" s="98"/>
    </row>
    <row r="396" spans="1:4" x14ac:dyDescent="0.25">
      <c r="A396" s="98"/>
      <c r="B396" s="98"/>
      <c r="C396" s="98"/>
      <c r="D396" s="98"/>
    </row>
    <row r="397" spans="1:4" x14ac:dyDescent="0.25">
      <c r="A397" s="98"/>
      <c r="B397" s="98"/>
      <c r="C397" s="98"/>
      <c r="D397" s="98"/>
    </row>
    <row r="398" spans="1:4" x14ac:dyDescent="0.25">
      <c r="A398" s="98"/>
      <c r="B398" s="98"/>
      <c r="C398" s="98"/>
      <c r="D398" s="98"/>
    </row>
    <row r="399" spans="1:4" x14ac:dyDescent="0.25">
      <c r="A399" s="98"/>
      <c r="B399" s="98"/>
      <c r="C399" s="98"/>
      <c r="D399" s="98"/>
    </row>
    <row r="400" spans="1:4" x14ac:dyDescent="0.25">
      <c r="A400" s="98"/>
      <c r="B400" s="98"/>
      <c r="C400" s="98"/>
      <c r="D400" s="98"/>
    </row>
    <row r="401" spans="1:4" x14ac:dyDescent="0.25">
      <c r="A401" s="98"/>
      <c r="B401" s="98"/>
      <c r="C401" s="98"/>
      <c r="D401" s="98"/>
    </row>
    <row r="402" spans="1:4" x14ac:dyDescent="0.25">
      <c r="A402" s="98"/>
      <c r="B402" s="98"/>
      <c r="C402" s="98"/>
      <c r="D402" s="98"/>
    </row>
    <row r="403" spans="1:4" x14ac:dyDescent="0.25">
      <c r="A403" s="98"/>
      <c r="B403" s="98"/>
      <c r="C403" s="98"/>
      <c r="D403" s="98"/>
    </row>
    <row r="404" spans="1:4" x14ac:dyDescent="0.25">
      <c r="A404" s="98"/>
      <c r="B404" s="98"/>
      <c r="C404" s="98"/>
      <c r="D404" s="98"/>
    </row>
    <row r="405" spans="1:4" x14ac:dyDescent="0.25">
      <c r="A405" s="98"/>
      <c r="B405" s="98"/>
      <c r="C405" s="98"/>
      <c r="D405" s="98"/>
    </row>
    <row r="406" spans="1:4" x14ac:dyDescent="0.25">
      <c r="A406" s="98"/>
      <c r="B406" s="98"/>
      <c r="C406" s="98"/>
      <c r="D406" s="98"/>
    </row>
    <row r="407" spans="1:4" x14ac:dyDescent="0.25">
      <c r="A407" s="98"/>
      <c r="B407" s="98"/>
      <c r="C407" s="98"/>
      <c r="D407" s="98"/>
    </row>
    <row r="408" spans="1:4" x14ac:dyDescent="0.25">
      <c r="A408" s="98"/>
      <c r="B408" s="98"/>
      <c r="C408" s="98"/>
      <c r="D408" s="98"/>
    </row>
    <row r="409" spans="1:4" x14ac:dyDescent="0.25">
      <c r="A409" s="98"/>
      <c r="B409" s="98"/>
      <c r="C409" s="98"/>
      <c r="D409" s="98"/>
    </row>
    <row r="410" spans="1:4" x14ac:dyDescent="0.25">
      <c r="A410" s="98"/>
      <c r="B410" s="98"/>
      <c r="C410" s="98"/>
      <c r="D410" s="98"/>
    </row>
    <row r="411" spans="1:4" x14ac:dyDescent="0.25">
      <c r="A411" s="98"/>
      <c r="B411" s="98"/>
      <c r="C411" s="98"/>
      <c r="D411" s="98"/>
    </row>
    <row r="412" spans="1:4" x14ac:dyDescent="0.25">
      <c r="A412" s="98"/>
      <c r="B412" s="98"/>
      <c r="C412" s="98"/>
      <c r="D412" s="98"/>
    </row>
    <row r="413" spans="1:4" x14ac:dyDescent="0.25">
      <c r="A413" s="98"/>
      <c r="B413" s="98"/>
      <c r="C413" s="98"/>
      <c r="D413" s="98"/>
    </row>
    <row r="414" spans="1:4" x14ac:dyDescent="0.25">
      <c r="A414" s="98"/>
      <c r="B414" s="98"/>
      <c r="C414" s="98"/>
      <c r="D414" s="98"/>
    </row>
    <row r="415" spans="1:4" x14ac:dyDescent="0.25">
      <c r="A415" s="98"/>
      <c r="B415" s="98"/>
      <c r="C415" s="98"/>
      <c r="D415" s="98"/>
    </row>
    <row r="416" spans="1:4" x14ac:dyDescent="0.25">
      <c r="A416" s="98"/>
      <c r="B416" s="98"/>
      <c r="C416" s="98"/>
      <c r="D416" s="98"/>
    </row>
    <row r="417" spans="1:4" x14ac:dyDescent="0.25">
      <c r="A417" s="98"/>
      <c r="B417" s="98"/>
      <c r="C417" s="98"/>
      <c r="D417" s="98"/>
    </row>
    <row r="418" spans="1:4" x14ac:dyDescent="0.25">
      <c r="A418" s="98"/>
      <c r="B418" s="98"/>
      <c r="C418" s="98"/>
      <c r="D418" s="98"/>
    </row>
    <row r="419" spans="1:4" x14ac:dyDescent="0.25">
      <c r="A419" s="98"/>
      <c r="B419" s="98"/>
      <c r="C419" s="98"/>
      <c r="D419" s="98"/>
    </row>
    <row r="420" spans="1:4" x14ac:dyDescent="0.25">
      <c r="A420" s="98"/>
      <c r="B420" s="98"/>
      <c r="C420" s="98"/>
      <c r="D420" s="98"/>
    </row>
    <row r="421" spans="1:4" x14ac:dyDescent="0.25">
      <c r="A421" s="98"/>
      <c r="B421" s="98"/>
      <c r="C421" s="98"/>
      <c r="D421" s="98"/>
    </row>
    <row r="422" spans="1:4" x14ac:dyDescent="0.25">
      <c r="A422" s="98"/>
      <c r="B422" s="98"/>
      <c r="C422" s="98"/>
      <c r="D422" s="98"/>
    </row>
    <row r="423" spans="1:4" x14ac:dyDescent="0.25">
      <c r="A423" s="98"/>
      <c r="B423" s="98"/>
      <c r="C423" s="98"/>
      <c r="D423" s="98"/>
    </row>
    <row r="424" spans="1:4" x14ac:dyDescent="0.25">
      <c r="A424" s="98"/>
      <c r="B424" s="98"/>
      <c r="C424" s="98"/>
      <c r="D424" s="98"/>
    </row>
    <row r="425" spans="1:4" x14ac:dyDescent="0.25">
      <c r="A425" s="98"/>
      <c r="B425" s="98"/>
      <c r="C425" s="98"/>
      <c r="D425" s="98"/>
    </row>
    <row r="426" spans="1:4" x14ac:dyDescent="0.25">
      <c r="A426" s="98"/>
      <c r="B426" s="98"/>
      <c r="C426" s="98"/>
      <c r="D426" s="98"/>
    </row>
    <row r="427" spans="1:4" x14ac:dyDescent="0.25">
      <c r="A427" s="98"/>
      <c r="B427" s="98"/>
      <c r="C427" s="98"/>
      <c r="D427" s="98"/>
    </row>
    <row r="428" spans="1:4" x14ac:dyDescent="0.25">
      <c r="A428" s="98"/>
      <c r="B428" s="98"/>
      <c r="C428" s="98"/>
      <c r="D428" s="98"/>
    </row>
    <row r="429" spans="1:4" x14ac:dyDescent="0.25">
      <c r="A429" s="98"/>
      <c r="B429" s="98"/>
      <c r="C429" s="98"/>
      <c r="D429" s="98"/>
    </row>
    <row r="430" spans="1:4" x14ac:dyDescent="0.25">
      <c r="A430" s="98"/>
      <c r="B430" s="98"/>
      <c r="C430" s="98"/>
      <c r="D430" s="98"/>
    </row>
    <row r="431" spans="1:4" x14ac:dyDescent="0.25">
      <c r="A431" s="98"/>
      <c r="B431" s="98"/>
      <c r="C431" s="98"/>
      <c r="D431" s="98"/>
    </row>
    <row r="432" spans="1:4" x14ac:dyDescent="0.25">
      <c r="A432" s="98"/>
      <c r="B432" s="98"/>
      <c r="C432" s="98"/>
      <c r="D432" s="98"/>
    </row>
    <row r="433" spans="1:4" x14ac:dyDescent="0.25">
      <c r="A433" s="98"/>
      <c r="B433" s="98"/>
      <c r="C433" s="98"/>
      <c r="D433" s="98"/>
    </row>
    <row r="434" spans="1:4" x14ac:dyDescent="0.25">
      <c r="A434" s="98"/>
      <c r="B434" s="98"/>
      <c r="C434" s="98"/>
      <c r="D434" s="98"/>
    </row>
    <row r="435" spans="1:4" x14ac:dyDescent="0.25">
      <c r="A435" s="98"/>
      <c r="B435" s="98"/>
      <c r="C435" s="98"/>
      <c r="D435" s="98"/>
    </row>
    <row r="436" spans="1:4" x14ac:dyDescent="0.25">
      <c r="A436" s="98"/>
      <c r="B436" s="98"/>
      <c r="C436" s="98"/>
      <c r="D436" s="98"/>
    </row>
    <row r="437" spans="1:4" x14ac:dyDescent="0.25">
      <c r="A437" s="98"/>
      <c r="B437" s="98"/>
      <c r="C437" s="98"/>
      <c r="D437" s="98"/>
    </row>
    <row r="438" spans="1:4" x14ac:dyDescent="0.25">
      <c r="A438" s="98"/>
      <c r="B438" s="98"/>
      <c r="C438" s="98"/>
      <c r="D438" s="98"/>
    </row>
    <row r="439" spans="1:4" x14ac:dyDescent="0.25">
      <c r="A439" s="98"/>
      <c r="B439" s="98"/>
      <c r="C439" s="98"/>
      <c r="D439" s="98"/>
    </row>
    <row r="440" spans="1:4" x14ac:dyDescent="0.25">
      <c r="A440" s="98"/>
      <c r="B440" s="98"/>
      <c r="C440" s="98"/>
      <c r="D440" s="98"/>
    </row>
    <row r="441" spans="1:4" x14ac:dyDescent="0.25">
      <c r="A441" s="98"/>
      <c r="B441" s="98"/>
      <c r="C441" s="98"/>
      <c r="D441" s="98"/>
    </row>
    <row r="442" spans="1:4" x14ac:dyDescent="0.25">
      <c r="A442" s="98"/>
      <c r="B442" s="98"/>
      <c r="C442" s="98"/>
      <c r="D442" s="98"/>
    </row>
    <row r="443" spans="1:4" x14ac:dyDescent="0.25">
      <c r="A443" s="98"/>
      <c r="B443" s="98"/>
      <c r="C443" s="98"/>
      <c r="D443" s="98"/>
    </row>
    <row r="444" spans="1:4" x14ac:dyDescent="0.25">
      <c r="A444" s="98"/>
      <c r="B444" s="98"/>
      <c r="C444" s="98"/>
      <c r="D444" s="98"/>
    </row>
    <row r="445" spans="1:4" x14ac:dyDescent="0.25">
      <c r="A445" s="98"/>
      <c r="B445" s="98"/>
      <c r="C445" s="98"/>
      <c r="D445" s="98"/>
    </row>
    <row r="446" spans="1:4" x14ac:dyDescent="0.25">
      <c r="A446" s="98"/>
      <c r="B446" s="98"/>
      <c r="C446" s="98"/>
      <c r="D446" s="98"/>
    </row>
    <row r="447" spans="1:4" x14ac:dyDescent="0.25">
      <c r="A447" s="98"/>
      <c r="B447" s="98"/>
      <c r="C447" s="98"/>
      <c r="D447" s="98"/>
    </row>
    <row r="448" spans="1:4" x14ac:dyDescent="0.25">
      <c r="A448" s="98"/>
      <c r="B448" s="98"/>
      <c r="C448" s="98"/>
      <c r="D448" s="98"/>
    </row>
  </sheetData>
  <sortState ref="A25:F155">
    <sortCondition ref="D25:D155"/>
  </sortState>
  <conditionalFormatting sqref="F171:F172 F11:F155 H47 G25:G155">
    <cfRule type="cellIs" dxfId="13" priority="2" operator="greaterThan">
      <formula>1</formula>
    </cfRule>
  </conditionalFormatting>
  <conditionalFormatting sqref="H25:H46">
    <cfRule type="cellIs" dxfId="12" priority="1" operator="greaterThan">
      <formula>1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96"/>
  <sheetViews>
    <sheetView zoomScaleNormal="100" workbookViewId="0">
      <selection activeCell="G19" sqref="G19"/>
    </sheetView>
  </sheetViews>
  <sheetFormatPr baseColWidth="10" defaultRowHeight="15" x14ac:dyDescent="0.25"/>
  <cols>
    <col min="5" max="34" width="11.42578125" style="98"/>
  </cols>
  <sheetData>
    <row r="1" spans="1:6" x14ac:dyDescent="0.25">
      <c r="A1" t="s">
        <v>0</v>
      </c>
    </row>
    <row r="2" spans="1:6" x14ac:dyDescent="0.25">
      <c r="A2" t="s">
        <v>1</v>
      </c>
    </row>
    <row r="5" spans="1:6" x14ac:dyDescent="0.25">
      <c r="A5" t="s">
        <v>44</v>
      </c>
    </row>
    <row r="6" spans="1:6" x14ac:dyDescent="0.25">
      <c r="A6" s="1"/>
      <c r="B6" s="2"/>
      <c r="C6" s="2"/>
    </row>
    <row r="7" spans="1:6" x14ac:dyDescent="0.25">
      <c r="A7" t="s">
        <v>6</v>
      </c>
    </row>
    <row r="8" spans="1:6" x14ac:dyDescent="0.25">
      <c r="A8" s="1" t="s">
        <v>3</v>
      </c>
      <c r="B8" s="2" t="s">
        <v>4</v>
      </c>
      <c r="C8" s="2" t="s">
        <v>5</v>
      </c>
      <c r="D8" s="3" t="s">
        <v>13</v>
      </c>
      <c r="F8" s="85" t="s">
        <v>59</v>
      </c>
    </row>
    <row r="9" spans="1:6" x14ac:dyDescent="0.25">
      <c r="A9" s="98">
        <v>697.33333333333337</v>
      </c>
      <c r="B9" s="98">
        <v>4.069827423982781E-2</v>
      </c>
      <c r="C9" s="98">
        <v>0.71</v>
      </c>
      <c r="D9" s="98">
        <v>3.8609293992281559</v>
      </c>
    </row>
    <row r="10" spans="1:6" ht="15.75" x14ac:dyDescent="0.25">
      <c r="A10" s="98">
        <v>692.66666666666663</v>
      </c>
      <c r="B10" s="98">
        <v>4.0973387667102269E-2</v>
      </c>
      <c r="C10" s="98">
        <v>0.7</v>
      </c>
      <c r="D10" s="98">
        <v>3.8739570339246567</v>
      </c>
      <c r="F10" s="102" t="s">
        <v>76</v>
      </c>
    </row>
    <row r="11" spans="1:6" x14ac:dyDescent="0.25">
      <c r="A11" s="98">
        <v>684</v>
      </c>
      <c r="B11" s="98">
        <v>4.1494323198296532E-2</v>
      </c>
      <c r="C11" s="98">
        <v>0.69</v>
      </c>
      <c r="D11" s="98">
        <v>3.8985059907441362</v>
      </c>
    </row>
    <row r="12" spans="1:6" x14ac:dyDescent="0.25">
      <c r="A12" s="98">
        <v>677.33333333333337</v>
      </c>
      <c r="B12" s="98">
        <v>4.1904161660916518E-2</v>
      </c>
      <c r="C12" s="98">
        <v>0.74</v>
      </c>
      <c r="D12" s="98">
        <v>3.9177114107771249</v>
      </c>
    </row>
    <row r="13" spans="1:6" x14ac:dyDescent="0.25">
      <c r="A13" s="98">
        <v>648.33333333333337</v>
      </c>
      <c r="B13" s="98">
        <v>4.3785583585110865E-2</v>
      </c>
      <c r="C13" s="98">
        <v>0.61</v>
      </c>
      <c r="D13" s="98">
        <v>4.0046948980740877</v>
      </c>
    </row>
    <row r="14" spans="1:6" x14ac:dyDescent="0.25">
      <c r="A14" s="98">
        <v>647.81144781144781</v>
      </c>
      <c r="B14" s="98">
        <v>4.4265359080683873E-2</v>
      </c>
      <c r="C14" s="98">
        <v>0.56000000000000005</v>
      </c>
      <c r="D14" s="98">
        <v>4.0468607584355123</v>
      </c>
    </row>
    <row r="15" spans="1:6" x14ac:dyDescent="0.25">
      <c r="A15" s="98">
        <v>642.42424242424238</v>
      </c>
      <c r="B15" s="98">
        <v>4.4638033065859402E-2</v>
      </c>
      <c r="C15" s="98">
        <v>0.55000000000000004</v>
      </c>
      <c r="D15" s="98">
        <v>4.0638604927368993</v>
      </c>
    </row>
    <row r="16" spans="1:6" x14ac:dyDescent="0.25">
      <c r="A16" s="98">
        <v>624.58471760797352</v>
      </c>
      <c r="B16" s="98">
        <v>4.5305569437700033E-2</v>
      </c>
      <c r="C16" s="98">
        <v>0.53</v>
      </c>
      <c r="D16" s="98">
        <v>4.066839560110818</v>
      </c>
    </row>
    <row r="17" spans="1:4" x14ac:dyDescent="0.25">
      <c r="A17" s="98">
        <v>623.56902356902356</v>
      </c>
      <c r="B17" s="98">
        <v>4.5993417130476777E-2</v>
      </c>
      <c r="C17" s="98">
        <v>0.53</v>
      </c>
      <c r="D17" s="98">
        <v>4.1250964231735985</v>
      </c>
    </row>
    <row r="18" spans="1:4" x14ac:dyDescent="0.25">
      <c r="A18" s="98">
        <v>611.44781144781143</v>
      </c>
      <c r="B18" s="98">
        <v>4.6909162947862827E-2</v>
      </c>
      <c r="C18" s="98">
        <v>0.53</v>
      </c>
      <c r="D18" s="98">
        <v>4.1659601148693337</v>
      </c>
    </row>
    <row r="19" spans="1:4" x14ac:dyDescent="0.25">
      <c r="A19" s="98">
        <v>618.70748299319735</v>
      </c>
      <c r="B19" s="98">
        <v>4.6831457261178357E-2</v>
      </c>
      <c r="C19" s="98">
        <v>0.45</v>
      </c>
      <c r="D19" s="98">
        <v>4.1836915836847215</v>
      </c>
    </row>
    <row r="20" spans="1:4" x14ac:dyDescent="0.25">
      <c r="A20" s="98">
        <v>607.14285714285711</v>
      </c>
      <c r="B20" s="98">
        <v>4.7727519816563486E-2</v>
      </c>
      <c r="C20" s="98">
        <v>0.5</v>
      </c>
      <c r="D20" s="98">
        <v>4.2235268430658648</v>
      </c>
    </row>
    <row r="21" spans="1:4" x14ac:dyDescent="0.25">
      <c r="A21" s="98">
        <v>1017.8217821782179</v>
      </c>
      <c r="B21" s="98">
        <v>4.1413317287033784E-2</v>
      </c>
      <c r="C21" s="98">
        <v>0.75</v>
      </c>
      <c r="D21" s="98">
        <v>4.7463396770790141</v>
      </c>
    </row>
    <row r="22" spans="1:4" x14ac:dyDescent="0.25">
      <c r="A22" s="98">
        <v>1012.8712871287129</v>
      </c>
      <c r="B22" s="98">
        <v>4.1616429036700979E-2</v>
      </c>
      <c r="C22" s="98">
        <v>0.78</v>
      </c>
      <c r="D22" s="98">
        <v>4.7579646600325356</v>
      </c>
    </row>
    <row r="23" spans="1:4" x14ac:dyDescent="0.25">
      <c r="A23" s="98">
        <v>625.08591065292092</v>
      </c>
      <c r="B23" s="98">
        <v>5.5142423688302411E-2</v>
      </c>
      <c r="C23" s="98">
        <v>0.47</v>
      </c>
      <c r="D23" s="98">
        <v>4.949387517566584</v>
      </c>
    </row>
    <row r="24" spans="1:4" x14ac:dyDescent="0.25">
      <c r="A24" s="98">
        <v>967.67676767676767</v>
      </c>
      <c r="B24" s="98">
        <v>4.4450913421104972E-2</v>
      </c>
      <c r="C24" s="98">
        <v>0.67</v>
      </c>
      <c r="D24" s="98">
        <v>4.9667493125976083</v>
      </c>
    </row>
    <row r="25" spans="1:4" x14ac:dyDescent="0.25">
      <c r="A25" s="98">
        <v>603.05084745762713</v>
      </c>
      <c r="B25" s="98">
        <v>5.6390097984864197E-2</v>
      </c>
      <c r="C25" s="98">
        <v>0.45</v>
      </c>
      <c r="D25" s="98">
        <v>4.9710192438937</v>
      </c>
    </row>
    <row r="26" spans="1:4" x14ac:dyDescent="0.25">
      <c r="A26" s="98">
        <v>944.5</v>
      </c>
      <c r="B26" s="98">
        <v>4.5088832843840007E-2</v>
      </c>
      <c r="C26" s="98">
        <v>0.71</v>
      </c>
      <c r="D26" s="98">
        <v>4.977187359788771</v>
      </c>
    </row>
    <row r="27" spans="1:4" x14ac:dyDescent="0.25">
      <c r="A27" s="98">
        <v>928</v>
      </c>
      <c r="B27" s="98">
        <v>4.5893874491295901E-2</v>
      </c>
      <c r="C27" s="98">
        <v>0.68</v>
      </c>
      <c r="D27" s="98">
        <v>5.02142354480862</v>
      </c>
    </row>
    <row r="28" spans="1:4" x14ac:dyDescent="0.25">
      <c r="A28" s="98">
        <v>949.74619289340103</v>
      </c>
      <c r="B28" s="98">
        <v>4.552440409744276E-2</v>
      </c>
      <c r="C28" s="98">
        <v>0.56000000000000005</v>
      </c>
      <c r="D28" s="98">
        <v>5.0391062128983481</v>
      </c>
    </row>
    <row r="29" spans="1:4" x14ac:dyDescent="0.25">
      <c r="A29" s="98">
        <v>966.15384615384619</v>
      </c>
      <c r="B29" s="98">
        <v>4.5208984844163191E-2</v>
      </c>
      <c r="C29" s="98">
        <v>0.54</v>
      </c>
      <c r="D29" s="98">
        <v>5.0473051549132002</v>
      </c>
    </row>
    <row r="30" spans="1:4" x14ac:dyDescent="0.25">
      <c r="A30" s="98">
        <v>918</v>
      </c>
      <c r="B30" s="98">
        <v>4.6395952983948739E-2</v>
      </c>
      <c r="C30" s="98">
        <v>0.72</v>
      </c>
      <c r="D30" s="98">
        <v>5.0488159900820637</v>
      </c>
    </row>
    <row r="31" spans="1:4" x14ac:dyDescent="0.25">
      <c r="A31" s="98">
        <v>935.85858585858591</v>
      </c>
      <c r="B31" s="98">
        <v>4.5968490924674275E-2</v>
      </c>
      <c r="C31" s="98">
        <v>0.63</v>
      </c>
      <c r="D31" s="98">
        <v>5.0508214813390211</v>
      </c>
    </row>
    <row r="32" spans="1:4" x14ac:dyDescent="0.25">
      <c r="A32" s="98">
        <v>602.06896551724139</v>
      </c>
      <c r="B32" s="98">
        <v>5.7462885637213468E-2</v>
      </c>
      <c r="C32" s="98">
        <v>0.52</v>
      </c>
      <c r="D32" s="98">
        <v>5.0611562414134097</v>
      </c>
    </row>
    <row r="33" spans="1:4" x14ac:dyDescent="0.25">
      <c r="A33" s="98">
        <v>928.0612244897959</v>
      </c>
      <c r="B33" s="98">
        <v>4.6831457261178357E-2</v>
      </c>
      <c r="C33" s="98">
        <v>0.72</v>
      </c>
      <c r="D33" s="98">
        <v>5.123954810602017</v>
      </c>
    </row>
    <row r="34" spans="1:4" x14ac:dyDescent="0.25">
      <c r="A34" s="98">
        <v>881.5</v>
      </c>
      <c r="B34" s="98">
        <v>4.8325869609899236E-2</v>
      </c>
      <c r="C34" s="98">
        <v>0.7</v>
      </c>
      <c r="D34" s="98">
        <v>5.1527530813541276</v>
      </c>
    </row>
    <row r="35" spans="1:4" x14ac:dyDescent="0.25">
      <c r="A35" s="98">
        <v>1183.4394904458597</v>
      </c>
      <c r="B35" s="98">
        <v>4.5844264915597802E-2</v>
      </c>
      <c r="C35" s="98">
        <v>0.63</v>
      </c>
      <c r="D35" s="98">
        <v>5.6644424810002452</v>
      </c>
    </row>
    <row r="36" spans="1:4" x14ac:dyDescent="0.25">
      <c r="A36" s="98">
        <v>1338.3561643835617</v>
      </c>
      <c r="B36" s="98">
        <v>4.3583140563982228E-2</v>
      </c>
      <c r="C36" s="98">
        <v>0.65</v>
      </c>
      <c r="D36" s="98">
        <v>5.7272655980719138</v>
      </c>
    </row>
    <row r="37" spans="1:4" x14ac:dyDescent="0.25">
      <c r="A37" s="98">
        <v>1150.9554140127389</v>
      </c>
      <c r="B37" s="98">
        <v>4.7143838421468784E-2</v>
      </c>
      <c r="C37" s="98">
        <v>0.65</v>
      </c>
      <c r="D37" s="98">
        <v>5.7441680127891424</v>
      </c>
    </row>
    <row r="38" spans="1:4" x14ac:dyDescent="0.25">
      <c r="A38" s="98">
        <v>1523.5294117647059</v>
      </c>
      <c r="B38" s="98">
        <v>4.1092437265461107E-2</v>
      </c>
      <c r="C38" s="98">
        <v>0.37</v>
      </c>
      <c r="D38" s="98">
        <v>5.7620362587672638</v>
      </c>
    </row>
    <row r="39" spans="1:4" x14ac:dyDescent="0.25">
      <c r="A39" s="98">
        <v>1354.5454545454545</v>
      </c>
      <c r="B39" s="98">
        <v>4.396712140422785E-2</v>
      </c>
      <c r="C39" s="98">
        <v>0.56999999999999995</v>
      </c>
      <c r="D39" s="98">
        <v>5.8124668390984118</v>
      </c>
    </row>
    <row r="40" spans="1:4" x14ac:dyDescent="0.25">
      <c r="A40" s="98">
        <v>1263.9455782312925</v>
      </c>
      <c r="B40" s="98">
        <v>4.5844264915597802E-2</v>
      </c>
      <c r="C40" s="98">
        <v>0.77</v>
      </c>
      <c r="D40" s="98">
        <v>5.8539408514869002</v>
      </c>
    </row>
    <row r="41" spans="1:4" x14ac:dyDescent="0.25">
      <c r="A41" s="98">
        <v>1258.2191780821918</v>
      </c>
      <c r="B41" s="98">
        <v>4.6370587735213367E-2</v>
      </c>
      <c r="C41" s="98">
        <v>0.66</v>
      </c>
      <c r="D41" s="98">
        <v>5.9075766190851411</v>
      </c>
    </row>
    <row r="42" spans="1:4" x14ac:dyDescent="0.25">
      <c r="A42" s="98">
        <v>1268.9655172413793</v>
      </c>
      <c r="B42" s="98">
        <v>4.6294658483340724E-2</v>
      </c>
      <c r="C42" s="98">
        <v>0.68</v>
      </c>
      <c r="D42" s="98">
        <v>5.9230572696635155</v>
      </c>
    </row>
    <row r="43" spans="1:4" x14ac:dyDescent="0.25">
      <c r="A43" s="98">
        <v>1231.9727891156463</v>
      </c>
      <c r="B43" s="98">
        <v>4.703924832970291E-2</v>
      </c>
      <c r="C43" s="98">
        <v>0.78</v>
      </c>
      <c r="D43" s="98">
        <v>5.9297448949573193</v>
      </c>
    </row>
    <row r="44" spans="1:4" x14ac:dyDescent="0.25">
      <c r="A44" s="98">
        <v>1221.9178082191781</v>
      </c>
      <c r="B44" s="98">
        <v>4.7754395174873898E-2</v>
      </c>
      <c r="C44" s="98">
        <v>0.71</v>
      </c>
      <c r="D44" s="98">
        <v>5.9950766095169898</v>
      </c>
    </row>
    <row r="45" spans="1:4" x14ac:dyDescent="0.25">
      <c r="A45" s="98">
        <v>1235.1724137931035</v>
      </c>
      <c r="B45" s="98">
        <v>4.7566902214311368E-2</v>
      </c>
      <c r="C45" s="98">
        <v>0.38</v>
      </c>
      <c r="D45" s="98">
        <v>6.0038927270611628</v>
      </c>
    </row>
    <row r="46" spans="1:4" x14ac:dyDescent="0.25">
      <c r="A46" s="98">
        <v>1215.7534246575342</v>
      </c>
      <c r="B46" s="98">
        <v>4.7997645514291191E-2</v>
      </c>
      <c r="C46" s="98">
        <v>0.37</v>
      </c>
      <c r="D46" s="98">
        <v>6.0103260128376688</v>
      </c>
    </row>
    <row r="47" spans="1:4" x14ac:dyDescent="0.25">
      <c r="A47" s="98">
        <v>922.3350253807107</v>
      </c>
      <c r="B47" s="98">
        <v>5.520349066491937E-2</v>
      </c>
      <c r="C47" s="98">
        <v>0.61</v>
      </c>
      <c r="D47" s="98">
        <v>6.0187344826838256</v>
      </c>
    </row>
    <row r="48" spans="1:4" x14ac:dyDescent="0.25">
      <c r="A48" s="98">
        <v>964.0625</v>
      </c>
      <c r="B48" s="98">
        <v>5.4183460148767904E-2</v>
      </c>
      <c r="C48" s="98">
        <v>0.61</v>
      </c>
      <c r="D48" s="98">
        <v>6.0400117182558839</v>
      </c>
    </row>
    <row r="49" spans="1:4" x14ac:dyDescent="0.25">
      <c r="A49" s="98">
        <v>887.5</v>
      </c>
      <c r="B49" s="98">
        <v>5.6517987771364978E-2</v>
      </c>
      <c r="C49" s="98">
        <v>0.52</v>
      </c>
      <c r="D49" s="98">
        <v>6.0441241369286836</v>
      </c>
    </row>
    <row r="50" spans="1:4" x14ac:dyDescent="0.25">
      <c r="A50" s="98">
        <v>1188.3561643835617</v>
      </c>
      <c r="B50" s="98">
        <v>4.9109509066202581E-2</v>
      </c>
      <c r="C50" s="98">
        <v>0.7</v>
      </c>
      <c r="D50" s="98">
        <v>6.0795419433398719</v>
      </c>
    </row>
    <row r="51" spans="1:4" x14ac:dyDescent="0.25">
      <c r="A51" s="98">
        <v>1204.1379310344828</v>
      </c>
      <c r="B51" s="98">
        <v>4.8798631757859763E-2</v>
      </c>
      <c r="C51" s="98">
        <v>0.76</v>
      </c>
      <c r="D51" s="98">
        <v>6.081130341826535</v>
      </c>
    </row>
    <row r="52" spans="1:4" x14ac:dyDescent="0.25">
      <c r="A52" s="98">
        <v>1204.1379310344828</v>
      </c>
      <c r="B52" s="98">
        <v>4.8798631757859763E-2</v>
      </c>
      <c r="C52" s="98">
        <v>0.79</v>
      </c>
      <c r="D52" s="98">
        <v>6.081130341826535</v>
      </c>
    </row>
    <row r="53" spans="1:4" x14ac:dyDescent="0.25">
      <c r="A53" s="98">
        <v>1174.4827586206898</v>
      </c>
      <c r="B53" s="98">
        <v>5.0036884104831557E-2</v>
      </c>
      <c r="C53" s="98">
        <v>0.8</v>
      </c>
      <c r="D53" s="98">
        <v>6.1578005524324588</v>
      </c>
    </row>
    <row r="54" spans="1:4" x14ac:dyDescent="0.25">
      <c r="A54" s="98">
        <v>1247.1428571428571</v>
      </c>
      <c r="B54" s="98">
        <v>4.8798631757859763E-2</v>
      </c>
      <c r="C54" s="98">
        <v>0.56000000000000005</v>
      </c>
      <c r="D54" s="98">
        <v>6.1887693237549719</v>
      </c>
    </row>
    <row r="55" spans="1:4" x14ac:dyDescent="0.25">
      <c r="A55" s="98">
        <v>1219.858156028369</v>
      </c>
      <c r="B55" s="98">
        <v>4.9539887814650518E-2</v>
      </c>
      <c r="C55" s="98">
        <v>0.38</v>
      </c>
      <c r="D55" s="98">
        <v>6.2134447892025362</v>
      </c>
    </row>
    <row r="56" spans="1:4" x14ac:dyDescent="0.25">
      <c r="A56" s="98">
        <v>2144.4444444444443</v>
      </c>
      <c r="B56" s="98">
        <v>4.0102070166127157E-2</v>
      </c>
      <c r="C56" s="98">
        <v>0.65</v>
      </c>
      <c r="D56" s="98">
        <v>6.6716044485043184</v>
      </c>
    </row>
    <row r="57" spans="1:4" x14ac:dyDescent="0.25">
      <c r="A57" s="98">
        <v>1393.661971830986</v>
      </c>
      <c r="B57" s="98">
        <v>5.0660255761181855E-2</v>
      </c>
      <c r="C57" s="98">
        <v>0.57999999999999996</v>
      </c>
      <c r="D57" s="98">
        <v>6.7911691008788511</v>
      </c>
    </row>
    <row r="58" spans="1:4" x14ac:dyDescent="0.25">
      <c r="A58" s="98">
        <v>2552.2727272727275</v>
      </c>
      <c r="B58" s="98">
        <v>3.7899417228509882E-2</v>
      </c>
      <c r="C58" s="98">
        <v>0.59</v>
      </c>
      <c r="D58" s="98">
        <v>6.8792235158159789</v>
      </c>
    </row>
    <row r="59" spans="1:4" x14ac:dyDescent="0.25">
      <c r="A59" s="98">
        <v>1992.9292929292928</v>
      </c>
      <c r="B59" s="98">
        <v>4.3161860327363077E-2</v>
      </c>
      <c r="C59" s="98">
        <v>0.65</v>
      </c>
      <c r="D59" s="98">
        <v>6.9214481655952058</v>
      </c>
    </row>
    <row r="60" spans="1:4" x14ac:dyDescent="0.25">
      <c r="A60" s="98">
        <v>2000</v>
      </c>
      <c r="B60" s="98">
        <v>4.3898868249409854E-2</v>
      </c>
      <c r="C60" s="98">
        <v>0.66</v>
      </c>
      <c r="D60" s="98">
        <v>7.0518860407715449</v>
      </c>
    </row>
    <row r="61" spans="1:4" x14ac:dyDescent="0.25">
      <c r="A61" s="98">
        <v>2398.8636363636365</v>
      </c>
      <c r="B61" s="98">
        <v>4.0330771457004914E-2</v>
      </c>
      <c r="C61" s="98">
        <v>0.67</v>
      </c>
      <c r="D61" s="98">
        <v>7.0964544455616023</v>
      </c>
    </row>
    <row r="62" spans="1:4" x14ac:dyDescent="0.25">
      <c r="A62" s="98">
        <v>2070.2127659574471</v>
      </c>
      <c r="B62" s="98">
        <v>4.3762996912330321E-2</v>
      </c>
      <c r="C62" s="98">
        <v>0.63</v>
      </c>
      <c r="D62" s="98">
        <v>7.1524378267487139</v>
      </c>
    </row>
    <row r="63" spans="1:4" x14ac:dyDescent="0.25">
      <c r="A63" s="98">
        <v>1926.8041237113403</v>
      </c>
      <c r="B63" s="98">
        <v>4.5573322018611348E-2</v>
      </c>
      <c r="C63" s="98">
        <v>0.71</v>
      </c>
      <c r="D63" s="98">
        <v>7.1851190290204912</v>
      </c>
    </row>
    <row r="64" spans="1:4" x14ac:dyDescent="0.25">
      <c r="A64" s="98">
        <v>2006.3157894736844</v>
      </c>
      <c r="B64" s="98">
        <v>4.4685059884067208E-2</v>
      </c>
      <c r="C64" s="98">
        <v>0.66</v>
      </c>
      <c r="D64" s="98">
        <v>7.1892545362140945</v>
      </c>
    </row>
    <row r="65" spans="1:4" x14ac:dyDescent="0.25">
      <c r="A65" s="98">
        <v>1906.1855670103093</v>
      </c>
      <c r="B65" s="98">
        <v>4.6068358551144856E-2</v>
      </c>
      <c r="C65" s="98">
        <v>0.69</v>
      </c>
      <c r="D65" s="98">
        <v>7.2240375150453682</v>
      </c>
    </row>
    <row r="66" spans="1:4" x14ac:dyDescent="0.25">
      <c r="A66" s="98">
        <v>2140.6593406593406</v>
      </c>
      <c r="B66" s="98">
        <v>4.3717893536085746E-2</v>
      </c>
      <c r="C66" s="98">
        <v>0.71</v>
      </c>
      <c r="D66" s="98">
        <v>7.2656321873794179</v>
      </c>
    </row>
    <row r="67" spans="1:4" x14ac:dyDescent="0.25">
      <c r="A67" s="98">
        <v>2275</v>
      </c>
      <c r="B67" s="98">
        <v>4.2534355428720541E-2</v>
      </c>
      <c r="C67" s="98">
        <v>0.7</v>
      </c>
      <c r="D67" s="98">
        <v>7.2877435619692879</v>
      </c>
    </row>
    <row r="68" spans="1:4" x14ac:dyDescent="0.25">
      <c r="A68" s="98">
        <v>1865.979381443299</v>
      </c>
      <c r="B68" s="98">
        <v>4.7065352225030201E-2</v>
      </c>
      <c r="C68" s="98">
        <v>0.75</v>
      </c>
      <c r="D68" s="98">
        <v>7.3017890185872405</v>
      </c>
    </row>
    <row r="69" spans="1:4" x14ac:dyDescent="0.25">
      <c r="A69" s="98">
        <v>1806.1855670103093</v>
      </c>
      <c r="B69" s="98">
        <v>4.8630719454535773E-2</v>
      </c>
      <c r="C69" s="98">
        <v>0.71</v>
      </c>
      <c r="D69" s="98">
        <v>7.4222225262324937</v>
      </c>
    </row>
    <row r="70" spans="1:4" x14ac:dyDescent="0.25">
      <c r="A70" s="98">
        <v>2167.0454545454545</v>
      </c>
      <c r="B70" s="98">
        <v>4.46615340708824E-2</v>
      </c>
      <c r="C70" s="98">
        <v>0.7</v>
      </c>
      <c r="D70" s="98">
        <v>7.4677534781159283</v>
      </c>
    </row>
    <row r="71" spans="1:4" x14ac:dyDescent="0.25">
      <c r="A71" s="98">
        <v>2038.8888888888889</v>
      </c>
      <c r="B71" s="98">
        <v>4.6421346058003417E-2</v>
      </c>
      <c r="C71" s="98">
        <v>0.7</v>
      </c>
      <c r="D71" s="98">
        <v>7.5283898512301288</v>
      </c>
    </row>
    <row r="72" spans="1:4" x14ac:dyDescent="0.25">
      <c r="A72" s="98">
        <v>2074.1573033707864</v>
      </c>
      <c r="B72" s="98">
        <v>4.6143545110620868E-2</v>
      </c>
      <c r="C72" s="98">
        <v>0.75</v>
      </c>
      <c r="D72" s="98">
        <v>7.547879636398374</v>
      </c>
    </row>
    <row r="73" spans="1:4" x14ac:dyDescent="0.25">
      <c r="A73" s="98">
        <v>2070.7865168539324</v>
      </c>
      <c r="B73" s="98">
        <v>4.6218978016252951E-2</v>
      </c>
      <c r="C73" s="98">
        <v>0.79</v>
      </c>
      <c r="D73" s="98">
        <v>7.5540465443814018</v>
      </c>
    </row>
    <row r="74" spans="1:4" x14ac:dyDescent="0.25">
      <c r="A74" s="98">
        <v>2058.4269662921347</v>
      </c>
      <c r="B74" s="98">
        <v>4.6497692691692058E-2</v>
      </c>
      <c r="C74" s="98">
        <v>0.81</v>
      </c>
      <c r="D74" s="98">
        <v>7.5767889238895556</v>
      </c>
    </row>
    <row r="75" spans="1:4" x14ac:dyDescent="0.25">
      <c r="A75" s="98">
        <v>2013.4831460674156</v>
      </c>
      <c r="B75" s="98">
        <v>4.7540237895440013E-2</v>
      </c>
      <c r="C75" s="98">
        <v>0.8</v>
      </c>
      <c r="D75" s="98">
        <v>7.6612593188926406</v>
      </c>
    </row>
    <row r="76" spans="1:4" x14ac:dyDescent="0.25">
      <c r="A76" s="98">
        <v>485.23489932885906</v>
      </c>
      <c r="B76" s="98">
        <v>0.10487539931339662</v>
      </c>
      <c r="C76" s="98">
        <v>0.71</v>
      </c>
      <c r="D76" s="98">
        <v>8.2609375483455363</v>
      </c>
    </row>
    <row r="77" spans="1:4" x14ac:dyDescent="0.25">
      <c r="A77" s="98">
        <v>484.56375838926175</v>
      </c>
      <c r="B77" s="98">
        <v>0.10502389386593829</v>
      </c>
      <c r="C77" s="98">
        <v>0.71</v>
      </c>
      <c r="D77" s="98">
        <v>8.2667838684217614</v>
      </c>
    </row>
    <row r="78" spans="1:4" x14ac:dyDescent="0.25">
      <c r="A78" s="98">
        <v>459.86842105263156</v>
      </c>
      <c r="B78" s="98">
        <v>0.10856066721745722</v>
      </c>
      <c r="C78" s="98">
        <v>0.67</v>
      </c>
      <c r="D78" s="98">
        <v>8.3214712565858573</v>
      </c>
    </row>
    <row r="79" spans="1:4" x14ac:dyDescent="0.25">
      <c r="A79" s="98">
        <v>455.92105263157896</v>
      </c>
      <c r="B79" s="98">
        <v>0.10952330678895973</v>
      </c>
      <c r="C79" s="98">
        <v>0.7</v>
      </c>
      <c r="D79" s="98">
        <v>8.3582843030984399</v>
      </c>
    </row>
    <row r="80" spans="1:4" x14ac:dyDescent="0.25">
      <c r="A80" s="98">
        <v>472.4832214765101</v>
      </c>
      <c r="B80" s="98">
        <v>0.10777145088340001</v>
      </c>
      <c r="C80" s="98">
        <v>0.65</v>
      </c>
      <c r="D80" s="98">
        <v>8.3742204621475231</v>
      </c>
    </row>
    <row r="81" spans="1:4" x14ac:dyDescent="0.25">
      <c r="A81" s="98">
        <v>484.35374149659867</v>
      </c>
      <c r="B81" s="98">
        <v>0.10653256898754437</v>
      </c>
      <c r="C81" s="98">
        <v>0.67</v>
      </c>
      <c r="D81" s="98">
        <v>8.382396351484342</v>
      </c>
    </row>
    <row r="82" spans="1:4" x14ac:dyDescent="0.25">
      <c r="A82" s="98">
        <v>477.02702702702703</v>
      </c>
      <c r="B82" s="98">
        <v>0.107459005437277</v>
      </c>
      <c r="C82" s="98">
        <v>0.73</v>
      </c>
      <c r="D82" s="98">
        <v>8.3902752823514888</v>
      </c>
    </row>
    <row r="83" spans="1:4" x14ac:dyDescent="0.25">
      <c r="A83" s="98">
        <v>474.32432432432432</v>
      </c>
      <c r="B83" s="98">
        <v>0.10808574008654451</v>
      </c>
      <c r="C83" s="98">
        <v>0.7</v>
      </c>
      <c r="D83" s="98">
        <v>8.4147070701843401</v>
      </c>
    </row>
    <row r="84" spans="1:4" x14ac:dyDescent="0.25">
      <c r="A84" s="98">
        <v>492.41379310344831</v>
      </c>
      <c r="B84" s="98">
        <v>0.10622733688032414</v>
      </c>
      <c r="C84" s="98">
        <v>0.74</v>
      </c>
      <c r="D84" s="98">
        <v>8.4279083709215179</v>
      </c>
    </row>
    <row r="85" spans="1:4" x14ac:dyDescent="0.25">
      <c r="A85" s="98">
        <v>488.9655172413793</v>
      </c>
      <c r="B85" s="98">
        <v>0.10699375857265568</v>
      </c>
      <c r="C85" s="98">
        <v>0.75</v>
      </c>
      <c r="D85" s="98">
        <v>8.4582570689944312</v>
      </c>
    </row>
    <row r="86" spans="1:4" x14ac:dyDescent="0.25">
      <c r="A86" s="98">
        <v>486.89655172413796</v>
      </c>
      <c r="B86" s="98">
        <v>0.107459005437277</v>
      </c>
      <c r="C86" s="98">
        <v>0.71</v>
      </c>
      <c r="D86" s="98">
        <v>8.4766268740287671</v>
      </c>
    </row>
    <row r="87" spans="1:4" x14ac:dyDescent="0.25">
      <c r="A87" s="98">
        <v>2131.4606741573034</v>
      </c>
      <c r="B87" s="98">
        <v>5.286211932840798E-2</v>
      </c>
      <c r="C87" s="98">
        <v>0.71</v>
      </c>
      <c r="D87" s="98">
        <v>8.7625863317371628</v>
      </c>
    </row>
    <row r="88" spans="1:4" x14ac:dyDescent="0.25">
      <c r="A88" s="98"/>
      <c r="B88" s="98"/>
      <c r="C88" s="98"/>
      <c r="D88" s="98"/>
    </row>
    <row r="89" spans="1:4" x14ac:dyDescent="0.25">
      <c r="A89" s="98"/>
      <c r="B89" s="98"/>
      <c r="C89" s="98"/>
      <c r="D89" s="98"/>
    </row>
    <row r="90" spans="1:4" x14ac:dyDescent="0.25">
      <c r="A90" s="98"/>
      <c r="B90" s="98"/>
      <c r="C90" s="98"/>
      <c r="D90" s="98"/>
    </row>
    <row r="91" spans="1:4" x14ac:dyDescent="0.25">
      <c r="A91" s="98"/>
      <c r="B91" s="98"/>
      <c r="C91" s="98"/>
      <c r="D91" s="98"/>
    </row>
    <row r="92" spans="1:4" x14ac:dyDescent="0.25">
      <c r="A92" s="98"/>
      <c r="B92" s="98"/>
      <c r="C92" s="98"/>
      <c r="D92" s="98"/>
    </row>
    <row r="93" spans="1:4" x14ac:dyDescent="0.25">
      <c r="A93" s="98"/>
      <c r="B93" s="98"/>
      <c r="C93" s="98"/>
      <c r="D93" s="98"/>
    </row>
    <row r="94" spans="1:4" x14ac:dyDescent="0.25">
      <c r="A94" s="98"/>
      <c r="B94" s="98"/>
      <c r="C94" s="98"/>
      <c r="D94" s="98"/>
    </row>
    <row r="95" spans="1:4" x14ac:dyDescent="0.25">
      <c r="A95" s="98"/>
      <c r="B95" s="98"/>
      <c r="C95" s="98"/>
      <c r="D95" s="98"/>
    </row>
    <row r="96" spans="1:4" x14ac:dyDescent="0.25">
      <c r="A96" s="98"/>
      <c r="B96" s="98"/>
      <c r="C96" s="98"/>
      <c r="D96" s="98"/>
    </row>
  </sheetData>
  <sortState ref="A9:F87">
    <sortCondition ref="D9:D87"/>
  </sortState>
  <conditionalFormatting sqref="F9 G9:H10 H11:H34 F11:G87">
    <cfRule type="cellIs" dxfId="11" priority="1" operator="greaterThan">
      <formula>1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06"/>
  <sheetViews>
    <sheetView zoomScale="85" zoomScaleNormal="85" workbookViewId="0">
      <selection activeCell="F11" sqref="F11"/>
    </sheetView>
  </sheetViews>
  <sheetFormatPr baseColWidth="10" defaultRowHeight="15" x14ac:dyDescent="0.25"/>
  <cols>
    <col min="16" max="16" width="11.42578125" style="22"/>
  </cols>
  <sheetData>
    <row r="1" spans="1:34" ht="15.75" thickBot="1" x14ac:dyDescent="0.3">
      <c r="A1" s="6" t="s">
        <v>15</v>
      </c>
      <c r="B1" s="8" t="s">
        <v>16</v>
      </c>
      <c r="C1" s="8" t="s">
        <v>17</v>
      </c>
      <c r="D1" s="8" t="s">
        <v>18</v>
      </c>
      <c r="E1" s="8"/>
      <c r="F1" s="9" t="s">
        <v>19</v>
      </c>
    </row>
    <row r="2" spans="1:34" x14ac:dyDescent="0.25">
      <c r="A2" s="6" t="s">
        <v>25</v>
      </c>
      <c r="B2" s="8"/>
      <c r="C2" s="8"/>
      <c r="D2" s="8"/>
      <c r="E2" s="8"/>
      <c r="F2" s="9"/>
      <c r="J2" s="22"/>
      <c r="K2" s="22"/>
      <c r="L2" s="22"/>
      <c r="M2" s="22"/>
      <c r="N2" s="22"/>
      <c r="O2" s="22"/>
      <c r="R2" s="22"/>
      <c r="S2" s="26"/>
      <c r="T2" s="26"/>
      <c r="U2" s="26"/>
      <c r="V2" s="26"/>
    </row>
    <row r="3" spans="1:34" ht="15.75" thickBot="1" x14ac:dyDescent="0.3">
      <c r="A3" s="10"/>
      <c r="B3" s="11">
        <v>200700</v>
      </c>
      <c r="C3" s="11">
        <v>303.5</v>
      </c>
      <c r="D3" s="11">
        <v>0.28000000000000003</v>
      </c>
      <c r="E3" s="11"/>
      <c r="F3" s="12">
        <f>C3/B3</f>
        <v>1.512207274539113E-3</v>
      </c>
      <c r="R3" s="22"/>
      <c r="T3" s="22"/>
      <c r="U3" s="22"/>
      <c r="V3" s="22"/>
    </row>
    <row r="4" spans="1:34" x14ac:dyDescent="0.25">
      <c r="R4" s="22"/>
      <c r="T4" s="22"/>
      <c r="U4" s="22"/>
      <c r="V4" s="22"/>
    </row>
    <row r="6" spans="1:34" x14ac:dyDescent="0.25">
      <c r="A6" s="1"/>
      <c r="B6" s="2"/>
      <c r="C6" s="2"/>
      <c r="E6" s="98"/>
      <c r="F6" s="98"/>
      <c r="G6" s="98"/>
      <c r="H6" s="98"/>
      <c r="I6" s="98"/>
      <c r="J6" s="98"/>
    </row>
    <row r="7" spans="1:34" x14ac:dyDescent="0.25">
      <c r="A7" t="s">
        <v>24</v>
      </c>
      <c r="E7" s="98"/>
      <c r="F7" s="98"/>
      <c r="G7" s="98"/>
      <c r="H7" s="98"/>
      <c r="I7" s="98"/>
      <c r="J7" s="98"/>
      <c r="Y7" s="23"/>
      <c r="Z7" s="23"/>
      <c r="AE7" s="23"/>
      <c r="AF7" s="23"/>
    </row>
    <row r="8" spans="1:34" x14ac:dyDescent="0.25">
      <c r="A8" s="1" t="s">
        <v>3</v>
      </c>
      <c r="B8" s="2" t="s">
        <v>4</v>
      </c>
      <c r="C8" s="2" t="s">
        <v>5</v>
      </c>
      <c r="D8" s="3" t="s">
        <v>13</v>
      </c>
      <c r="E8" s="98"/>
      <c r="F8" s="85" t="s">
        <v>59</v>
      </c>
      <c r="G8" s="98"/>
      <c r="H8" s="98"/>
      <c r="I8" s="98"/>
      <c r="J8" s="98"/>
      <c r="Q8" s="22"/>
      <c r="R8" s="22"/>
      <c r="S8" s="22"/>
      <c r="T8" s="22"/>
      <c r="U8" s="22"/>
      <c r="V8" s="22"/>
      <c r="Y8" s="23"/>
      <c r="Z8" s="23"/>
      <c r="AE8" s="23"/>
      <c r="AF8" s="23"/>
      <c r="AG8" s="23"/>
      <c r="AH8" s="23"/>
    </row>
    <row r="9" spans="1:34" x14ac:dyDescent="0.25">
      <c r="A9" s="98">
        <v>1816.5</v>
      </c>
      <c r="B9" s="98">
        <v>2.2913917157043721E-2</v>
      </c>
      <c r="C9" s="98">
        <v>0.61</v>
      </c>
      <c r="D9" s="98">
        <v>3.5609344620839023</v>
      </c>
      <c r="E9" s="98"/>
      <c r="F9" s="98"/>
      <c r="G9" s="98"/>
      <c r="H9" s="98"/>
      <c r="I9" s="98"/>
      <c r="J9" s="98"/>
      <c r="Q9" s="22"/>
      <c r="R9" s="22"/>
      <c r="S9" s="22"/>
      <c r="T9" s="22"/>
      <c r="U9" s="22"/>
      <c r="V9" s="22"/>
      <c r="Y9" s="23"/>
      <c r="Z9" s="23"/>
      <c r="AE9" s="23"/>
      <c r="AF9" s="23"/>
      <c r="AG9" s="23"/>
      <c r="AH9" s="23"/>
    </row>
    <row r="10" spans="1:34" ht="15.75" x14ac:dyDescent="0.25">
      <c r="A10" s="98">
        <v>1574.2156862745098</v>
      </c>
      <c r="B10" s="98">
        <v>2.586240733440321E-2</v>
      </c>
      <c r="C10" s="98">
        <v>0.52</v>
      </c>
      <c r="D10" s="98">
        <v>3.7412505668116944</v>
      </c>
      <c r="E10" s="98"/>
      <c r="F10" s="102" t="s">
        <v>73</v>
      </c>
      <c r="G10" s="98"/>
      <c r="H10" s="98"/>
      <c r="I10" s="98"/>
      <c r="J10" s="98"/>
      <c r="Q10" s="22"/>
      <c r="R10" s="22"/>
      <c r="S10" s="22"/>
      <c r="T10" s="22"/>
      <c r="U10" s="22"/>
      <c r="V10" s="22"/>
      <c r="Y10" s="23"/>
      <c r="Z10" s="23"/>
      <c r="AE10" s="23"/>
      <c r="AF10" s="23"/>
      <c r="AG10" s="23"/>
      <c r="AH10" s="23"/>
    </row>
    <row r="11" spans="1:34" x14ac:dyDescent="0.25">
      <c r="A11" s="98">
        <v>662.89772727272725</v>
      </c>
      <c r="B11" s="98">
        <v>3.5720242363680557E-2</v>
      </c>
      <c r="C11" s="98">
        <v>0.57999999999999996</v>
      </c>
      <c r="D11" s="98">
        <v>3.3521365110263939</v>
      </c>
      <c r="E11" s="98"/>
      <c r="F11" s="98"/>
      <c r="G11" s="98"/>
      <c r="H11" s="98"/>
      <c r="I11" s="98"/>
      <c r="J11" s="98"/>
      <c r="Q11" s="22"/>
      <c r="R11" s="22"/>
      <c r="S11" s="22"/>
      <c r="T11" s="22"/>
      <c r="U11" s="22"/>
      <c r="V11" s="22"/>
      <c r="Y11" s="23"/>
      <c r="Z11" s="23"/>
      <c r="AE11" s="23"/>
      <c r="AF11" s="23"/>
      <c r="AG11" s="23"/>
      <c r="AH11" s="23"/>
    </row>
    <row r="12" spans="1:34" x14ac:dyDescent="0.25">
      <c r="A12" s="98">
        <v>853.00970873786412</v>
      </c>
      <c r="B12" s="98">
        <v>4.742071936968343E-2</v>
      </c>
      <c r="C12" s="98">
        <v>0.62</v>
      </c>
      <c r="D12" s="98">
        <v>5.0456636038729412</v>
      </c>
      <c r="E12" s="98"/>
      <c r="F12" s="98"/>
      <c r="G12" s="98"/>
      <c r="H12" s="98"/>
      <c r="I12" s="98"/>
      <c r="J12" s="98"/>
      <c r="Q12" s="22"/>
      <c r="R12" s="22"/>
      <c r="S12" s="22"/>
      <c r="T12" s="22"/>
      <c r="U12" s="22"/>
      <c r="V12" s="22"/>
      <c r="Y12" s="23"/>
      <c r="Z12" s="23"/>
      <c r="AE12" s="23"/>
      <c r="AF12" s="23"/>
      <c r="AG12" s="23"/>
      <c r="AH12" s="23"/>
    </row>
    <row r="13" spans="1:34" x14ac:dyDescent="0.25">
      <c r="A13" s="98">
        <v>431.4204545454545</v>
      </c>
      <c r="B13" s="98">
        <v>5.4414488426462827E-2</v>
      </c>
      <c r="C13" s="98">
        <v>0.49</v>
      </c>
      <c r="D13" s="98">
        <v>4.1160802271467345</v>
      </c>
      <c r="E13" s="98"/>
      <c r="F13" s="98"/>
      <c r="G13" s="98"/>
      <c r="H13" s="98"/>
      <c r="I13" s="98"/>
      <c r="J13" s="98"/>
      <c r="Q13" s="22"/>
      <c r="R13" s="22"/>
      <c r="S13" s="22"/>
      <c r="T13" s="22"/>
      <c r="U13" s="22"/>
      <c r="V13" s="22"/>
      <c r="Y13" s="23"/>
      <c r="Z13" s="23"/>
      <c r="AE13" s="23"/>
      <c r="AF13" s="23"/>
      <c r="AG13" s="23"/>
      <c r="AH13" s="23"/>
    </row>
    <row r="14" spans="1:34" x14ac:dyDescent="0.25">
      <c r="A14" s="98">
        <v>320.11363636363637</v>
      </c>
      <c r="B14" s="98">
        <v>7.3960081987274134E-2</v>
      </c>
      <c r="C14" s="98">
        <v>0.48</v>
      </c>
      <c r="D14" s="98">
        <v>4.813110320726409</v>
      </c>
      <c r="E14" s="98"/>
      <c r="F14" s="98"/>
      <c r="G14" s="98"/>
      <c r="H14" s="98"/>
      <c r="I14" s="98"/>
      <c r="J14" s="98"/>
      <c r="Q14" s="22"/>
      <c r="R14" s="22"/>
      <c r="S14" s="22"/>
      <c r="T14" s="22"/>
      <c r="U14" s="22"/>
      <c r="V14" s="22"/>
      <c r="Y14" s="23"/>
      <c r="Z14" s="23"/>
      <c r="AE14" s="23"/>
      <c r="AF14" s="23"/>
      <c r="AG14" s="23"/>
      <c r="AH14" s="23"/>
    </row>
    <row r="15" spans="1:34" x14ac:dyDescent="0.25">
      <c r="E15" s="98"/>
      <c r="F15" s="98"/>
      <c r="G15" s="98"/>
      <c r="H15" s="98"/>
      <c r="I15" s="98"/>
      <c r="J15" s="98"/>
      <c r="Q15" s="22"/>
      <c r="R15" s="22"/>
      <c r="S15" s="22"/>
      <c r="T15" s="22"/>
      <c r="U15" s="22"/>
      <c r="V15" s="22"/>
      <c r="Y15" s="23"/>
      <c r="Z15" s="23"/>
      <c r="AE15" s="23"/>
      <c r="AF15" s="23"/>
      <c r="AG15" s="23"/>
      <c r="AH15" s="23"/>
    </row>
    <row r="16" spans="1:34" x14ac:dyDescent="0.25">
      <c r="E16" s="98"/>
      <c r="F16" s="98"/>
      <c r="G16" s="98"/>
      <c r="H16" s="98"/>
      <c r="I16" s="98"/>
      <c r="J16" s="98"/>
      <c r="Q16" s="22"/>
      <c r="R16" s="22"/>
      <c r="S16" s="22"/>
      <c r="T16" s="22"/>
      <c r="U16" s="22"/>
      <c r="V16" s="22"/>
      <c r="Y16" s="23"/>
      <c r="Z16" s="23"/>
      <c r="AE16" s="23"/>
      <c r="AF16" s="23"/>
      <c r="AG16" s="23"/>
      <c r="AH16" s="23"/>
    </row>
    <row r="17" spans="5:34" x14ac:dyDescent="0.25">
      <c r="E17" s="98"/>
      <c r="F17" s="98"/>
      <c r="G17" s="98"/>
      <c r="H17" s="98"/>
      <c r="I17" s="98"/>
      <c r="J17" s="98"/>
      <c r="Q17" s="22"/>
      <c r="R17" s="22"/>
      <c r="S17" s="22"/>
      <c r="T17" s="22"/>
      <c r="U17" s="22"/>
      <c r="V17" s="22"/>
      <c r="Y17" s="23"/>
      <c r="Z17" s="23"/>
      <c r="AE17" s="23"/>
      <c r="AF17" s="23"/>
      <c r="AG17" s="23"/>
      <c r="AH17" s="23"/>
    </row>
    <row r="18" spans="5:34" x14ac:dyDescent="0.25">
      <c r="E18" s="98"/>
      <c r="F18" s="98"/>
      <c r="G18" s="98"/>
      <c r="H18" s="98"/>
      <c r="I18" s="98"/>
      <c r="J18" s="98"/>
      <c r="Q18" s="22"/>
      <c r="R18" s="22"/>
      <c r="S18" s="22"/>
      <c r="T18" s="22"/>
      <c r="U18" s="22"/>
      <c r="V18" s="22"/>
      <c r="Y18" s="23"/>
      <c r="Z18" s="23"/>
      <c r="AE18" s="23"/>
      <c r="AF18" s="23"/>
      <c r="AG18" s="23"/>
      <c r="AH18" s="23"/>
    </row>
    <row r="19" spans="5:34" x14ac:dyDescent="0.25">
      <c r="E19" s="98"/>
      <c r="F19" s="98"/>
      <c r="G19" s="98"/>
      <c r="H19" s="98"/>
      <c r="I19" s="98"/>
      <c r="J19" s="98"/>
      <c r="Q19" s="22"/>
      <c r="R19" s="22"/>
      <c r="S19" s="22"/>
      <c r="T19" s="22"/>
      <c r="U19" s="22"/>
      <c r="V19" s="22"/>
      <c r="Y19" s="23"/>
      <c r="Z19" s="23"/>
      <c r="AE19" s="23"/>
      <c r="AF19" s="23"/>
      <c r="AG19" s="23"/>
      <c r="AH19" s="23"/>
    </row>
    <row r="20" spans="5:34" x14ac:dyDescent="0.25">
      <c r="E20" s="98"/>
      <c r="F20" s="98"/>
      <c r="G20" s="98"/>
      <c r="H20" s="98"/>
      <c r="I20" s="98"/>
      <c r="J20" s="98"/>
      <c r="Q20" s="22"/>
      <c r="R20" s="22"/>
      <c r="S20" s="22"/>
      <c r="T20" s="22"/>
      <c r="U20" s="22"/>
      <c r="V20" s="22"/>
      <c r="AE20" s="23"/>
      <c r="AF20" s="23"/>
      <c r="AG20" s="23"/>
      <c r="AH20" s="23"/>
    </row>
    <row r="21" spans="5:34" x14ac:dyDescent="0.25">
      <c r="E21" s="98"/>
      <c r="F21" s="98"/>
      <c r="G21" s="98"/>
      <c r="H21" s="98"/>
      <c r="I21" s="98"/>
      <c r="J21" s="98"/>
      <c r="Q21" s="22"/>
      <c r="R21" s="22"/>
      <c r="S21" s="22"/>
      <c r="T21" s="22"/>
      <c r="U21" s="22"/>
      <c r="V21" s="22"/>
    </row>
    <row r="22" spans="5:34" x14ac:dyDescent="0.25">
      <c r="E22" s="98"/>
      <c r="F22" s="98"/>
      <c r="G22" s="98"/>
      <c r="H22" s="98"/>
      <c r="I22" s="98"/>
      <c r="J22" s="98"/>
      <c r="Q22" s="22"/>
      <c r="R22" s="22"/>
      <c r="S22" s="22"/>
      <c r="T22" s="22"/>
      <c r="U22" s="22"/>
      <c r="V22" s="22"/>
    </row>
    <row r="23" spans="5:34" x14ac:dyDescent="0.25">
      <c r="E23" s="98"/>
      <c r="F23" s="98"/>
      <c r="G23" s="98"/>
      <c r="H23" s="98"/>
      <c r="I23" s="98"/>
      <c r="J23" s="98"/>
      <c r="Q23" s="22"/>
      <c r="R23" s="22"/>
      <c r="S23" s="22"/>
      <c r="T23" s="22"/>
      <c r="U23" s="22"/>
      <c r="V23" s="22"/>
    </row>
    <row r="24" spans="5:34" x14ac:dyDescent="0.25">
      <c r="E24" s="98"/>
      <c r="F24" s="98"/>
      <c r="G24" s="98"/>
      <c r="H24" s="98"/>
      <c r="I24" s="98"/>
      <c r="J24" s="98"/>
      <c r="Q24" s="22"/>
      <c r="R24" s="22"/>
      <c r="S24" s="22"/>
      <c r="T24" s="22"/>
      <c r="U24" s="22"/>
      <c r="V24" s="22"/>
    </row>
    <row r="25" spans="5:34" x14ac:dyDescent="0.25">
      <c r="E25" s="98"/>
      <c r="F25" s="98"/>
      <c r="G25" s="98"/>
      <c r="H25" s="98"/>
      <c r="I25" s="98"/>
      <c r="J25" s="98"/>
      <c r="Q25" s="22"/>
      <c r="R25" s="22"/>
      <c r="S25" s="22"/>
      <c r="T25" s="22"/>
      <c r="U25" s="22"/>
      <c r="V25" s="22"/>
    </row>
    <row r="26" spans="5:34" x14ac:dyDescent="0.25">
      <c r="E26" s="98"/>
      <c r="F26" s="98"/>
      <c r="G26" s="98"/>
      <c r="H26" s="98"/>
      <c r="I26" s="98"/>
      <c r="J26" s="98"/>
      <c r="Q26" s="22"/>
      <c r="R26" s="22"/>
      <c r="S26" s="22"/>
      <c r="T26" s="22"/>
      <c r="U26" s="22"/>
      <c r="V26" s="22"/>
    </row>
    <row r="27" spans="5:34" x14ac:dyDescent="0.25">
      <c r="E27" s="98"/>
      <c r="F27" s="98"/>
      <c r="G27" s="98"/>
      <c r="H27" s="98"/>
      <c r="I27" s="98"/>
      <c r="J27" s="98"/>
      <c r="Q27" s="22"/>
      <c r="R27" s="22"/>
      <c r="S27" s="22"/>
      <c r="T27" s="22"/>
      <c r="U27" s="22"/>
      <c r="V27" s="22"/>
    </row>
    <row r="28" spans="5:34" x14ac:dyDescent="0.25">
      <c r="E28" s="98"/>
      <c r="F28" s="98"/>
      <c r="G28" s="98"/>
      <c r="H28" s="98"/>
      <c r="I28" s="98"/>
      <c r="J28" s="98"/>
      <c r="Q28" s="22"/>
      <c r="R28" s="22"/>
      <c r="S28" s="22"/>
      <c r="T28" s="22"/>
      <c r="U28" s="22"/>
      <c r="V28" s="22"/>
    </row>
    <row r="29" spans="5:34" x14ac:dyDescent="0.25">
      <c r="Q29" s="22"/>
      <c r="R29" s="22"/>
      <c r="S29" s="22"/>
      <c r="T29" s="22"/>
      <c r="U29" s="22"/>
      <c r="V29" s="22"/>
    </row>
    <row r="30" spans="5:34" x14ac:dyDescent="0.25">
      <c r="Q30" s="22"/>
      <c r="R30" s="22"/>
      <c r="S30" s="22"/>
      <c r="T30" s="22"/>
      <c r="U30" s="22"/>
      <c r="V30" s="22"/>
    </row>
    <row r="31" spans="5:34" x14ac:dyDescent="0.25">
      <c r="Q31" s="22"/>
      <c r="R31" s="22"/>
      <c r="S31" s="22"/>
      <c r="T31" s="22"/>
      <c r="U31" s="22"/>
      <c r="V31" s="22"/>
    </row>
    <row r="32" spans="5:34" x14ac:dyDescent="0.25">
      <c r="Q32" s="22"/>
      <c r="R32" s="22"/>
      <c r="S32" s="22"/>
      <c r="T32" s="22"/>
      <c r="U32" s="22"/>
      <c r="V32" s="22"/>
    </row>
    <row r="33" spans="17:22" x14ac:dyDescent="0.25">
      <c r="Q33" s="22"/>
      <c r="R33" s="22"/>
      <c r="S33" s="22"/>
      <c r="T33" s="22"/>
      <c r="U33" s="22"/>
      <c r="V33" s="22"/>
    </row>
    <row r="34" spans="17:22" x14ac:dyDescent="0.25">
      <c r="Q34" s="22"/>
      <c r="R34" s="22"/>
      <c r="S34" s="22"/>
      <c r="T34" s="22"/>
      <c r="U34" s="22"/>
      <c r="V34" s="22"/>
    </row>
    <row r="35" spans="17:22" x14ac:dyDescent="0.25">
      <c r="Q35" s="22"/>
      <c r="R35" s="22"/>
      <c r="S35" s="22"/>
      <c r="T35" s="22"/>
      <c r="U35" s="22"/>
      <c r="V35" s="22"/>
    </row>
    <row r="36" spans="17:22" x14ac:dyDescent="0.25">
      <c r="Q36" s="22"/>
      <c r="R36" s="22"/>
      <c r="S36" s="22"/>
      <c r="T36" s="22"/>
      <c r="U36" s="22"/>
      <c r="V36" s="22"/>
    </row>
    <row r="37" spans="17:22" x14ac:dyDescent="0.25">
      <c r="Q37" s="22"/>
      <c r="R37" s="22"/>
      <c r="S37" s="22"/>
      <c r="T37" s="22"/>
      <c r="U37" s="22"/>
      <c r="V37" s="22"/>
    </row>
    <row r="38" spans="17:22" x14ac:dyDescent="0.25">
      <c r="Q38" s="22"/>
      <c r="R38" s="22"/>
      <c r="S38" s="22"/>
      <c r="T38" s="22"/>
      <c r="U38" s="22"/>
      <c r="V38" s="22"/>
    </row>
    <row r="39" spans="17:22" x14ac:dyDescent="0.25">
      <c r="Q39" s="22"/>
      <c r="R39" s="22"/>
      <c r="S39" s="22"/>
      <c r="T39" s="22"/>
      <c r="U39" s="22"/>
      <c r="V39" s="22"/>
    </row>
    <row r="40" spans="17:22" x14ac:dyDescent="0.25">
      <c r="Q40" s="22"/>
      <c r="R40" s="22"/>
      <c r="S40" s="22"/>
      <c r="T40" s="22"/>
      <c r="U40" s="22"/>
      <c r="V40" s="22"/>
    </row>
    <row r="41" spans="17:22" x14ac:dyDescent="0.25">
      <c r="Q41" s="22"/>
      <c r="R41" s="22"/>
      <c r="S41" s="22"/>
      <c r="T41" s="22"/>
      <c r="U41" s="22"/>
      <c r="V41" s="22"/>
    </row>
    <row r="42" spans="17:22" x14ac:dyDescent="0.25">
      <c r="Q42" s="22"/>
      <c r="R42" s="22"/>
      <c r="S42" s="22"/>
      <c r="T42" s="22"/>
      <c r="U42" s="22"/>
      <c r="V42" s="22"/>
    </row>
    <row r="43" spans="17:22" x14ac:dyDescent="0.25">
      <c r="Q43" s="22"/>
      <c r="R43" s="22"/>
      <c r="S43" s="22"/>
      <c r="T43" s="22"/>
      <c r="U43" s="22"/>
      <c r="V43" s="22"/>
    </row>
    <row r="44" spans="17:22" x14ac:dyDescent="0.25">
      <c r="Q44" s="22"/>
      <c r="R44" s="22"/>
      <c r="S44" s="22"/>
      <c r="T44" s="22"/>
      <c r="U44" s="22"/>
      <c r="V44" s="22"/>
    </row>
    <row r="45" spans="17:22" x14ac:dyDescent="0.25">
      <c r="Q45" s="22"/>
      <c r="R45" s="22"/>
      <c r="S45" s="22"/>
      <c r="T45" s="22"/>
      <c r="U45" s="22"/>
      <c r="V45" s="22"/>
    </row>
    <row r="46" spans="17:22" x14ac:dyDescent="0.25">
      <c r="Q46" s="22"/>
      <c r="R46" s="22"/>
      <c r="S46" s="22"/>
      <c r="T46" s="22"/>
      <c r="U46" s="22"/>
      <c r="V46" s="22"/>
    </row>
    <row r="47" spans="17:22" x14ac:dyDescent="0.25">
      <c r="Q47" s="22"/>
      <c r="R47" s="22"/>
      <c r="S47" s="22"/>
      <c r="T47" s="22"/>
      <c r="U47" s="22"/>
      <c r="V47" s="22"/>
    </row>
    <row r="48" spans="17:22" x14ac:dyDescent="0.25">
      <c r="Q48" s="22"/>
      <c r="R48" s="22"/>
      <c r="S48" s="22"/>
      <c r="T48" s="22"/>
      <c r="U48" s="22"/>
      <c r="V48" s="22"/>
    </row>
    <row r="49" spans="17:22" x14ac:dyDescent="0.25">
      <c r="Q49" s="22"/>
      <c r="R49" s="22"/>
      <c r="S49" s="22"/>
      <c r="T49" s="22"/>
      <c r="U49" s="22"/>
      <c r="V49" s="22"/>
    </row>
    <row r="50" spans="17:22" x14ac:dyDescent="0.25">
      <c r="Q50" s="22"/>
      <c r="R50" s="22"/>
      <c r="S50" s="22"/>
      <c r="T50" s="22"/>
      <c r="U50" s="22"/>
      <c r="V50" s="22"/>
    </row>
    <row r="51" spans="17:22" x14ac:dyDescent="0.25">
      <c r="Q51" s="22"/>
      <c r="R51" s="22"/>
      <c r="S51" s="22"/>
      <c r="T51" s="22"/>
      <c r="U51" s="22"/>
      <c r="V51" s="22"/>
    </row>
    <row r="52" spans="17:22" x14ac:dyDescent="0.25">
      <c r="Q52" s="22"/>
      <c r="R52" s="22"/>
      <c r="S52" s="22"/>
      <c r="T52" s="22"/>
      <c r="U52" s="22"/>
      <c r="V52" s="22"/>
    </row>
    <row r="53" spans="17:22" x14ac:dyDescent="0.25">
      <c r="Q53" s="22"/>
      <c r="R53" s="22"/>
      <c r="S53" s="22"/>
      <c r="T53" s="22"/>
      <c r="U53" s="22"/>
      <c r="V53" s="22"/>
    </row>
    <row r="54" spans="17:22" x14ac:dyDescent="0.25">
      <c r="Q54" s="22"/>
      <c r="R54" s="22"/>
      <c r="S54" s="22"/>
      <c r="T54" s="22"/>
      <c r="U54" s="22"/>
      <c r="V54" s="22"/>
    </row>
    <row r="55" spans="17:22" x14ac:dyDescent="0.25">
      <c r="Q55" s="22"/>
      <c r="R55" s="22"/>
      <c r="S55" s="22"/>
      <c r="T55" s="22"/>
      <c r="U55" s="22"/>
      <c r="V55" s="22"/>
    </row>
    <row r="56" spans="17:22" x14ac:dyDescent="0.25">
      <c r="Q56" s="22"/>
      <c r="R56" s="22"/>
      <c r="S56" s="22"/>
      <c r="T56" s="22"/>
      <c r="U56" s="22"/>
      <c r="V56" s="22"/>
    </row>
    <row r="57" spans="17:22" x14ac:dyDescent="0.25">
      <c r="Q57" s="22"/>
      <c r="R57" s="22"/>
      <c r="S57" s="22"/>
      <c r="T57" s="22"/>
      <c r="U57" s="22"/>
      <c r="V57" s="22"/>
    </row>
    <row r="58" spans="17:22" x14ac:dyDescent="0.25">
      <c r="Q58" s="22"/>
      <c r="R58" s="22"/>
      <c r="S58" s="22"/>
      <c r="T58" s="22"/>
      <c r="U58" s="22"/>
      <c r="V58" s="22"/>
    </row>
    <row r="59" spans="17:22" x14ac:dyDescent="0.25">
      <c r="Q59" s="22"/>
      <c r="R59" s="22"/>
      <c r="S59" s="22"/>
      <c r="T59" s="22"/>
      <c r="U59" s="22"/>
      <c r="V59" s="22"/>
    </row>
    <row r="60" spans="17:22" x14ac:dyDescent="0.25">
      <c r="Q60" s="22"/>
      <c r="R60" s="22"/>
      <c r="S60" s="22"/>
      <c r="T60" s="22"/>
      <c r="U60" s="22"/>
      <c r="V60" s="22"/>
    </row>
    <row r="61" spans="17:22" x14ac:dyDescent="0.25">
      <c r="Q61" s="22"/>
      <c r="R61" s="22"/>
      <c r="S61" s="22"/>
      <c r="T61" s="22"/>
      <c r="U61" s="22"/>
      <c r="V61" s="22"/>
    </row>
    <row r="62" spans="17:22" x14ac:dyDescent="0.25">
      <c r="Q62" s="22"/>
      <c r="R62" s="22"/>
      <c r="S62" s="22"/>
      <c r="T62" s="22"/>
      <c r="U62" s="22"/>
      <c r="V62" s="22"/>
    </row>
    <row r="63" spans="17:22" x14ac:dyDescent="0.25">
      <c r="Q63" s="22"/>
      <c r="R63" s="22"/>
      <c r="S63" s="22"/>
      <c r="T63" s="22"/>
      <c r="U63" s="22"/>
      <c r="V63" s="22"/>
    </row>
    <row r="64" spans="17:22" x14ac:dyDescent="0.25">
      <c r="Q64" s="22"/>
      <c r="R64" s="22"/>
      <c r="S64" s="22"/>
      <c r="T64" s="22"/>
      <c r="U64" s="22"/>
      <c r="V64" s="22"/>
    </row>
    <row r="65" spans="17:22" x14ac:dyDescent="0.25">
      <c r="Q65" s="22"/>
      <c r="R65" s="22"/>
      <c r="S65" s="22"/>
      <c r="T65" s="22"/>
      <c r="U65" s="22"/>
      <c r="V65" s="22"/>
    </row>
    <row r="66" spans="17:22" x14ac:dyDescent="0.25">
      <c r="Q66" s="22"/>
      <c r="R66" s="22"/>
      <c r="S66" s="22"/>
      <c r="T66" s="22"/>
      <c r="U66" s="22"/>
      <c r="V66" s="22"/>
    </row>
    <row r="67" spans="17:22" x14ac:dyDescent="0.25">
      <c r="Q67" s="22"/>
      <c r="R67" s="22"/>
      <c r="S67" s="22"/>
      <c r="T67" s="22"/>
      <c r="U67" s="22"/>
      <c r="V67" s="22"/>
    </row>
    <row r="68" spans="17:22" x14ac:dyDescent="0.25">
      <c r="Q68" s="22"/>
      <c r="R68" s="22"/>
      <c r="S68" s="22"/>
      <c r="T68" s="22"/>
      <c r="U68" s="22"/>
      <c r="V68" s="22"/>
    </row>
    <row r="69" spans="17:22" x14ac:dyDescent="0.25">
      <c r="Q69" s="22"/>
      <c r="R69" s="22"/>
      <c r="S69" s="22"/>
      <c r="T69" s="22"/>
      <c r="U69" s="22"/>
      <c r="V69" s="22"/>
    </row>
    <row r="70" spans="17:22" x14ac:dyDescent="0.25">
      <c r="Q70" s="22"/>
      <c r="R70" s="22"/>
      <c r="S70" s="22"/>
      <c r="T70" s="22"/>
      <c r="U70" s="22"/>
      <c r="V70" s="22"/>
    </row>
    <row r="71" spans="17:22" x14ac:dyDescent="0.25">
      <c r="Q71" s="22"/>
      <c r="R71" s="22"/>
      <c r="S71" s="22"/>
      <c r="T71" s="22"/>
      <c r="U71" s="22"/>
      <c r="V71" s="22"/>
    </row>
    <row r="72" spans="17:22" x14ac:dyDescent="0.25">
      <c r="Q72" s="22"/>
      <c r="R72" s="22"/>
      <c r="S72" s="22"/>
      <c r="T72" s="22"/>
      <c r="U72" s="22"/>
      <c r="V72" s="22"/>
    </row>
    <row r="73" spans="17:22" x14ac:dyDescent="0.25">
      <c r="Q73" s="22"/>
      <c r="R73" s="22"/>
      <c r="S73" s="22"/>
      <c r="T73" s="22"/>
      <c r="U73" s="22"/>
      <c r="V73" s="22"/>
    </row>
    <row r="74" spans="17:22" x14ac:dyDescent="0.25">
      <c r="Q74" s="22"/>
      <c r="R74" s="22"/>
      <c r="S74" s="22"/>
      <c r="T74" s="22"/>
      <c r="U74" s="22"/>
      <c r="V74" s="22"/>
    </row>
    <row r="75" spans="17:22" x14ac:dyDescent="0.25">
      <c r="Q75" s="22"/>
      <c r="R75" s="22"/>
      <c r="S75" s="22"/>
      <c r="T75" s="22"/>
      <c r="U75" s="22"/>
      <c r="V75" s="22"/>
    </row>
    <row r="76" spans="17:22" x14ac:dyDescent="0.25">
      <c r="Q76" s="22"/>
      <c r="R76" s="22"/>
      <c r="S76" s="22"/>
      <c r="T76" s="22"/>
      <c r="U76" s="22"/>
      <c r="V76" s="22"/>
    </row>
    <row r="77" spans="17:22" x14ac:dyDescent="0.25">
      <c r="Q77" s="22"/>
      <c r="R77" s="22"/>
      <c r="S77" s="22"/>
      <c r="T77" s="22"/>
      <c r="U77" s="22"/>
      <c r="V77" s="22"/>
    </row>
    <row r="78" spans="17:22" x14ac:dyDescent="0.25">
      <c r="Q78" s="22"/>
      <c r="R78" s="22"/>
      <c r="S78" s="22"/>
      <c r="T78" s="22"/>
      <c r="U78" s="22"/>
      <c r="V78" s="22"/>
    </row>
    <row r="79" spans="17:22" x14ac:dyDescent="0.25">
      <c r="Q79" s="22"/>
      <c r="R79" s="22"/>
      <c r="S79" s="22"/>
      <c r="T79" s="22"/>
      <c r="U79" s="22"/>
      <c r="V79" s="22"/>
    </row>
    <row r="80" spans="17:22" x14ac:dyDescent="0.25">
      <c r="Q80" s="22"/>
      <c r="R80" s="22"/>
      <c r="S80" s="22"/>
      <c r="T80" s="22"/>
      <c r="U80" s="22"/>
      <c r="V80" s="22"/>
    </row>
    <row r="81" spans="17:22" x14ac:dyDescent="0.25">
      <c r="Q81" s="22"/>
      <c r="R81" s="22"/>
      <c r="S81" s="22"/>
      <c r="T81" s="22"/>
      <c r="U81" s="22"/>
      <c r="V81" s="22"/>
    </row>
    <row r="82" spans="17:22" x14ac:dyDescent="0.25">
      <c r="Q82" s="22"/>
      <c r="R82" s="22"/>
      <c r="S82" s="22"/>
      <c r="T82" s="22"/>
      <c r="U82" s="22"/>
      <c r="V82" s="22"/>
    </row>
    <row r="83" spans="17:22" x14ac:dyDescent="0.25">
      <c r="Q83" s="22"/>
      <c r="R83" s="22"/>
      <c r="S83" s="22"/>
      <c r="T83" s="22"/>
      <c r="U83" s="22"/>
      <c r="V83" s="22"/>
    </row>
    <row r="84" spans="17:22" x14ac:dyDescent="0.25">
      <c r="Q84" s="22"/>
      <c r="R84" s="22"/>
      <c r="S84" s="22"/>
      <c r="T84" s="22"/>
      <c r="U84" s="22"/>
      <c r="V84" s="22"/>
    </row>
    <row r="85" spans="17:22" x14ac:dyDescent="0.25">
      <c r="Q85" s="22"/>
      <c r="R85" s="22"/>
      <c r="S85" s="22"/>
      <c r="T85" s="22"/>
      <c r="U85" s="22"/>
      <c r="V85" s="22"/>
    </row>
    <row r="86" spans="17:22" x14ac:dyDescent="0.25">
      <c r="Q86" s="22"/>
      <c r="R86" s="22"/>
      <c r="S86" s="22"/>
      <c r="T86" s="22"/>
      <c r="U86" s="22"/>
      <c r="V86" s="22"/>
    </row>
    <row r="87" spans="17:22" x14ac:dyDescent="0.25">
      <c r="Q87" s="22"/>
      <c r="R87" s="22"/>
      <c r="S87" s="22"/>
      <c r="T87" s="22"/>
      <c r="U87" s="22"/>
      <c r="V87" s="22"/>
    </row>
    <row r="88" spans="17:22" x14ac:dyDescent="0.25">
      <c r="Q88" s="22"/>
      <c r="R88" s="22"/>
      <c r="S88" s="22"/>
      <c r="T88" s="22"/>
      <c r="U88" s="22"/>
      <c r="V88" s="22"/>
    </row>
    <row r="89" spans="17:22" x14ac:dyDescent="0.25">
      <c r="Q89" s="22"/>
      <c r="R89" s="22"/>
      <c r="S89" s="22"/>
      <c r="T89" s="22"/>
      <c r="U89" s="22"/>
      <c r="V89" s="22"/>
    </row>
    <row r="90" spans="17:22" x14ac:dyDescent="0.25">
      <c r="Q90" s="22"/>
      <c r="R90" s="22"/>
      <c r="S90" s="22"/>
      <c r="T90" s="22"/>
      <c r="U90" s="22"/>
      <c r="V90" s="22"/>
    </row>
    <row r="91" spans="17:22" x14ac:dyDescent="0.25">
      <c r="Q91" s="22"/>
      <c r="R91" s="22"/>
      <c r="S91" s="22"/>
      <c r="T91" s="22"/>
      <c r="U91" s="22"/>
      <c r="V91" s="22"/>
    </row>
    <row r="92" spans="17:22" x14ac:dyDescent="0.25">
      <c r="Q92" s="22"/>
      <c r="R92" s="22"/>
      <c r="S92" s="22"/>
      <c r="T92" s="22"/>
      <c r="U92" s="22"/>
      <c r="V92" s="22"/>
    </row>
    <row r="93" spans="17:22" x14ac:dyDescent="0.25">
      <c r="Q93" s="22"/>
      <c r="R93" s="22"/>
      <c r="S93" s="22"/>
      <c r="T93" s="22"/>
      <c r="U93" s="22"/>
      <c r="V93" s="22"/>
    </row>
    <row r="94" spans="17:22" x14ac:dyDescent="0.25">
      <c r="Q94" s="22"/>
      <c r="R94" s="22"/>
      <c r="S94" s="22"/>
      <c r="T94" s="22"/>
      <c r="U94" s="22"/>
      <c r="V94" s="22"/>
    </row>
    <row r="95" spans="17:22" x14ac:dyDescent="0.25">
      <c r="Q95" s="22"/>
      <c r="R95" s="22"/>
      <c r="S95" s="22"/>
      <c r="T95" s="22"/>
      <c r="U95" s="22"/>
      <c r="V95" s="22"/>
    </row>
    <row r="96" spans="17:22" x14ac:dyDescent="0.25">
      <c r="Q96" s="22"/>
      <c r="R96" s="22"/>
      <c r="S96" s="22"/>
      <c r="T96" s="22"/>
      <c r="U96" s="22"/>
      <c r="V96" s="22"/>
    </row>
    <row r="97" spans="17:22" x14ac:dyDescent="0.25">
      <c r="Q97" s="22"/>
      <c r="R97" s="22"/>
      <c r="S97" s="22"/>
      <c r="T97" s="22"/>
      <c r="U97" s="22"/>
      <c r="V97" s="22"/>
    </row>
    <row r="98" spans="17:22" x14ac:dyDescent="0.25">
      <c r="Q98" s="22"/>
      <c r="R98" s="22"/>
      <c r="S98" s="22"/>
      <c r="T98" s="22"/>
      <c r="U98" s="22"/>
      <c r="V98" s="22"/>
    </row>
    <row r="99" spans="17:22" x14ac:dyDescent="0.25">
      <c r="Q99" s="22"/>
      <c r="R99" s="22"/>
      <c r="S99" s="22"/>
      <c r="T99" s="22"/>
      <c r="U99" s="22"/>
      <c r="V99" s="22"/>
    </row>
    <row r="100" spans="17:22" x14ac:dyDescent="0.25">
      <c r="Q100" s="22"/>
      <c r="R100" s="22"/>
      <c r="S100" s="22"/>
      <c r="T100" s="22"/>
      <c r="U100" s="22"/>
      <c r="V100" s="22"/>
    </row>
    <row r="101" spans="17:22" x14ac:dyDescent="0.25">
      <c r="Q101" s="22"/>
      <c r="R101" s="22"/>
      <c r="S101" s="22"/>
      <c r="T101" s="22"/>
      <c r="U101" s="22"/>
      <c r="V101" s="22"/>
    </row>
    <row r="102" spans="17:22" x14ac:dyDescent="0.25">
      <c r="Q102" s="22"/>
      <c r="R102" s="22"/>
      <c r="S102" s="22"/>
      <c r="T102" s="22"/>
      <c r="U102" s="22"/>
      <c r="V102" s="22"/>
    </row>
    <row r="103" spans="17:22" x14ac:dyDescent="0.25">
      <c r="Q103" s="22"/>
      <c r="R103" s="22"/>
      <c r="S103" s="22"/>
      <c r="T103" s="22"/>
      <c r="U103" s="22"/>
      <c r="V103" s="22"/>
    </row>
    <row r="104" spans="17:22" x14ac:dyDescent="0.25">
      <c r="Q104" s="22"/>
      <c r="R104" s="22"/>
      <c r="S104" s="22"/>
      <c r="T104" s="22"/>
      <c r="U104" s="22"/>
      <c r="V104" s="22"/>
    </row>
    <row r="105" spans="17:22" x14ac:dyDescent="0.25">
      <c r="Q105" s="22"/>
      <c r="R105" s="22"/>
      <c r="S105" s="22"/>
      <c r="T105" s="22"/>
      <c r="U105" s="22"/>
      <c r="V105" s="22"/>
    </row>
    <row r="106" spans="17:22" x14ac:dyDescent="0.25">
      <c r="Q106" s="22"/>
      <c r="R106" s="22"/>
      <c r="S106" s="22"/>
      <c r="T106" s="22"/>
      <c r="U106" s="22"/>
      <c r="V106" s="22"/>
    </row>
    <row r="107" spans="17:22" x14ac:dyDescent="0.25">
      <c r="Q107" s="22"/>
      <c r="R107" s="22"/>
      <c r="S107" s="22"/>
      <c r="T107" s="22"/>
      <c r="U107" s="22"/>
      <c r="V107" s="22"/>
    </row>
    <row r="108" spans="17:22" x14ac:dyDescent="0.25">
      <c r="Q108" s="22"/>
      <c r="R108" s="22"/>
      <c r="S108" s="22"/>
      <c r="T108" s="22"/>
      <c r="U108" s="22"/>
      <c r="V108" s="22"/>
    </row>
    <row r="109" spans="17:22" x14ac:dyDescent="0.25">
      <c r="Q109" s="22"/>
      <c r="R109" s="22"/>
      <c r="S109" s="22"/>
      <c r="T109" s="22"/>
      <c r="U109" s="22"/>
      <c r="V109" s="22"/>
    </row>
    <row r="110" spans="17:22" x14ac:dyDescent="0.25">
      <c r="Q110" s="22"/>
      <c r="R110" s="22"/>
      <c r="S110" s="22"/>
      <c r="T110" s="22"/>
      <c r="U110" s="22"/>
      <c r="V110" s="22"/>
    </row>
    <row r="111" spans="17:22" x14ac:dyDescent="0.25">
      <c r="Q111" s="22"/>
      <c r="R111" s="22"/>
      <c r="S111" s="22"/>
      <c r="T111" s="22"/>
      <c r="U111" s="22"/>
      <c r="V111" s="22"/>
    </row>
    <row r="112" spans="17:22" x14ac:dyDescent="0.25">
      <c r="Q112" s="22"/>
      <c r="R112" s="22"/>
      <c r="S112" s="22"/>
      <c r="T112" s="22"/>
      <c r="U112" s="22"/>
      <c r="V112" s="22"/>
    </row>
    <row r="113" spans="17:22" x14ac:dyDescent="0.25">
      <c r="Q113" s="22"/>
      <c r="R113" s="22"/>
      <c r="S113" s="22"/>
      <c r="T113" s="22"/>
      <c r="U113" s="22"/>
      <c r="V113" s="22"/>
    </row>
    <row r="114" spans="17:22" x14ac:dyDescent="0.25">
      <c r="Q114" s="22"/>
      <c r="R114" s="22"/>
      <c r="S114" s="22"/>
      <c r="T114" s="22"/>
      <c r="U114" s="22"/>
      <c r="V114" s="22"/>
    </row>
    <row r="115" spans="17:22" x14ac:dyDescent="0.25">
      <c r="Q115" s="22"/>
      <c r="R115" s="22"/>
      <c r="S115" s="22"/>
      <c r="T115" s="22"/>
      <c r="U115" s="22"/>
      <c r="V115" s="22"/>
    </row>
    <row r="116" spans="17:22" x14ac:dyDescent="0.25">
      <c r="Q116" s="22"/>
      <c r="R116" s="22"/>
      <c r="S116" s="22"/>
      <c r="T116" s="22"/>
      <c r="U116" s="22"/>
      <c r="V116" s="22"/>
    </row>
    <row r="117" spans="17:22" x14ac:dyDescent="0.25">
      <c r="Q117" s="22"/>
      <c r="R117" s="22"/>
      <c r="S117" s="22"/>
      <c r="T117" s="22"/>
      <c r="U117" s="22"/>
      <c r="V117" s="22"/>
    </row>
    <row r="118" spans="17:22" x14ac:dyDescent="0.25">
      <c r="Q118" s="22"/>
      <c r="R118" s="22"/>
      <c r="S118" s="22"/>
      <c r="T118" s="22"/>
      <c r="U118" s="22"/>
      <c r="V118" s="22"/>
    </row>
    <row r="119" spans="17:22" x14ac:dyDescent="0.25">
      <c r="Q119" s="22"/>
      <c r="R119" s="22"/>
      <c r="S119" s="22"/>
      <c r="T119" s="22"/>
      <c r="U119" s="22"/>
      <c r="V119" s="22"/>
    </row>
    <row r="120" spans="17:22" x14ac:dyDescent="0.25">
      <c r="Q120" s="22"/>
      <c r="R120" s="22"/>
      <c r="S120" s="22"/>
      <c r="T120" s="22"/>
      <c r="U120" s="22"/>
      <c r="V120" s="22"/>
    </row>
    <row r="121" spans="17:22" x14ac:dyDescent="0.25">
      <c r="Q121" s="22"/>
      <c r="R121" s="22"/>
      <c r="S121" s="22"/>
      <c r="T121" s="22"/>
      <c r="U121" s="22"/>
      <c r="V121" s="22"/>
    </row>
    <row r="122" spans="17:22" x14ac:dyDescent="0.25">
      <c r="Q122" s="22"/>
      <c r="R122" s="22"/>
      <c r="S122" s="22"/>
      <c r="T122" s="22"/>
      <c r="U122" s="22"/>
      <c r="V122" s="22"/>
    </row>
    <row r="123" spans="17:22" x14ac:dyDescent="0.25">
      <c r="Q123" s="22"/>
      <c r="R123" s="22"/>
      <c r="S123" s="22"/>
      <c r="T123" s="22"/>
      <c r="U123" s="22"/>
      <c r="V123" s="22"/>
    </row>
    <row r="124" spans="17:22" x14ac:dyDescent="0.25">
      <c r="Q124" s="22"/>
      <c r="R124" s="22"/>
      <c r="S124" s="22"/>
      <c r="T124" s="22"/>
      <c r="U124" s="22"/>
      <c r="V124" s="22"/>
    </row>
    <row r="125" spans="17:22" x14ac:dyDescent="0.25">
      <c r="Q125" s="22"/>
      <c r="R125" s="22"/>
      <c r="S125" s="22"/>
      <c r="T125" s="22"/>
      <c r="U125" s="22"/>
      <c r="V125" s="22"/>
    </row>
    <row r="126" spans="17:22" x14ac:dyDescent="0.25">
      <c r="Q126" s="22"/>
      <c r="R126" s="22"/>
      <c r="S126" s="22"/>
      <c r="T126" s="22"/>
      <c r="U126" s="22"/>
      <c r="V126" s="22"/>
    </row>
    <row r="127" spans="17:22" x14ac:dyDescent="0.25">
      <c r="Q127" s="22"/>
      <c r="R127" s="22"/>
      <c r="S127" s="22"/>
      <c r="T127" s="22"/>
      <c r="U127" s="22"/>
      <c r="V127" s="22"/>
    </row>
    <row r="128" spans="17:22" x14ac:dyDescent="0.25">
      <c r="Q128" s="22"/>
      <c r="R128" s="22"/>
      <c r="S128" s="22"/>
      <c r="T128" s="22"/>
      <c r="U128" s="22"/>
      <c r="V128" s="22"/>
    </row>
    <row r="129" spans="17:22" x14ac:dyDescent="0.25">
      <c r="Q129" s="22"/>
      <c r="R129" s="22"/>
      <c r="S129" s="22"/>
      <c r="T129" s="22"/>
      <c r="U129" s="22"/>
      <c r="V129" s="22"/>
    </row>
    <row r="130" spans="17:22" x14ac:dyDescent="0.25">
      <c r="Q130" s="22"/>
      <c r="R130" s="22"/>
      <c r="S130" s="22"/>
      <c r="T130" s="22"/>
      <c r="U130" s="22"/>
      <c r="V130" s="22"/>
    </row>
    <row r="131" spans="17:22" x14ac:dyDescent="0.25">
      <c r="Q131" s="22"/>
      <c r="R131" s="22"/>
      <c r="S131" s="22"/>
      <c r="T131" s="22"/>
      <c r="U131" s="22"/>
      <c r="V131" s="22"/>
    </row>
    <row r="132" spans="17:22" x14ac:dyDescent="0.25">
      <c r="Q132" s="22"/>
      <c r="R132" s="22"/>
      <c r="S132" s="22"/>
      <c r="T132" s="22"/>
      <c r="U132" s="22"/>
      <c r="V132" s="22"/>
    </row>
    <row r="133" spans="17:22" x14ac:dyDescent="0.25">
      <c r="Q133" s="22"/>
      <c r="R133" s="22"/>
      <c r="S133" s="22"/>
      <c r="T133" s="22"/>
      <c r="U133" s="22"/>
      <c r="V133" s="22"/>
    </row>
    <row r="134" spans="17:22" x14ac:dyDescent="0.25">
      <c r="Q134" s="22"/>
      <c r="R134" s="22"/>
      <c r="S134" s="22"/>
      <c r="T134" s="22"/>
      <c r="U134" s="22"/>
      <c r="V134" s="22"/>
    </row>
    <row r="135" spans="17:22" x14ac:dyDescent="0.25">
      <c r="Q135" s="22"/>
      <c r="R135" s="22"/>
      <c r="S135" s="22"/>
      <c r="T135" s="22"/>
      <c r="U135" s="22"/>
      <c r="V135" s="22"/>
    </row>
    <row r="136" spans="17:22" x14ac:dyDescent="0.25">
      <c r="Q136" s="22"/>
      <c r="R136" s="22"/>
      <c r="S136" s="22"/>
      <c r="T136" s="22"/>
      <c r="U136" s="22"/>
      <c r="V136" s="22"/>
    </row>
    <row r="137" spans="17:22" x14ac:dyDescent="0.25">
      <c r="Q137" s="22"/>
      <c r="R137" s="22"/>
      <c r="S137" s="22"/>
      <c r="T137" s="22"/>
      <c r="U137" s="22"/>
      <c r="V137" s="22"/>
    </row>
    <row r="138" spans="17:22" x14ac:dyDescent="0.25">
      <c r="Q138" s="22"/>
      <c r="R138" s="22"/>
      <c r="S138" s="22"/>
      <c r="T138" s="22"/>
      <c r="U138" s="22"/>
      <c r="V138" s="22"/>
    </row>
    <row r="139" spans="17:22" x14ac:dyDescent="0.25">
      <c r="Q139" s="22"/>
      <c r="R139" s="22"/>
      <c r="S139" s="22"/>
      <c r="T139" s="22"/>
      <c r="U139" s="22"/>
      <c r="V139" s="22"/>
    </row>
    <row r="140" spans="17:22" x14ac:dyDescent="0.25">
      <c r="Q140" s="22"/>
      <c r="R140" s="22"/>
      <c r="S140" s="22"/>
      <c r="T140" s="22"/>
      <c r="U140" s="22"/>
      <c r="V140" s="22"/>
    </row>
    <row r="141" spans="17:22" x14ac:dyDescent="0.25">
      <c r="Q141" s="22"/>
      <c r="R141" s="22"/>
      <c r="S141" s="22"/>
      <c r="T141" s="22"/>
      <c r="U141" s="22"/>
      <c r="V141" s="22"/>
    </row>
    <row r="142" spans="17:22" x14ac:dyDescent="0.25">
      <c r="Q142" s="22"/>
      <c r="R142" s="22"/>
      <c r="S142" s="22"/>
      <c r="T142" s="22"/>
      <c r="U142" s="22"/>
      <c r="V142" s="22"/>
    </row>
    <row r="143" spans="17:22" x14ac:dyDescent="0.25">
      <c r="Q143" s="22"/>
      <c r="R143" s="22"/>
      <c r="S143" s="22"/>
      <c r="T143" s="22"/>
      <c r="U143" s="22"/>
      <c r="V143" s="22"/>
    </row>
    <row r="144" spans="17:22" x14ac:dyDescent="0.25">
      <c r="Q144" s="22"/>
      <c r="R144" s="22"/>
      <c r="S144" s="22"/>
      <c r="T144" s="22"/>
      <c r="U144" s="22"/>
      <c r="V144" s="22"/>
    </row>
    <row r="145" spans="17:22" x14ac:dyDescent="0.25">
      <c r="Q145" s="22"/>
      <c r="R145" s="22"/>
      <c r="S145" s="22"/>
      <c r="T145" s="22"/>
      <c r="U145" s="22"/>
      <c r="V145" s="22"/>
    </row>
    <row r="146" spans="17:22" x14ac:dyDescent="0.25">
      <c r="Q146" s="22"/>
      <c r="R146" s="22"/>
      <c r="S146" s="22"/>
      <c r="T146" s="22"/>
      <c r="U146" s="22"/>
      <c r="V146" s="22"/>
    </row>
    <row r="147" spans="17:22" x14ac:dyDescent="0.25">
      <c r="Q147" s="22"/>
      <c r="R147" s="22"/>
      <c r="S147" s="22"/>
      <c r="T147" s="22"/>
      <c r="U147" s="22"/>
      <c r="V147" s="22"/>
    </row>
    <row r="148" spans="17:22" x14ac:dyDescent="0.25">
      <c r="Q148" s="22"/>
      <c r="R148" s="22"/>
      <c r="S148" s="22"/>
      <c r="T148" s="22"/>
      <c r="U148" s="22"/>
      <c r="V148" s="22"/>
    </row>
    <row r="149" spans="17:22" x14ac:dyDescent="0.25">
      <c r="Q149" s="22"/>
      <c r="R149" s="22"/>
      <c r="S149" s="22"/>
      <c r="T149" s="22"/>
      <c r="U149" s="22"/>
      <c r="V149" s="22"/>
    </row>
    <row r="150" spans="17:22" x14ac:dyDescent="0.25">
      <c r="Q150" s="22"/>
      <c r="R150" s="22"/>
      <c r="S150" s="22"/>
      <c r="T150" s="22"/>
      <c r="U150" s="22"/>
      <c r="V150" s="22"/>
    </row>
    <row r="151" spans="17:22" x14ac:dyDescent="0.25">
      <c r="Q151" s="22"/>
      <c r="R151" s="22"/>
      <c r="S151" s="22"/>
      <c r="T151" s="22"/>
      <c r="U151" s="22"/>
      <c r="V151" s="22"/>
    </row>
    <row r="152" spans="17:22" x14ac:dyDescent="0.25">
      <c r="Q152" s="22"/>
      <c r="R152" s="22"/>
      <c r="S152" s="22"/>
      <c r="T152" s="22"/>
      <c r="U152" s="22"/>
      <c r="V152" s="22"/>
    </row>
    <row r="153" spans="17:22" x14ac:dyDescent="0.25">
      <c r="Q153" s="22"/>
      <c r="R153" s="22"/>
      <c r="S153" s="22"/>
      <c r="T153" s="22"/>
      <c r="U153" s="22"/>
      <c r="V153" s="22"/>
    </row>
    <row r="154" spans="17:22" x14ac:dyDescent="0.25">
      <c r="Q154" s="22"/>
      <c r="R154" s="22"/>
      <c r="S154" s="22"/>
      <c r="T154" s="22"/>
      <c r="U154" s="22"/>
      <c r="V154" s="22"/>
    </row>
    <row r="155" spans="17:22" x14ac:dyDescent="0.25">
      <c r="Q155" s="22"/>
      <c r="R155" s="22"/>
      <c r="S155" s="22"/>
      <c r="T155" s="22"/>
      <c r="U155" s="22"/>
      <c r="V155" s="22"/>
    </row>
    <row r="156" spans="17:22" x14ac:dyDescent="0.25">
      <c r="Q156" s="22"/>
      <c r="R156" s="22"/>
      <c r="S156" s="22"/>
      <c r="T156" s="22"/>
      <c r="U156" s="22"/>
      <c r="V156" s="22"/>
    </row>
    <row r="157" spans="17:22" x14ac:dyDescent="0.25">
      <c r="Q157" s="22"/>
      <c r="R157" s="22"/>
      <c r="S157" s="22"/>
      <c r="T157" s="22"/>
      <c r="U157" s="22"/>
      <c r="V157" s="22"/>
    </row>
    <row r="158" spans="17:22" x14ac:dyDescent="0.25">
      <c r="Q158" s="22"/>
      <c r="R158" s="22"/>
      <c r="S158" s="22"/>
      <c r="T158" s="22"/>
      <c r="U158" s="22"/>
      <c r="V158" s="22"/>
    </row>
    <row r="159" spans="17:22" x14ac:dyDescent="0.25">
      <c r="Q159" s="22"/>
      <c r="R159" s="22"/>
      <c r="S159" s="22"/>
      <c r="T159" s="22"/>
      <c r="U159" s="22"/>
      <c r="V159" s="22"/>
    </row>
    <row r="160" spans="17:22" x14ac:dyDescent="0.25">
      <c r="Q160" s="22"/>
      <c r="R160" s="22"/>
      <c r="S160" s="22"/>
      <c r="T160" s="22"/>
      <c r="U160" s="22"/>
      <c r="V160" s="22"/>
    </row>
    <row r="161" spans="17:22" x14ac:dyDescent="0.25">
      <c r="Q161" s="22"/>
      <c r="R161" s="22"/>
      <c r="S161" s="22"/>
      <c r="T161" s="22"/>
      <c r="U161" s="22"/>
      <c r="V161" s="22"/>
    </row>
    <row r="162" spans="17:22" x14ac:dyDescent="0.25">
      <c r="Q162" s="22"/>
      <c r="R162" s="22"/>
      <c r="S162" s="22"/>
      <c r="T162" s="22"/>
      <c r="U162" s="22"/>
      <c r="V162" s="22"/>
    </row>
    <row r="163" spans="17:22" x14ac:dyDescent="0.25">
      <c r="Q163" s="22"/>
      <c r="R163" s="22"/>
      <c r="S163" s="22"/>
      <c r="T163" s="22"/>
      <c r="U163" s="22"/>
      <c r="V163" s="22"/>
    </row>
    <row r="164" spans="17:22" x14ac:dyDescent="0.25">
      <c r="Q164" s="22"/>
      <c r="R164" s="22"/>
      <c r="S164" s="22"/>
      <c r="T164" s="22"/>
      <c r="U164" s="22"/>
      <c r="V164" s="22"/>
    </row>
    <row r="165" spans="17:22" x14ac:dyDescent="0.25">
      <c r="Q165" s="22"/>
      <c r="R165" s="22"/>
      <c r="S165" s="22"/>
      <c r="T165" s="22"/>
      <c r="U165" s="22"/>
      <c r="V165" s="22"/>
    </row>
    <row r="166" spans="17:22" x14ac:dyDescent="0.25">
      <c r="Q166" s="22"/>
      <c r="R166" s="22"/>
      <c r="S166" s="22"/>
      <c r="T166" s="22"/>
      <c r="U166" s="22"/>
      <c r="V166" s="22"/>
    </row>
    <row r="167" spans="17:22" x14ac:dyDescent="0.25">
      <c r="Q167" s="22"/>
      <c r="R167" s="22"/>
      <c r="S167" s="22"/>
      <c r="T167" s="22"/>
      <c r="U167" s="22"/>
      <c r="V167" s="22"/>
    </row>
    <row r="168" spans="17:22" x14ac:dyDescent="0.25">
      <c r="Q168" s="22"/>
      <c r="R168" s="22"/>
      <c r="S168" s="22"/>
      <c r="T168" s="22"/>
      <c r="U168" s="22"/>
      <c r="V168" s="22"/>
    </row>
    <row r="169" spans="17:22" x14ac:dyDescent="0.25">
      <c r="Q169" s="22"/>
      <c r="R169" s="22"/>
      <c r="S169" s="22"/>
      <c r="T169" s="22"/>
      <c r="U169" s="22"/>
      <c r="V169" s="22"/>
    </row>
    <row r="170" spans="17:22" x14ac:dyDescent="0.25">
      <c r="Q170" s="22"/>
      <c r="R170" s="22"/>
      <c r="S170" s="22"/>
      <c r="T170" s="22"/>
      <c r="U170" s="22"/>
      <c r="V170" s="22"/>
    </row>
    <row r="171" spans="17:22" x14ac:dyDescent="0.25">
      <c r="Q171" s="22"/>
      <c r="R171" s="22"/>
      <c r="S171" s="22"/>
      <c r="T171" s="22"/>
      <c r="U171" s="22"/>
      <c r="V171" s="22"/>
    </row>
    <row r="172" spans="17:22" x14ac:dyDescent="0.25">
      <c r="Q172" s="22"/>
      <c r="R172" s="22"/>
      <c r="S172" s="22"/>
      <c r="T172" s="22"/>
      <c r="U172" s="22"/>
      <c r="V172" s="22"/>
    </row>
    <row r="173" spans="17:22" x14ac:dyDescent="0.25">
      <c r="Q173" s="22"/>
      <c r="R173" s="22"/>
      <c r="S173" s="22"/>
      <c r="T173" s="22"/>
      <c r="U173" s="22"/>
      <c r="V173" s="22"/>
    </row>
    <row r="174" spans="17:22" x14ac:dyDescent="0.25">
      <c r="Q174" s="22"/>
      <c r="R174" s="22"/>
      <c r="S174" s="22"/>
      <c r="T174" s="22"/>
      <c r="U174" s="22"/>
      <c r="V174" s="22"/>
    </row>
    <row r="175" spans="17:22" x14ac:dyDescent="0.25">
      <c r="Q175" s="22"/>
      <c r="R175" s="22"/>
      <c r="S175" s="22"/>
      <c r="T175" s="22"/>
      <c r="U175" s="22"/>
      <c r="V175" s="22"/>
    </row>
    <row r="176" spans="17:22" x14ac:dyDescent="0.25">
      <c r="Q176" s="22"/>
      <c r="R176" s="22"/>
      <c r="S176" s="22"/>
      <c r="T176" s="22"/>
      <c r="U176" s="22"/>
      <c r="V176" s="22"/>
    </row>
    <row r="177" spans="17:22" x14ac:dyDescent="0.25">
      <c r="Q177" s="22"/>
      <c r="R177" s="22"/>
      <c r="S177" s="22"/>
      <c r="T177" s="22"/>
      <c r="U177" s="22"/>
      <c r="V177" s="22"/>
    </row>
    <row r="178" spans="17:22" x14ac:dyDescent="0.25">
      <c r="Q178" s="22"/>
      <c r="R178" s="22"/>
      <c r="S178" s="22"/>
      <c r="T178" s="22"/>
      <c r="U178" s="22"/>
      <c r="V178" s="22"/>
    </row>
    <row r="179" spans="17:22" x14ac:dyDescent="0.25">
      <c r="Q179" s="22"/>
      <c r="R179" s="22"/>
      <c r="S179" s="22"/>
      <c r="T179" s="22"/>
      <c r="U179" s="22"/>
      <c r="V179" s="22"/>
    </row>
    <row r="180" spans="17:22" x14ac:dyDescent="0.25">
      <c r="Q180" s="22"/>
      <c r="R180" s="22"/>
      <c r="S180" s="22"/>
      <c r="T180" s="22"/>
      <c r="U180" s="22"/>
      <c r="V180" s="22"/>
    </row>
    <row r="181" spans="17:22" x14ac:dyDescent="0.25">
      <c r="Q181" s="22"/>
      <c r="R181" s="22"/>
      <c r="S181" s="22"/>
      <c r="T181" s="22"/>
      <c r="U181" s="22"/>
      <c r="V181" s="22"/>
    </row>
    <row r="182" spans="17:22" x14ac:dyDescent="0.25">
      <c r="Q182" s="22"/>
      <c r="R182" s="22"/>
      <c r="S182" s="22"/>
      <c r="T182" s="22"/>
      <c r="U182" s="22"/>
      <c r="V182" s="22"/>
    </row>
    <row r="183" spans="17:22" x14ac:dyDescent="0.25">
      <c r="Q183" s="22"/>
      <c r="R183" s="22"/>
      <c r="S183" s="22"/>
      <c r="T183" s="22"/>
      <c r="U183" s="22"/>
      <c r="V183" s="22"/>
    </row>
    <row r="184" spans="17:22" x14ac:dyDescent="0.25">
      <c r="Q184" s="22"/>
      <c r="R184" s="22"/>
      <c r="S184" s="22"/>
      <c r="T184" s="22"/>
      <c r="U184" s="22"/>
      <c r="V184" s="22"/>
    </row>
    <row r="185" spans="17:22" x14ac:dyDescent="0.25">
      <c r="Q185" s="22"/>
      <c r="R185" s="22"/>
      <c r="S185" s="22"/>
      <c r="T185" s="22"/>
      <c r="U185" s="22"/>
      <c r="V185" s="22"/>
    </row>
    <row r="186" spans="17:22" x14ac:dyDescent="0.25">
      <c r="Q186" s="22"/>
      <c r="R186" s="22"/>
      <c r="S186" s="22"/>
      <c r="T186" s="22"/>
      <c r="U186" s="22"/>
      <c r="V186" s="22"/>
    </row>
    <row r="187" spans="17:22" x14ac:dyDescent="0.25">
      <c r="Q187" s="22"/>
      <c r="R187" s="22"/>
      <c r="S187" s="22"/>
      <c r="T187" s="22"/>
      <c r="U187" s="22"/>
      <c r="V187" s="22"/>
    </row>
    <row r="188" spans="17:22" x14ac:dyDescent="0.25">
      <c r="Q188" s="22"/>
      <c r="R188" s="22"/>
      <c r="S188" s="22"/>
      <c r="T188" s="22"/>
      <c r="U188" s="22"/>
      <c r="V188" s="22"/>
    </row>
    <row r="189" spans="17:22" x14ac:dyDescent="0.25">
      <c r="Q189" s="22"/>
      <c r="R189" s="22"/>
      <c r="S189" s="22"/>
      <c r="T189" s="22"/>
      <c r="U189" s="22"/>
      <c r="V189" s="22"/>
    </row>
    <row r="190" spans="17:22" x14ac:dyDescent="0.25">
      <c r="Q190" s="22"/>
      <c r="R190" s="22"/>
      <c r="S190" s="22"/>
      <c r="T190" s="22"/>
      <c r="U190" s="22"/>
      <c r="V190" s="22"/>
    </row>
    <row r="191" spans="17:22" x14ac:dyDescent="0.25">
      <c r="Q191" s="22"/>
      <c r="R191" s="22"/>
      <c r="S191" s="22"/>
      <c r="T191" s="22"/>
      <c r="U191" s="22"/>
      <c r="V191" s="22"/>
    </row>
    <row r="192" spans="17:22" x14ac:dyDescent="0.25">
      <c r="Q192" s="22"/>
      <c r="R192" s="22"/>
      <c r="S192" s="22"/>
      <c r="T192" s="22"/>
      <c r="U192" s="22"/>
      <c r="V192" s="22"/>
    </row>
    <row r="193" spans="17:22" x14ac:dyDescent="0.25">
      <c r="Q193" s="22"/>
      <c r="R193" s="22"/>
      <c r="S193" s="22"/>
      <c r="T193" s="22"/>
      <c r="U193" s="22"/>
      <c r="V193" s="22"/>
    </row>
    <row r="194" spans="17:22" x14ac:dyDescent="0.25">
      <c r="Q194" s="22"/>
      <c r="R194" s="22"/>
      <c r="S194" s="22"/>
      <c r="T194" s="22"/>
      <c r="U194" s="22"/>
      <c r="V194" s="22"/>
    </row>
    <row r="195" spans="17:22" x14ac:dyDescent="0.25">
      <c r="Q195" s="22"/>
      <c r="R195" s="22"/>
      <c r="S195" s="22"/>
      <c r="T195" s="22"/>
      <c r="U195" s="22"/>
      <c r="V195" s="22"/>
    </row>
    <row r="196" spans="17:22" x14ac:dyDescent="0.25">
      <c r="Q196" s="22"/>
      <c r="R196" s="22"/>
      <c r="S196" s="22"/>
      <c r="T196" s="22"/>
      <c r="U196" s="22"/>
      <c r="V196" s="22"/>
    </row>
    <row r="197" spans="17:22" x14ac:dyDescent="0.25">
      <c r="Q197" s="22"/>
      <c r="R197" s="22"/>
      <c r="S197" s="22"/>
      <c r="T197" s="22"/>
      <c r="U197" s="22"/>
      <c r="V197" s="22"/>
    </row>
    <row r="198" spans="17:22" x14ac:dyDescent="0.25">
      <c r="Q198" s="22"/>
      <c r="R198" s="22"/>
      <c r="S198" s="22"/>
      <c r="T198" s="22"/>
      <c r="U198" s="22"/>
      <c r="V198" s="22"/>
    </row>
    <row r="199" spans="17:22" x14ac:dyDescent="0.25">
      <c r="Q199" s="22"/>
      <c r="R199" s="22"/>
      <c r="S199" s="22"/>
      <c r="T199" s="22"/>
      <c r="U199" s="22"/>
      <c r="V199" s="22"/>
    </row>
    <row r="200" spans="17:22" x14ac:dyDescent="0.25">
      <c r="Q200" s="22"/>
      <c r="R200" s="22"/>
      <c r="S200" s="22"/>
      <c r="T200" s="22"/>
      <c r="U200" s="22"/>
      <c r="V200" s="22"/>
    </row>
    <row r="201" spans="17:22" x14ac:dyDescent="0.25">
      <c r="Q201" s="22"/>
      <c r="R201" s="22"/>
      <c r="S201" s="22"/>
      <c r="T201" s="22"/>
      <c r="U201" s="22"/>
      <c r="V201" s="22"/>
    </row>
    <row r="202" spans="17:22" x14ac:dyDescent="0.25">
      <c r="Q202" s="22"/>
      <c r="R202" s="22"/>
      <c r="S202" s="22"/>
      <c r="T202" s="22"/>
      <c r="U202" s="22"/>
      <c r="V202" s="22"/>
    </row>
    <row r="203" spans="17:22" x14ac:dyDescent="0.25">
      <c r="Q203" s="22"/>
      <c r="R203" s="22"/>
      <c r="S203" s="22"/>
      <c r="T203" s="22"/>
      <c r="U203" s="22"/>
      <c r="V203" s="22"/>
    </row>
    <row r="204" spans="17:22" x14ac:dyDescent="0.25">
      <c r="Q204" s="22"/>
      <c r="R204" s="22"/>
      <c r="S204" s="22"/>
      <c r="T204" s="22"/>
      <c r="U204" s="22"/>
      <c r="V204" s="22"/>
    </row>
    <row r="205" spans="17:22" x14ac:dyDescent="0.25">
      <c r="Q205" s="22"/>
      <c r="R205" s="22"/>
      <c r="S205" s="22"/>
      <c r="T205" s="22"/>
      <c r="U205" s="22"/>
      <c r="V205" s="22"/>
    </row>
    <row r="206" spans="17:22" x14ac:dyDescent="0.25">
      <c r="Q206" s="22"/>
      <c r="R206" s="22"/>
      <c r="S206" s="22"/>
      <c r="T206" s="22"/>
      <c r="U206" s="22"/>
      <c r="V206" s="22"/>
    </row>
    <row r="207" spans="17:22" x14ac:dyDescent="0.25">
      <c r="Q207" s="22"/>
      <c r="R207" s="22"/>
      <c r="S207" s="22"/>
      <c r="T207" s="22"/>
      <c r="U207" s="22"/>
      <c r="V207" s="22"/>
    </row>
    <row r="208" spans="17:22" x14ac:dyDescent="0.25">
      <c r="Q208" s="22"/>
      <c r="R208" s="22"/>
      <c r="S208" s="22"/>
      <c r="T208" s="22"/>
      <c r="U208" s="22"/>
      <c r="V208" s="22"/>
    </row>
    <row r="209" spans="17:22" x14ac:dyDescent="0.25">
      <c r="Q209" s="22"/>
      <c r="R209" s="22"/>
      <c r="S209" s="22"/>
      <c r="T209" s="22"/>
      <c r="U209" s="22"/>
      <c r="V209" s="22"/>
    </row>
    <row r="210" spans="17:22" x14ac:dyDescent="0.25">
      <c r="Q210" s="22"/>
      <c r="R210" s="22"/>
      <c r="S210" s="22"/>
      <c r="T210" s="22"/>
      <c r="U210" s="22"/>
      <c r="V210" s="22"/>
    </row>
    <row r="211" spans="17:22" x14ac:dyDescent="0.25">
      <c r="Q211" s="22"/>
      <c r="R211" s="22"/>
      <c r="S211" s="22"/>
      <c r="T211" s="22"/>
      <c r="U211" s="22"/>
      <c r="V211" s="22"/>
    </row>
    <row r="212" spans="17:22" x14ac:dyDescent="0.25">
      <c r="Q212" s="22"/>
      <c r="R212" s="22"/>
      <c r="S212" s="22"/>
      <c r="T212" s="22"/>
      <c r="U212" s="22"/>
      <c r="V212" s="22"/>
    </row>
    <row r="213" spans="17:22" x14ac:dyDescent="0.25">
      <c r="Q213" s="22"/>
      <c r="R213" s="22"/>
      <c r="S213" s="22"/>
      <c r="T213" s="22"/>
      <c r="U213" s="22"/>
      <c r="V213" s="22"/>
    </row>
    <row r="214" spans="17:22" x14ac:dyDescent="0.25">
      <c r="Q214" s="22"/>
      <c r="R214" s="22"/>
      <c r="S214" s="22"/>
      <c r="T214" s="22"/>
      <c r="U214" s="22"/>
      <c r="V214" s="22"/>
    </row>
    <row r="215" spans="17:22" x14ac:dyDescent="0.25">
      <c r="Q215" s="22"/>
      <c r="R215" s="22"/>
      <c r="S215" s="22"/>
      <c r="T215" s="22"/>
      <c r="U215" s="22"/>
      <c r="V215" s="22"/>
    </row>
    <row r="216" spans="17:22" x14ac:dyDescent="0.25">
      <c r="Q216" s="22"/>
      <c r="R216" s="22"/>
      <c r="S216" s="22"/>
      <c r="T216" s="22"/>
      <c r="U216" s="22"/>
      <c r="V216" s="22"/>
    </row>
    <row r="217" spans="17:22" x14ac:dyDescent="0.25">
      <c r="Q217" s="22"/>
      <c r="R217" s="22"/>
      <c r="S217" s="22"/>
      <c r="T217" s="22"/>
      <c r="U217" s="22"/>
      <c r="V217" s="22"/>
    </row>
    <row r="218" spans="17:22" x14ac:dyDescent="0.25">
      <c r="Q218" s="22"/>
      <c r="R218" s="22"/>
      <c r="S218" s="22"/>
      <c r="T218" s="22"/>
      <c r="U218" s="22"/>
      <c r="V218" s="22"/>
    </row>
    <row r="219" spans="17:22" x14ac:dyDescent="0.25">
      <c r="Q219" s="22"/>
      <c r="R219" s="22"/>
      <c r="S219" s="22"/>
      <c r="T219" s="22"/>
      <c r="U219" s="22"/>
      <c r="V219" s="22"/>
    </row>
    <row r="220" spans="17:22" x14ac:dyDescent="0.25">
      <c r="Q220" s="22"/>
      <c r="R220" s="22"/>
      <c r="S220" s="22"/>
      <c r="T220" s="22"/>
      <c r="U220" s="22"/>
      <c r="V220" s="22"/>
    </row>
    <row r="221" spans="17:22" x14ac:dyDescent="0.25">
      <c r="Q221" s="22"/>
      <c r="R221" s="22"/>
      <c r="S221" s="22"/>
      <c r="T221" s="22"/>
      <c r="U221" s="22"/>
      <c r="V221" s="22"/>
    </row>
    <row r="222" spans="17:22" x14ac:dyDescent="0.25">
      <c r="Q222" s="22"/>
      <c r="R222" s="22"/>
      <c r="S222" s="22"/>
      <c r="T222" s="22"/>
      <c r="U222" s="22"/>
      <c r="V222" s="22"/>
    </row>
    <row r="223" spans="17:22" x14ac:dyDescent="0.25">
      <c r="Q223" s="22"/>
      <c r="R223" s="22"/>
      <c r="S223" s="22"/>
      <c r="T223" s="22"/>
      <c r="U223" s="22"/>
      <c r="V223" s="22"/>
    </row>
    <row r="224" spans="17:22" x14ac:dyDescent="0.25">
      <c r="Q224" s="22"/>
      <c r="R224" s="22"/>
      <c r="S224" s="22"/>
      <c r="T224" s="22"/>
      <c r="U224" s="22"/>
      <c r="V224" s="22"/>
    </row>
    <row r="225" spans="17:22" x14ac:dyDescent="0.25">
      <c r="Q225" s="22"/>
      <c r="R225" s="22"/>
      <c r="S225" s="22"/>
      <c r="T225" s="22"/>
      <c r="U225" s="22"/>
      <c r="V225" s="22"/>
    </row>
    <row r="226" spans="17:22" x14ac:dyDescent="0.25">
      <c r="Q226" s="22"/>
      <c r="R226" s="22"/>
      <c r="S226" s="22"/>
      <c r="T226" s="22"/>
      <c r="U226" s="22"/>
      <c r="V226" s="22"/>
    </row>
    <row r="227" spans="17:22" x14ac:dyDescent="0.25">
      <c r="Q227" s="22"/>
      <c r="R227" s="22"/>
      <c r="S227" s="22"/>
      <c r="T227" s="22"/>
      <c r="U227" s="22"/>
      <c r="V227" s="22"/>
    </row>
    <row r="228" spans="17:22" x14ac:dyDescent="0.25">
      <c r="Q228" s="22"/>
      <c r="R228" s="22"/>
      <c r="S228" s="22"/>
      <c r="T228" s="22"/>
      <c r="U228" s="22"/>
      <c r="V228" s="22"/>
    </row>
    <row r="229" spans="17:22" x14ac:dyDescent="0.25">
      <c r="Q229" s="22"/>
      <c r="R229" s="22"/>
      <c r="S229" s="22"/>
      <c r="T229" s="22"/>
      <c r="U229" s="22"/>
      <c r="V229" s="22"/>
    </row>
    <row r="230" spans="17:22" x14ac:dyDescent="0.25">
      <c r="Q230" s="22"/>
      <c r="R230" s="22"/>
      <c r="S230" s="22"/>
      <c r="T230" s="22"/>
      <c r="U230" s="22"/>
      <c r="V230" s="22"/>
    </row>
    <row r="231" spans="17:22" x14ac:dyDescent="0.25">
      <c r="Q231" s="22"/>
      <c r="R231" s="22"/>
      <c r="S231" s="22"/>
      <c r="T231" s="22"/>
      <c r="U231" s="22"/>
      <c r="V231" s="22"/>
    </row>
    <row r="232" spans="17:22" x14ac:dyDescent="0.25">
      <c r="Q232" s="22"/>
      <c r="R232" s="22"/>
      <c r="S232" s="22"/>
      <c r="T232" s="22"/>
      <c r="U232" s="22"/>
      <c r="V232" s="22"/>
    </row>
    <row r="233" spans="17:22" x14ac:dyDescent="0.25">
      <c r="Q233" s="22"/>
      <c r="R233" s="22"/>
      <c r="S233" s="22"/>
      <c r="T233" s="22"/>
      <c r="U233" s="22"/>
      <c r="V233" s="22"/>
    </row>
    <row r="234" spans="17:22" x14ac:dyDescent="0.25">
      <c r="Q234" s="22"/>
      <c r="R234" s="22"/>
      <c r="S234" s="22"/>
      <c r="T234" s="22"/>
      <c r="U234" s="22"/>
      <c r="V234" s="22"/>
    </row>
    <row r="235" spans="17:22" x14ac:dyDescent="0.25">
      <c r="Q235" s="22"/>
      <c r="R235" s="22"/>
      <c r="S235" s="22"/>
      <c r="T235" s="22"/>
      <c r="U235" s="22"/>
      <c r="V235" s="22"/>
    </row>
    <row r="236" spans="17:22" x14ac:dyDescent="0.25">
      <c r="Q236" s="22"/>
      <c r="R236" s="22"/>
      <c r="S236" s="22"/>
      <c r="T236" s="22"/>
      <c r="U236" s="22"/>
      <c r="V236" s="22"/>
    </row>
    <row r="237" spans="17:22" x14ac:dyDescent="0.25">
      <c r="Q237" s="22"/>
      <c r="R237" s="22"/>
      <c r="S237" s="22"/>
      <c r="T237" s="22"/>
      <c r="U237" s="22"/>
      <c r="V237" s="22"/>
    </row>
    <row r="238" spans="17:22" x14ac:dyDescent="0.25">
      <c r="Q238" s="22"/>
      <c r="R238" s="22"/>
      <c r="S238" s="22"/>
      <c r="T238" s="22"/>
      <c r="U238" s="22"/>
      <c r="V238" s="22"/>
    </row>
    <row r="239" spans="17:22" x14ac:dyDescent="0.25">
      <c r="Q239" s="22"/>
      <c r="R239" s="22"/>
      <c r="S239" s="22"/>
      <c r="T239" s="22"/>
      <c r="U239" s="22"/>
      <c r="V239" s="22"/>
    </row>
    <row r="240" spans="17:22" x14ac:dyDescent="0.25">
      <c r="Q240" s="22"/>
      <c r="R240" s="22"/>
      <c r="S240" s="22"/>
      <c r="T240" s="22"/>
      <c r="U240" s="22"/>
      <c r="V240" s="22"/>
    </row>
    <row r="241" spans="17:22" x14ac:dyDescent="0.25">
      <c r="Q241" s="22"/>
      <c r="R241" s="22"/>
      <c r="S241" s="22"/>
      <c r="T241" s="22"/>
      <c r="U241" s="22"/>
      <c r="V241" s="22"/>
    </row>
    <row r="242" spans="17:22" x14ac:dyDescent="0.25">
      <c r="Q242" s="22"/>
      <c r="R242" s="22"/>
      <c r="S242" s="22"/>
      <c r="T242" s="22"/>
      <c r="U242" s="22"/>
      <c r="V242" s="22"/>
    </row>
    <row r="243" spans="17:22" x14ac:dyDescent="0.25">
      <c r="Q243" s="22"/>
      <c r="R243" s="22"/>
      <c r="S243" s="22"/>
      <c r="T243" s="22"/>
      <c r="U243" s="22"/>
      <c r="V243" s="22"/>
    </row>
    <row r="244" spans="17:22" x14ac:dyDescent="0.25">
      <c r="Q244" s="22"/>
      <c r="R244" s="22"/>
      <c r="S244" s="22"/>
      <c r="T244" s="22"/>
      <c r="U244" s="22"/>
      <c r="V244" s="22"/>
    </row>
    <row r="245" spans="17:22" x14ac:dyDescent="0.25">
      <c r="Q245" s="22"/>
      <c r="R245" s="22"/>
      <c r="S245" s="22"/>
      <c r="T245" s="22"/>
      <c r="U245" s="22"/>
      <c r="V245" s="22"/>
    </row>
    <row r="246" spans="17:22" x14ac:dyDescent="0.25">
      <c r="Q246" s="22"/>
      <c r="R246" s="22"/>
      <c r="S246" s="22"/>
      <c r="T246" s="22"/>
      <c r="U246" s="22"/>
      <c r="V246" s="22"/>
    </row>
    <row r="247" spans="17:22" x14ac:dyDescent="0.25">
      <c r="Q247" s="22"/>
      <c r="R247" s="22"/>
      <c r="S247" s="22"/>
      <c r="T247" s="22"/>
      <c r="U247" s="22"/>
      <c r="V247" s="22"/>
    </row>
    <row r="248" spans="17:22" x14ac:dyDescent="0.25">
      <c r="Q248" s="22"/>
      <c r="R248" s="22"/>
      <c r="S248" s="22"/>
      <c r="T248" s="22"/>
      <c r="U248" s="22"/>
      <c r="V248" s="22"/>
    </row>
    <row r="249" spans="17:22" x14ac:dyDescent="0.25">
      <c r="Q249" s="22"/>
      <c r="R249" s="22"/>
      <c r="S249" s="22"/>
      <c r="T249" s="22"/>
      <c r="U249" s="22"/>
      <c r="V249" s="22"/>
    </row>
    <row r="250" spans="17:22" x14ac:dyDescent="0.25">
      <c r="Q250" s="22"/>
      <c r="R250" s="22"/>
      <c r="S250" s="22"/>
      <c r="T250" s="22"/>
      <c r="U250" s="22"/>
      <c r="V250" s="22"/>
    </row>
    <row r="251" spans="17:22" x14ac:dyDescent="0.25">
      <c r="Q251" s="22"/>
      <c r="R251" s="22"/>
      <c r="S251" s="22"/>
      <c r="T251" s="22"/>
      <c r="U251" s="22"/>
      <c r="V251" s="22"/>
    </row>
    <row r="252" spans="17:22" x14ac:dyDescent="0.25">
      <c r="Q252" s="22"/>
      <c r="R252" s="22"/>
      <c r="S252" s="22"/>
      <c r="T252" s="22"/>
      <c r="U252" s="22"/>
      <c r="V252" s="22"/>
    </row>
    <row r="253" spans="17:22" x14ac:dyDescent="0.25">
      <c r="Q253" s="22"/>
      <c r="R253" s="22"/>
      <c r="S253" s="22"/>
      <c r="T253" s="22"/>
      <c r="U253" s="22"/>
      <c r="V253" s="22"/>
    </row>
    <row r="254" spans="17:22" x14ac:dyDescent="0.25">
      <c r="Q254" s="22"/>
      <c r="R254" s="22"/>
      <c r="S254" s="22"/>
      <c r="T254" s="22"/>
      <c r="U254" s="22"/>
      <c r="V254" s="22"/>
    </row>
    <row r="255" spans="17:22" x14ac:dyDescent="0.25">
      <c r="Q255" s="22"/>
      <c r="R255" s="22"/>
      <c r="S255" s="22"/>
      <c r="T255" s="22"/>
      <c r="U255" s="22"/>
      <c r="V255" s="22"/>
    </row>
    <row r="256" spans="17:22" x14ac:dyDescent="0.25">
      <c r="Q256" s="22"/>
      <c r="R256" s="22"/>
      <c r="S256" s="22"/>
      <c r="T256" s="22"/>
      <c r="U256" s="22"/>
      <c r="V256" s="22"/>
    </row>
    <row r="257" spans="17:22" x14ac:dyDescent="0.25">
      <c r="Q257" s="22"/>
      <c r="R257" s="22"/>
      <c r="S257" s="22"/>
      <c r="T257" s="22"/>
      <c r="U257" s="22"/>
      <c r="V257" s="22"/>
    </row>
    <row r="258" spans="17:22" x14ac:dyDescent="0.25">
      <c r="Q258" s="22"/>
      <c r="R258" s="22"/>
      <c r="S258" s="22"/>
      <c r="T258" s="22"/>
      <c r="U258" s="22"/>
      <c r="V258" s="22"/>
    </row>
    <row r="259" spans="17:22" x14ac:dyDescent="0.25">
      <c r="Q259" s="22"/>
      <c r="R259" s="22"/>
      <c r="S259" s="22"/>
      <c r="T259" s="22"/>
      <c r="U259" s="22"/>
      <c r="V259" s="22"/>
    </row>
    <row r="260" spans="17:22" x14ac:dyDescent="0.25">
      <c r="Q260" s="22"/>
      <c r="R260" s="22"/>
      <c r="S260" s="22"/>
      <c r="T260" s="22"/>
      <c r="U260" s="22"/>
      <c r="V260" s="22"/>
    </row>
    <row r="261" spans="17:22" x14ac:dyDescent="0.25">
      <c r="Q261" s="22"/>
      <c r="R261" s="22"/>
      <c r="S261" s="22"/>
      <c r="T261" s="22"/>
      <c r="U261" s="22"/>
      <c r="V261" s="22"/>
    </row>
    <row r="262" spans="17:22" x14ac:dyDescent="0.25">
      <c r="Q262" s="22"/>
      <c r="R262" s="22"/>
      <c r="S262" s="22"/>
      <c r="T262" s="22"/>
      <c r="U262" s="22"/>
      <c r="V262" s="22"/>
    </row>
    <row r="263" spans="17:22" x14ac:dyDescent="0.25">
      <c r="Q263" s="22"/>
      <c r="R263" s="22"/>
      <c r="S263" s="22"/>
      <c r="T263" s="22"/>
      <c r="U263" s="22"/>
      <c r="V263" s="22"/>
    </row>
    <row r="264" spans="17:22" x14ac:dyDescent="0.25">
      <c r="Q264" s="22"/>
      <c r="R264" s="22"/>
      <c r="S264" s="22"/>
      <c r="T264" s="22"/>
      <c r="U264" s="22"/>
      <c r="V264" s="22"/>
    </row>
    <row r="265" spans="17:22" x14ac:dyDescent="0.25">
      <c r="Q265" s="22"/>
      <c r="R265" s="22"/>
      <c r="S265" s="22"/>
      <c r="T265" s="22"/>
      <c r="U265" s="22"/>
      <c r="V265" s="22"/>
    </row>
    <row r="266" spans="17:22" x14ac:dyDescent="0.25">
      <c r="Q266" s="22"/>
      <c r="R266" s="22"/>
      <c r="S266" s="22"/>
      <c r="T266" s="22"/>
      <c r="U266" s="22"/>
      <c r="V266" s="22"/>
    </row>
    <row r="267" spans="17:22" x14ac:dyDescent="0.25">
      <c r="Q267" s="22"/>
      <c r="R267" s="22"/>
      <c r="S267" s="22"/>
      <c r="T267" s="22"/>
      <c r="U267" s="22"/>
      <c r="V267" s="22"/>
    </row>
    <row r="268" spans="17:22" x14ac:dyDescent="0.25">
      <c r="Q268" s="22"/>
      <c r="R268" s="22"/>
      <c r="S268" s="22"/>
      <c r="T268" s="22"/>
      <c r="U268" s="22"/>
      <c r="V268" s="22"/>
    </row>
    <row r="269" spans="17:22" x14ac:dyDescent="0.25">
      <c r="Q269" s="22"/>
      <c r="R269" s="22"/>
      <c r="S269" s="22"/>
      <c r="T269" s="22"/>
      <c r="U269" s="22"/>
      <c r="V269" s="22"/>
    </row>
    <row r="270" spans="17:22" x14ac:dyDescent="0.25">
      <c r="Q270" s="22"/>
      <c r="R270" s="22"/>
      <c r="S270" s="22"/>
      <c r="T270" s="22"/>
      <c r="U270" s="22"/>
      <c r="V270" s="22"/>
    </row>
    <row r="271" spans="17:22" x14ac:dyDescent="0.25">
      <c r="Q271" s="22"/>
      <c r="R271" s="22"/>
      <c r="S271" s="22"/>
      <c r="T271" s="22"/>
      <c r="U271" s="22"/>
      <c r="V271" s="22"/>
    </row>
    <row r="272" spans="17:22" x14ac:dyDescent="0.25">
      <c r="Q272" s="22"/>
      <c r="R272" s="22"/>
      <c r="S272" s="22"/>
      <c r="T272" s="22"/>
      <c r="U272" s="22"/>
      <c r="V272" s="22"/>
    </row>
    <row r="273" spans="17:22" x14ac:dyDescent="0.25">
      <c r="Q273" s="22"/>
      <c r="R273" s="22"/>
      <c r="S273" s="22"/>
      <c r="T273" s="22"/>
      <c r="U273" s="22"/>
      <c r="V273" s="22"/>
    </row>
    <row r="274" spans="17:22" x14ac:dyDescent="0.25">
      <c r="Q274" s="22"/>
      <c r="R274" s="22"/>
      <c r="S274" s="22"/>
      <c r="T274" s="22"/>
      <c r="U274" s="22"/>
      <c r="V274" s="22"/>
    </row>
    <row r="275" spans="17:22" x14ac:dyDescent="0.25">
      <c r="Q275" s="22"/>
      <c r="R275" s="22"/>
      <c r="S275" s="22"/>
      <c r="T275" s="22"/>
      <c r="U275" s="22"/>
      <c r="V275" s="22"/>
    </row>
    <row r="276" spans="17:22" x14ac:dyDescent="0.25">
      <c r="Q276" s="22"/>
      <c r="R276" s="22"/>
      <c r="S276" s="22"/>
      <c r="T276" s="22"/>
      <c r="U276" s="22"/>
      <c r="V276" s="22"/>
    </row>
    <row r="277" spans="17:22" x14ac:dyDescent="0.25">
      <c r="Q277" s="22"/>
      <c r="R277" s="22"/>
      <c r="S277" s="22"/>
      <c r="T277" s="22"/>
      <c r="U277" s="22"/>
      <c r="V277" s="22"/>
    </row>
    <row r="278" spans="17:22" x14ac:dyDescent="0.25">
      <c r="Q278" s="22"/>
      <c r="R278" s="22"/>
      <c r="S278" s="22"/>
      <c r="T278" s="22"/>
      <c r="U278" s="22"/>
      <c r="V278" s="22"/>
    </row>
    <row r="279" spans="17:22" x14ac:dyDescent="0.25">
      <c r="Q279" s="22"/>
      <c r="R279" s="22"/>
      <c r="S279" s="22"/>
      <c r="T279" s="22"/>
      <c r="U279" s="22"/>
      <c r="V279" s="22"/>
    </row>
    <row r="280" spans="17:22" x14ac:dyDescent="0.25">
      <c r="Q280" s="22"/>
      <c r="R280" s="22"/>
      <c r="S280" s="22"/>
      <c r="T280" s="22"/>
      <c r="U280" s="22"/>
      <c r="V280" s="22"/>
    </row>
    <row r="281" spans="17:22" x14ac:dyDescent="0.25">
      <c r="Q281" s="22"/>
      <c r="R281" s="22"/>
      <c r="S281" s="22"/>
      <c r="T281" s="22"/>
      <c r="U281" s="22"/>
      <c r="V281" s="22"/>
    </row>
    <row r="282" spans="17:22" x14ac:dyDescent="0.25">
      <c r="Q282" s="22"/>
      <c r="R282" s="22"/>
      <c r="S282" s="22"/>
      <c r="T282" s="22"/>
      <c r="U282" s="22"/>
      <c r="V282" s="22"/>
    </row>
    <row r="283" spans="17:22" x14ac:dyDescent="0.25">
      <c r="Q283" s="22"/>
      <c r="R283" s="22"/>
      <c r="S283" s="22"/>
      <c r="T283" s="22"/>
      <c r="U283" s="22"/>
      <c r="V283" s="22"/>
    </row>
    <row r="284" spans="17:22" x14ac:dyDescent="0.25">
      <c r="Q284" s="22"/>
      <c r="R284" s="22"/>
      <c r="S284" s="22"/>
      <c r="T284" s="22"/>
      <c r="U284" s="22"/>
      <c r="V284" s="22"/>
    </row>
    <row r="285" spans="17:22" x14ac:dyDescent="0.25">
      <c r="Q285" s="22"/>
      <c r="R285" s="22"/>
      <c r="S285" s="22"/>
      <c r="T285" s="22"/>
      <c r="U285" s="22"/>
      <c r="V285" s="22"/>
    </row>
    <row r="286" spans="17:22" x14ac:dyDescent="0.25">
      <c r="Q286" s="22"/>
      <c r="R286" s="22"/>
      <c r="S286" s="22"/>
      <c r="T286" s="22"/>
      <c r="U286" s="22"/>
      <c r="V286" s="22"/>
    </row>
    <row r="287" spans="17:22" x14ac:dyDescent="0.25">
      <c r="Q287" s="22"/>
      <c r="R287" s="22"/>
      <c r="S287" s="22"/>
      <c r="T287" s="22"/>
      <c r="U287" s="22"/>
      <c r="V287" s="22"/>
    </row>
    <row r="288" spans="17:22" x14ac:dyDescent="0.25">
      <c r="Q288" s="22"/>
      <c r="R288" s="22"/>
      <c r="S288" s="22"/>
      <c r="T288" s="22"/>
      <c r="U288" s="22"/>
      <c r="V288" s="22"/>
    </row>
    <row r="289" spans="17:22" x14ac:dyDescent="0.25">
      <c r="Q289" s="22"/>
      <c r="R289" s="22"/>
      <c r="S289" s="22"/>
      <c r="T289" s="22"/>
      <c r="U289" s="22"/>
      <c r="V289" s="22"/>
    </row>
    <row r="290" spans="17:22" x14ac:dyDescent="0.25">
      <c r="Q290" s="22"/>
      <c r="R290" s="22"/>
      <c r="S290" s="22"/>
      <c r="T290" s="22"/>
      <c r="U290" s="22"/>
      <c r="V290" s="22"/>
    </row>
    <row r="291" spans="17:22" x14ac:dyDescent="0.25">
      <c r="Q291" s="22"/>
      <c r="R291" s="22"/>
      <c r="S291" s="22"/>
      <c r="T291" s="22"/>
      <c r="U291" s="22"/>
      <c r="V291" s="22"/>
    </row>
    <row r="292" spans="17:22" x14ac:dyDescent="0.25">
      <c r="Q292" s="22"/>
      <c r="R292" s="22"/>
      <c r="S292" s="22"/>
      <c r="T292" s="22"/>
      <c r="U292" s="22"/>
      <c r="V292" s="22"/>
    </row>
    <row r="293" spans="17:22" x14ac:dyDescent="0.25">
      <c r="Q293" s="22"/>
      <c r="R293" s="22"/>
      <c r="S293" s="22"/>
      <c r="T293" s="22"/>
      <c r="U293" s="22"/>
      <c r="V293" s="22"/>
    </row>
    <row r="294" spans="17:22" x14ac:dyDescent="0.25">
      <c r="Q294" s="22"/>
      <c r="R294" s="22"/>
      <c r="S294" s="22"/>
      <c r="T294" s="22"/>
      <c r="U294" s="22"/>
      <c r="V294" s="22"/>
    </row>
    <row r="295" spans="17:22" x14ac:dyDescent="0.25">
      <c r="Q295" s="22"/>
      <c r="R295" s="22"/>
      <c r="S295" s="22"/>
      <c r="T295" s="22"/>
      <c r="U295" s="22"/>
      <c r="V295" s="22"/>
    </row>
    <row r="296" spans="17:22" x14ac:dyDescent="0.25">
      <c r="Q296" s="22"/>
      <c r="R296" s="22"/>
      <c r="S296" s="22"/>
      <c r="T296" s="22"/>
      <c r="U296" s="22"/>
      <c r="V296" s="22"/>
    </row>
    <row r="297" spans="17:22" x14ac:dyDescent="0.25">
      <c r="Q297" s="22"/>
      <c r="R297" s="22"/>
      <c r="S297" s="22"/>
      <c r="T297" s="22"/>
      <c r="U297" s="22"/>
      <c r="V297" s="22"/>
    </row>
    <row r="298" spans="17:22" x14ac:dyDescent="0.25">
      <c r="Q298" s="22"/>
      <c r="R298" s="22"/>
      <c r="S298" s="22"/>
      <c r="T298" s="22"/>
      <c r="U298" s="22"/>
      <c r="V298" s="22"/>
    </row>
    <row r="299" spans="17:22" x14ac:dyDescent="0.25">
      <c r="Q299" s="22"/>
      <c r="R299" s="22"/>
      <c r="S299" s="22"/>
      <c r="T299" s="22"/>
      <c r="U299" s="22"/>
      <c r="V299" s="22"/>
    </row>
    <row r="300" spans="17:22" x14ac:dyDescent="0.25">
      <c r="Q300" s="22"/>
      <c r="R300" s="22"/>
      <c r="S300" s="22"/>
      <c r="T300" s="22"/>
      <c r="U300" s="22"/>
      <c r="V300" s="22"/>
    </row>
    <row r="301" spans="17:22" x14ac:dyDescent="0.25">
      <c r="Q301" s="22"/>
      <c r="R301" s="22"/>
      <c r="S301" s="22"/>
      <c r="T301" s="22"/>
      <c r="U301" s="22"/>
      <c r="V301" s="22"/>
    </row>
    <row r="302" spans="17:22" x14ac:dyDescent="0.25">
      <c r="Q302" s="22"/>
      <c r="R302" s="22"/>
      <c r="S302" s="22"/>
      <c r="T302" s="22"/>
      <c r="U302" s="22"/>
      <c r="V302" s="22"/>
    </row>
    <row r="303" spans="17:22" x14ac:dyDescent="0.25">
      <c r="Q303" s="22"/>
      <c r="R303" s="22"/>
      <c r="S303" s="22"/>
      <c r="T303" s="22"/>
      <c r="U303" s="22"/>
      <c r="V303" s="22"/>
    </row>
    <row r="304" spans="17:22" x14ac:dyDescent="0.25">
      <c r="Q304" s="22"/>
      <c r="R304" s="22"/>
      <c r="S304" s="22"/>
      <c r="T304" s="22"/>
      <c r="U304" s="22"/>
      <c r="V304" s="22"/>
    </row>
    <row r="305" spans="17:22" x14ac:dyDescent="0.25">
      <c r="Q305" s="22"/>
      <c r="R305" s="22"/>
      <c r="S305" s="22"/>
      <c r="T305" s="22"/>
      <c r="U305" s="22"/>
      <c r="V305" s="22"/>
    </row>
    <row r="306" spans="17:22" x14ac:dyDescent="0.25">
      <c r="Q306" s="22"/>
      <c r="R306" s="22"/>
      <c r="S306" s="22"/>
      <c r="T306" s="22"/>
      <c r="U306" s="22"/>
      <c r="V306" s="22"/>
    </row>
    <row r="307" spans="17:22" x14ac:dyDescent="0.25">
      <c r="Q307" s="22"/>
      <c r="R307" s="22"/>
      <c r="S307" s="22"/>
      <c r="T307" s="22"/>
      <c r="U307" s="22"/>
      <c r="V307" s="22"/>
    </row>
    <row r="308" spans="17:22" x14ac:dyDescent="0.25">
      <c r="Q308" s="22"/>
      <c r="R308" s="22"/>
      <c r="S308" s="22"/>
      <c r="T308" s="22"/>
      <c r="U308" s="22"/>
      <c r="V308" s="22"/>
    </row>
    <row r="309" spans="17:22" x14ac:dyDescent="0.25">
      <c r="Q309" s="22"/>
      <c r="R309" s="22"/>
      <c r="S309" s="22"/>
      <c r="T309" s="22"/>
      <c r="U309" s="22"/>
      <c r="V309" s="22"/>
    </row>
    <row r="310" spans="17:22" x14ac:dyDescent="0.25">
      <c r="Q310" s="22"/>
      <c r="R310" s="22"/>
      <c r="S310" s="22"/>
      <c r="T310" s="22"/>
      <c r="U310" s="22"/>
      <c r="V310" s="22"/>
    </row>
    <row r="311" spans="17:22" x14ac:dyDescent="0.25">
      <c r="Q311" s="22"/>
      <c r="R311" s="22"/>
      <c r="S311" s="22"/>
      <c r="T311" s="22"/>
      <c r="U311" s="22"/>
      <c r="V311" s="22"/>
    </row>
    <row r="312" spans="17:22" x14ac:dyDescent="0.25">
      <c r="Q312" s="22"/>
      <c r="R312" s="22"/>
      <c r="S312" s="22"/>
      <c r="T312" s="22"/>
      <c r="U312" s="22"/>
      <c r="V312" s="22"/>
    </row>
    <row r="313" spans="17:22" x14ac:dyDescent="0.25">
      <c r="Q313" s="22"/>
      <c r="R313" s="22"/>
      <c r="S313" s="22"/>
      <c r="T313" s="22"/>
      <c r="U313" s="22"/>
      <c r="V313" s="22"/>
    </row>
    <row r="314" spans="17:22" x14ac:dyDescent="0.25">
      <c r="Q314" s="22"/>
      <c r="R314" s="22"/>
      <c r="S314" s="22"/>
      <c r="T314" s="22"/>
      <c r="U314" s="22"/>
      <c r="V314" s="22"/>
    </row>
    <row r="315" spans="17:22" x14ac:dyDescent="0.25">
      <c r="Q315" s="22"/>
      <c r="R315" s="22"/>
      <c r="S315" s="22"/>
      <c r="T315" s="22"/>
      <c r="U315" s="22"/>
      <c r="V315" s="22"/>
    </row>
    <row r="316" spans="17:22" x14ac:dyDescent="0.25">
      <c r="Q316" s="22"/>
      <c r="R316" s="22"/>
      <c r="S316" s="22"/>
      <c r="T316" s="22"/>
      <c r="U316" s="22"/>
      <c r="V316" s="22"/>
    </row>
    <row r="317" spans="17:22" x14ac:dyDescent="0.25">
      <c r="Q317" s="22"/>
      <c r="R317" s="22"/>
      <c r="S317" s="22"/>
      <c r="T317" s="22"/>
      <c r="U317" s="22"/>
      <c r="V317" s="22"/>
    </row>
    <row r="318" spans="17:22" x14ac:dyDescent="0.25">
      <c r="Q318" s="22"/>
      <c r="R318" s="22"/>
      <c r="S318" s="22"/>
      <c r="T318" s="22"/>
      <c r="U318" s="22"/>
      <c r="V318" s="22"/>
    </row>
    <row r="319" spans="17:22" x14ac:dyDescent="0.25">
      <c r="Q319" s="22"/>
      <c r="R319" s="22"/>
      <c r="S319" s="22"/>
      <c r="T319" s="22"/>
      <c r="U319" s="22"/>
      <c r="V319" s="22"/>
    </row>
    <row r="320" spans="17:22" x14ac:dyDescent="0.25">
      <c r="Q320" s="22"/>
      <c r="R320" s="22"/>
      <c r="S320" s="22"/>
      <c r="T320" s="22"/>
      <c r="U320" s="22"/>
      <c r="V320" s="22"/>
    </row>
    <row r="321" spans="17:22" x14ac:dyDescent="0.25">
      <c r="Q321" s="22"/>
      <c r="R321" s="22"/>
      <c r="S321" s="22"/>
      <c r="T321" s="22"/>
      <c r="U321" s="22"/>
      <c r="V321" s="22"/>
    </row>
    <row r="322" spans="17:22" x14ac:dyDescent="0.25">
      <c r="Q322" s="22"/>
      <c r="R322" s="22"/>
      <c r="S322" s="22"/>
      <c r="T322" s="22"/>
      <c r="U322" s="22"/>
      <c r="V322" s="22"/>
    </row>
    <row r="323" spans="17:22" x14ac:dyDescent="0.25">
      <c r="Q323" s="22"/>
      <c r="R323" s="22"/>
      <c r="S323" s="22"/>
      <c r="T323" s="22"/>
      <c r="U323" s="22"/>
      <c r="V323" s="22"/>
    </row>
    <row r="324" spans="17:22" x14ac:dyDescent="0.25">
      <c r="Q324" s="22"/>
      <c r="R324" s="22"/>
      <c r="S324" s="22"/>
      <c r="T324" s="22"/>
      <c r="U324" s="22"/>
      <c r="V324" s="22"/>
    </row>
    <row r="325" spans="17:22" x14ac:dyDescent="0.25">
      <c r="Q325" s="22"/>
      <c r="R325" s="22"/>
      <c r="S325" s="22"/>
      <c r="T325" s="22"/>
      <c r="U325" s="22"/>
      <c r="V325" s="22"/>
    </row>
    <row r="326" spans="17:22" x14ac:dyDescent="0.25">
      <c r="Q326" s="22"/>
      <c r="R326" s="22"/>
      <c r="S326" s="22"/>
      <c r="T326" s="22"/>
      <c r="U326" s="22"/>
      <c r="V326" s="22"/>
    </row>
    <row r="327" spans="17:22" x14ac:dyDescent="0.25">
      <c r="Q327" s="22"/>
      <c r="R327" s="22"/>
      <c r="S327" s="22"/>
      <c r="T327" s="22"/>
      <c r="U327" s="22"/>
      <c r="V327" s="22"/>
    </row>
    <row r="328" spans="17:22" x14ac:dyDescent="0.25">
      <c r="Q328" s="22"/>
      <c r="R328" s="22"/>
      <c r="S328" s="22"/>
      <c r="T328" s="22"/>
      <c r="U328" s="22"/>
      <c r="V328" s="22"/>
    </row>
    <row r="329" spans="17:22" x14ac:dyDescent="0.25">
      <c r="Q329" s="22"/>
      <c r="R329" s="22"/>
      <c r="S329" s="22"/>
      <c r="T329" s="22"/>
      <c r="U329" s="22"/>
      <c r="V329" s="22"/>
    </row>
    <row r="330" spans="17:22" x14ac:dyDescent="0.25">
      <c r="Q330" s="22"/>
      <c r="R330" s="22"/>
      <c r="S330" s="22"/>
      <c r="T330" s="22"/>
      <c r="U330" s="22"/>
      <c r="V330" s="22"/>
    </row>
    <row r="331" spans="17:22" x14ac:dyDescent="0.25">
      <c r="Q331" s="22"/>
      <c r="R331" s="22"/>
      <c r="S331" s="22"/>
      <c r="T331" s="22"/>
      <c r="U331" s="22"/>
      <c r="V331" s="22"/>
    </row>
    <row r="332" spans="17:22" x14ac:dyDescent="0.25">
      <c r="Q332" s="22"/>
      <c r="R332" s="22"/>
      <c r="S332" s="22"/>
      <c r="T332" s="22"/>
      <c r="U332" s="22"/>
      <c r="V332" s="22"/>
    </row>
    <row r="333" spans="17:22" x14ac:dyDescent="0.25">
      <c r="Q333" s="22"/>
      <c r="R333" s="22"/>
      <c r="S333" s="22"/>
      <c r="T333" s="22"/>
      <c r="U333" s="22"/>
      <c r="V333" s="22"/>
    </row>
    <row r="334" spans="17:22" x14ac:dyDescent="0.25">
      <c r="Q334" s="22"/>
      <c r="R334" s="22"/>
      <c r="S334" s="22"/>
      <c r="T334" s="22"/>
      <c r="U334" s="22"/>
      <c r="V334" s="22"/>
    </row>
    <row r="335" spans="17:22" x14ac:dyDescent="0.25">
      <c r="Q335" s="22"/>
      <c r="R335" s="22"/>
      <c r="S335" s="22"/>
      <c r="T335" s="22"/>
      <c r="U335" s="22"/>
      <c r="V335" s="22"/>
    </row>
    <row r="336" spans="17:22" x14ac:dyDescent="0.25">
      <c r="Q336" s="22"/>
      <c r="R336" s="22"/>
      <c r="S336" s="22"/>
      <c r="T336" s="22"/>
      <c r="U336" s="22"/>
      <c r="V336" s="22"/>
    </row>
    <row r="337" spans="17:22" x14ac:dyDescent="0.25">
      <c r="Q337" s="22"/>
      <c r="R337" s="22"/>
      <c r="S337" s="22"/>
      <c r="T337" s="22"/>
      <c r="U337" s="22"/>
      <c r="V337" s="22"/>
    </row>
    <row r="338" spans="17:22" x14ac:dyDescent="0.25">
      <c r="Q338" s="22"/>
      <c r="R338" s="22"/>
      <c r="S338" s="22"/>
      <c r="T338" s="22"/>
      <c r="U338" s="22"/>
      <c r="V338" s="22"/>
    </row>
    <row r="339" spans="17:22" x14ac:dyDescent="0.25">
      <c r="Q339" s="22"/>
      <c r="R339" s="22"/>
      <c r="S339" s="22"/>
      <c r="T339" s="22"/>
      <c r="U339" s="22"/>
      <c r="V339" s="22"/>
    </row>
    <row r="340" spans="17:22" x14ac:dyDescent="0.25">
      <c r="Q340" s="22"/>
      <c r="R340" s="22"/>
      <c r="S340" s="22"/>
      <c r="T340" s="22"/>
      <c r="U340" s="22"/>
      <c r="V340" s="22"/>
    </row>
    <row r="341" spans="17:22" x14ac:dyDescent="0.25">
      <c r="Q341" s="22"/>
      <c r="R341" s="22"/>
      <c r="S341" s="22"/>
      <c r="T341" s="22"/>
      <c r="U341" s="22"/>
      <c r="V341" s="22"/>
    </row>
    <row r="342" spans="17:22" x14ac:dyDescent="0.25">
      <c r="Q342" s="22"/>
      <c r="R342" s="22"/>
      <c r="S342" s="22"/>
      <c r="T342" s="22"/>
      <c r="U342" s="22"/>
      <c r="V342" s="22"/>
    </row>
    <row r="343" spans="17:22" x14ac:dyDescent="0.25">
      <c r="Q343" s="22"/>
      <c r="R343" s="22"/>
      <c r="S343" s="22"/>
      <c r="T343" s="22"/>
      <c r="U343" s="22"/>
      <c r="V343" s="22"/>
    </row>
    <row r="344" spans="17:22" x14ac:dyDescent="0.25">
      <c r="Q344" s="22"/>
      <c r="R344" s="22"/>
      <c r="S344" s="22"/>
      <c r="T344" s="22"/>
      <c r="U344" s="22"/>
      <c r="V344" s="22"/>
    </row>
    <row r="345" spans="17:22" x14ac:dyDescent="0.25">
      <c r="Q345" s="22"/>
      <c r="R345" s="22"/>
      <c r="S345" s="22"/>
      <c r="T345" s="22"/>
      <c r="U345" s="22"/>
      <c r="V345" s="22"/>
    </row>
    <row r="346" spans="17:22" x14ac:dyDescent="0.25">
      <c r="Q346" s="22"/>
      <c r="R346" s="22"/>
      <c r="S346" s="22"/>
      <c r="T346" s="22"/>
      <c r="U346" s="22"/>
      <c r="V346" s="22"/>
    </row>
    <row r="347" spans="17:22" x14ac:dyDescent="0.25">
      <c r="Q347" s="22"/>
      <c r="R347" s="22"/>
      <c r="S347" s="22"/>
      <c r="T347" s="22"/>
      <c r="U347" s="22"/>
      <c r="V347" s="22"/>
    </row>
    <row r="348" spans="17:22" x14ac:dyDescent="0.25">
      <c r="Q348" s="22"/>
      <c r="R348" s="22"/>
      <c r="S348" s="22"/>
      <c r="T348" s="22"/>
      <c r="U348" s="22"/>
      <c r="V348" s="22"/>
    </row>
    <row r="349" spans="17:22" x14ac:dyDescent="0.25">
      <c r="Q349" s="22"/>
      <c r="R349" s="22"/>
      <c r="S349" s="22"/>
      <c r="T349" s="22"/>
      <c r="U349" s="22"/>
      <c r="V349" s="22"/>
    </row>
    <row r="350" spans="17:22" x14ac:dyDescent="0.25">
      <c r="Q350" s="22"/>
      <c r="R350" s="22"/>
      <c r="S350" s="22"/>
      <c r="T350" s="22"/>
      <c r="U350" s="22"/>
      <c r="V350" s="22"/>
    </row>
    <row r="351" spans="17:22" x14ac:dyDescent="0.25">
      <c r="Q351" s="22"/>
      <c r="R351" s="22"/>
      <c r="S351" s="22"/>
      <c r="T351" s="22"/>
      <c r="U351" s="22"/>
      <c r="V351" s="22"/>
    </row>
    <row r="352" spans="17:22" x14ac:dyDescent="0.25">
      <c r="Q352" s="22"/>
      <c r="R352" s="22"/>
      <c r="S352" s="22"/>
      <c r="T352" s="22"/>
      <c r="U352" s="22"/>
      <c r="V352" s="22"/>
    </row>
    <row r="353" spans="17:22" x14ac:dyDescent="0.25">
      <c r="Q353" s="22"/>
      <c r="R353" s="22"/>
      <c r="S353" s="22"/>
      <c r="T353" s="22"/>
      <c r="U353" s="22"/>
      <c r="V353" s="22"/>
    </row>
    <row r="354" spans="17:22" x14ac:dyDescent="0.25">
      <c r="Q354" s="22"/>
      <c r="R354" s="22"/>
      <c r="S354" s="22"/>
      <c r="T354" s="22"/>
      <c r="U354" s="22"/>
      <c r="V354" s="22"/>
    </row>
    <row r="355" spans="17:22" x14ac:dyDescent="0.25">
      <c r="Q355" s="22"/>
      <c r="R355" s="22"/>
      <c r="S355" s="22"/>
      <c r="T355" s="22"/>
      <c r="U355" s="22"/>
      <c r="V355" s="22"/>
    </row>
    <row r="356" spans="17:22" x14ac:dyDescent="0.25">
      <c r="Q356" s="22"/>
      <c r="R356" s="22"/>
      <c r="S356" s="22"/>
      <c r="T356" s="22"/>
      <c r="U356" s="22"/>
      <c r="V356" s="22"/>
    </row>
    <row r="357" spans="17:22" x14ac:dyDescent="0.25">
      <c r="Q357" s="22"/>
      <c r="R357" s="22"/>
      <c r="S357" s="22"/>
      <c r="T357" s="22"/>
      <c r="U357" s="22"/>
      <c r="V357" s="22"/>
    </row>
    <row r="358" spans="17:22" x14ac:dyDescent="0.25">
      <c r="Q358" s="22"/>
      <c r="R358" s="22"/>
      <c r="S358" s="22"/>
      <c r="T358" s="22"/>
      <c r="U358" s="22"/>
      <c r="V358" s="22"/>
    </row>
    <row r="359" spans="17:22" x14ac:dyDescent="0.25">
      <c r="Q359" s="22"/>
      <c r="R359" s="22"/>
      <c r="S359" s="22"/>
      <c r="T359" s="22"/>
      <c r="U359" s="22"/>
      <c r="V359" s="22"/>
    </row>
    <row r="360" spans="17:22" x14ac:dyDescent="0.25">
      <c r="Q360" s="22"/>
      <c r="R360" s="22"/>
      <c r="S360" s="22"/>
      <c r="T360" s="22"/>
      <c r="U360" s="22"/>
      <c r="V360" s="22"/>
    </row>
    <row r="361" spans="17:22" x14ac:dyDescent="0.25">
      <c r="Q361" s="22"/>
      <c r="R361" s="22"/>
      <c r="S361" s="22"/>
      <c r="T361" s="22"/>
      <c r="U361" s="22"/>
      <c r="V361" s="22"/>
    </row>
    <row r="362" spans="17:22" x14ac:dyDescent="0.25">
      <c r="Q362" s="22"/>
      <c r="R362" s="22"/>
      <c r="S362" s="22"/>
      <c r="T362" s="22"/>
      <c r="U362" s="22"/>
      <c r="V362" s="22"/>
    </row>
    <row r="363" spans="17:22" x14ac:dyDescent="0.25">
      <c r="Q363" s="22"/>
      <c r="R363" s="22"/>
      <c r="S363" s="22"/>
      <c r="T363" s="22"/>
      <c r="U363" s="22"/>
      <c r="V363" s="22"/>
    </row>
    <row r="364" spans="17:22" x14ac:dyDescent="0.25">
      <c r="Q364" s="22"/>
      <c r="R364" s="22"/>
      <c r="S364" s="22"/>
      <c r="T364" s="22"/>
      <c r="U364" s="22"/>
      <c r="V364" s="22"/>
    </row>
    <row r="365" spans="17:22" x14ac:dyDescent="0.25">
      <c r="Q365" s="22"/>
      <c r="R365" s="22"/>
      <c r="S365" s="22"/>
      <c r="T365" s="22"/>
      <c r="U365" s="22"/>
      <c r="V365" s="22"/>
    </row>
    <row r="366" spans="17:22" x14ac:dyDescent="0.25">
      <c r="Q366" s="22"/>
      <c r="R366" s="22"/>
      <c r="S366" s="22"/>
      <c r="T366" s="22"/>
      <c r="U366" s="22"/>
      <c r="V366" s="22"/>
    </row>
    <row r="367" spans="17:22" x14ac:dyDescent="0.25">
      <c r="Q367" s="22"/>
      <c r="R367" s="22"/>
      <c r="S367" s="22"/>
      <c r="T367" s="22"/>
      <c r="U367" s="22"/>
      <c r="V367" s="22"/>
    </row>
    <row r="368" spans="17:22" x14ac:dyDescent="0.25">
      <c r="Q368" s="22"/>
      <c r="R368" s="22"/>
      <c r="S368" s="22"/>
      <c r="T368" s="22"/>
      <c r="U368" s="22"/>
      <c r="V368" s="22"/>
    </row>
    <row r="369" spans="17:22" x14ac:dyDescent="0.25">
      <c r="Q369" s="22"/>
      <c r="R369" s="22"/>
      <c r="S369" s="22"/>
      <c r="T369" s="22"/>
      <c r="U369" s="22"/>
      <c r="V369" s="22"/>
    </row>
    <row r="370" spans="17:22" x14ac:dyDescent="0.25">
      <c r="Q370" s="22"/>
      <c r="R370" s="22"/>
      <c r="S370" s="22"/>
      <c r="T370" s="22"/>
      <c r="U370" s="22"/>
      <c r="V370" s="22"/>
    </row>
    <row r="371" spans="17:22" x14ac:dyDescent="0.25">
      <c r="Q371" s="22"/>
      <c r="R371" s="22"/>
      <c r="S371" s="22"/>
      <c r="T371" s="22"/>
      <c r="U371" s="22"/>
      <c r="V371" s="22"/>
    </row>
    <row r="372" spans="17:22" x14ac:dyDescent="0.25">
      <c r="Q372" s="22"/>
      <c r="R372" s="22"/>
      <c r="S372" s="22"/>
      <c r="T372" s="22"/>
      <c r="U372" s="22"/>
      <c r="V372" s="22"/>
    </row>
    <row r="373" spans="17:22" x14ac:dyDescent="0.25">
      <c r="Q373" s="22"/>
      <c r="R373" s="22"/>
      <c r="S373" s="22"/>
      <c r="T373" s="22"/>
      <c r="U373" s="22"/>
      <c r="V373" s="22"/>
    </row>
    <row r="374" spans="17:22" x14ac:dyDescent="0.25">
      <c r="Q374" s="22"/>
      <c r="R374" s="22"/>
      <c r="S374" s="22"/>
      <c r="T374" s="22"/>
      <c r="U374" s="22"/>
      <c r="V374" s="22"/>
    </row>
    <row r="375" spans="17:22" x14ac:dyDescent="0.25">
      <c r="Q375" s="22"/>
      <c r="R375" s="22"/>
      <c r="S375" s="22"/>
      <c r="T375" s="22"/>
      <c r="U375" s="22"/>
      <c r="V375" s="22"/>
    </row>
    <row r="376" spans="17:22" x14ac:dyDescent="0.25">
      <c r="Q376" s="22"/>
      <c r="R376" s="22"/>
      <c r="S376" s="22"/>
      <c r="T376" s="22"/>
      <c r="U376" s="22"/>
      <c r="V376" s="22"/>
    </row>
    <row r="377" spans="17:22" x14ac:dyDescent="0.25">
      <c r="Q377" s="22"/>
      <c r="R377" s="22"/>
      <c r="S377" s="22"/>
      <c r="T377" s="22"/>
      <c r="U377" s="22"/>
      <c r="V377" s="22"/>
    </row>
    <row r="378" spans="17:22" x14ac:dyDescent="0.25">
      <c r="Q378" s="22"/>
      <c r="R378" s="22"/>
      <c r="S378" s="22"/>
      <c r="T378" s="22"/>
      <c r="U378" s="22"/>
      <c r="V378" s="22"/>
    </row>
    <row r="379" spans="17:22" x14ac:dyDescent="0.25">
      <c r="Q379" s="22"/>
      <c r="R379" s="22"/>
      <c r="S379" s="22"/>
      <c r="T379" s="22"/>
      <c r="U379" s="22"/>
      <c r="V379" s="22"/>
    </row>
    <row r="380" spans="17:22" x14ac:dyDescent="0.25">
      <c r="Q380" s="22"/>
      <c r="R380" s="22"/>
      <c r="S380" s="22"/>
      <c r="T380" s="22"/>
      <c r="U380" s="22"/>
      <c r="V380" s="22"/>
    </row>
    <row r="381" spans="17:22" x14ac:dyDescent="0.25">
      <c r="Q381" s="22"/>
      <c r="R381" s="22"/>
      <c r="S381" s="22"/>
      <c r="T381" s="22"/>
      <c r="U381" s="22"/>
      <c r="V381" s="22"/>
    </row>
    <row r="382" spans="17:22" x14ac:dyDescent="0.25">
      <c r="Q382" s="22"/>
      <c r="R382" s="22"/>
      <c r="S382" s="22"/>
      <c r="T382" s="22"/>
      <c r="U382" s="22"/>
      <c r="V382" s="22"/>
    </row>
    <row r="383" spans="17:22" x14ac:dyDescent="0.25">
      <c r="Q383" s="22"/>
      <c r="R383" s="22"/>
      <c r="S383" s="22"/>
      <c r="T383" s="22"/>
      <c r="U383" s="22"/>
      <c r="V383" s="22"/>
    </row>
    <row r="384" spans="17:22" x14ac:dyDescent="0.25">
      <c r="Q384" s="22"/>
      <c r="R384" s="22"/>
      <c r="S384" s="22"/>
      <c r="T384" s="22"/>
      <c r="U384" s="22"/>
      <c r="V384" s="22"/>
    </row>
    <row r="385" spans="17:22" x14ac:dyDescent="0.25">
      <c r="Q385" s="22"/>
      <c r="R385" s="22"/>
      <c r="S385" s="22"/>
      <c r="T385" s="22"/>
      <c r="U385" s="22"/>
      <c r="V385" s="22"/>
    </row>
    <row r="386" spans="17:22" x14ac:dyDescent="0.25">
      <c r="Q386" s="22"/>
      <c r="R386" s="22"/>
      <c r="S386" s="22"/>
      <c r="T386" s="22"/>
      <c r="U386" s="22"/>
      <c r="V386" s="22"/>
    </row>
    <row r="387" spans="17:22" x14ac:dyDescent="0.25">
      <c r="Q387" s="22"/>
      <c r="R387" s="22"/>
      <c r="S387" s="22"/>
      <c r="T387" s="22"/>
      <c r="U387" s="22"/>
      <c r="V387" s="22"/>
    </row>
    <row r="388" spans="17:22" x14ac:dyDescent="0.25">
      <c r="Q388" s="22"/>
      <c r="R388" s="22"/>
      <c r="S388" s="22"/>
      <c r="T388" s="22"/>
      <c r="U388" s="22"/>
      <c r="V388" s="22"/>
    </row>
    <row r="389" spans="17:22" x14ac:dyDescent="0.25">
      <c r="Q389" s="22"/>
      <c r="R389" s="22"/>
      <c r="S389" s="22"/>
      <c r="T389" s="22"/>
      <c r="U389" s="22"/>
      <c r="V389" s="22"/>
    </row>
    <row r="390" spans="17:22" x14ac:dyDescent="0.25">
      <c r="Q390" s="22"/>
      <c r="R390" s="22"/>
      <c r="S390" s="22"/>
      <c r="T390" s="22"/>
      <c r="U390" s="22"/>
      <c r="V390" s="22"/>
    </row>
    <row r="391" spans="17:22" x14ac:dyDescent="0.25">
      <c r="Q391" s="22"/>
      <c r="R391" s="22"/>
      <c r="S391" s="22"/>
      <c r="T391" s="22"/>
      <c r="U391" s="22"/>
      <c r="V391" s="22"/>
    </row>
    <row r="392" spans="17:22" x14ac:dyDescent="0.25">
      <c r="Q392" s="22"/>
      <c r="R392" s="22"/>
      <c r="S392" s="22"/>
      <c r="T392" s="22"/>
      <c r="U392" s="22"/>
      <c r="V392" s="22"/>
    </row>
    <row r="393" spans="17:22" x14ac:dyDescent="0.25">
      <c r="Q393" s="22"/>
      <c r="R393" s="22"/>
      <c r="S393" s="22"/>
      <c r="T393" s="22"/>
      <c r="U393" s="22"/>
      <c r="V393" s="22"/>
    </row>
    <row r="394" spans="17:22" x14ac:dyDescent="0.25">
      <c r="Q394" s="22"/>
      <c r="R394" s="22"/>
      <c r="S394" s="22"/>
      <c r="T394" s="22"/>
      <c r="U394" s="22"/>
      <c r="V394" s="22"/>
    </row>
    <row r="395" spans="17:22" x14ac:dyDescent="0.25">
      <c r="Q395" s="22"/>
      <c r="R395" s="22"/>
      <c r="S395" s="22"/>
      <c r="T395" s="22"/>
      <c r="U395" s="22"/>
      <c r="V395" s="22"/>
    </row>
    <row r="396" spans="17:22" x14ac:dyDescent="0.25">
      <c r="Q396" s="22"/>
      <c r="R396" s="22"/>
      <c r="S396" s="22"/>
      <c r="T396" s="22"/>
      <c r="U396" s="22"/>
      <c r="V396" s="22"/>
    </row>
    <row r="397" spans="17:22" x14ac:dyDescent="0.25">
      <c r="Q397" s="22"/>
      <c r="R397" s="22"/>
      <c r="S397" s="22"/>
      <c r="T397" s="22"/>
      <c r="U397" s="22"/>
      <c r="V397" s="22"/>
    </row>
    <row r="398" spans="17:22" x14ac:dyDescent="0.25">
      <c r="Q398" s="22"/>
      <c r="R398" s="22"/>
      <c r="S398" s="22"/>
      <c r="T398" s="22"/>
      <c r="U398" s="22"/>
      <c r="V398" s="22"/>
    </row>
    <row r="399" spans="17:22" x14ac:dyDescent="0.25">
      <c r="Q399" s="22"/>
      <c r="R399" s="22"/>
      <c r="S399" s="22"/>
      <c r="T399" s="22"/>
      <c r="U399" s="22"/>
      <c r="V399" s="22"/>
    </row>
    <row r="400" spans="17:22" x14ac:dyDescent="0.25">
      <c r="Q400" s="22"/>
      <c r="R400" s="22"/>
      <c r="S400" s="22"/>
      <c r="T400" s="22"/>
      <c r="U400" s="22"/>
      <c r="V400" s="22"/>
    </row>
    <row r="401" spans="17:22" x14ac:dyDescent="0.25">
      <c r="Q401" s="22"/>
      <c r="R401" s="22"/>
      <c r="S401" s="22"/>
      <c r="T401" s="22"/>
      <c r="U401" s="22"/>
      <c r="V401" s="22"/>
    </row>
    <row r="402" spans="17:22" x14ac:dyDescent="0.25">
      <c r="Q402" s="22"/>
      <c r="R402" s="22"/>
      <c r="S402" s="22"/>
      <c r="T402" s="22"/>
      <c r="U402" s="22"/>
      <c r="V402" s="22"/>
    </row>
    <row r="403" spans="17:22" x14ac:dyDescent="0.25">
      <c r="Q403" s="22"/>
      <c r="R403" s="22"/>
      <c r="S403" s="22"/>
      <c r="T403" s="22"/>
      <c r="U403" s="22"/>
      <c r="V403" s="22"/>
    </row>
    <row r="404" spans="17:22" x14ac:dyDescent="0.25">
      <c r="Q404" s="22"/>
      <c r="R404" s="22"/>
      <c r="S404" s="22"/>
      <c r="T404" s="22"/>
      <c r="U404" s="22"/>
      <c r="V404" s="22"/>
    </row>
    <row r="405" spans="17:22" x14ac:dyDescent="0.25">
      <c r="Q405" s="22"/>
      <c r="R405" s="22"/>
      <c r="S405" s="22"/>
      <c r="T405" s="22"/>
      <c r="U405" s="22"/>
      <c r="V405" s="22"/>
    </row>
    <row r="406" spans="17:22" x14ac:dyDescent="0.25">
      <c r="Q406" s="22"/>
      <c r="R406" s="22"/>
      <c r="S406" s="22"/>
      <c r="T406" s="22"/>
      <c r="U406" s="22"/>
      <c r="V406" s="22"/>
    </row>
    <row r="407" spans="17:22" x14ac:dyDescent="0.25">
      <c r="Q407" s="22"/>
      <c r="R407" s="22"/>
      <c r="S407" s="22"/>
      <c r="T407" s="22"/>
      <c r="U407" s="22"/>
      <c r="V407" s="22"/>
    </row>
    <row r="408" spans="17:22" x14ac:dyDescent="0.25">
      <c r="Q408" s="22"/>
      <c r="R408" s="22"/>
      <c r="S408" s="22"/>
      <c r="T408" s="22"/>
      <c r="U408" s="22"/>
      <c r="V408" s="22"/>
    </row>
    <row r="409" spans="17:22" x14ac:dyDescent="0.25">
      <c r="Q409" s="22"/>
      <c r="R409" s="22"/>
      <c r="S409" s="22"/>
      <c r="T409" s="22"/>
      <c r="U409" s="22"/>
      <c r="V409" s="22"/>
    </row>
    <row r="410" spans="17:22" x14ac:dyDescent="0.25">
      <c r="Q410" s="22"/>
      <c r="R410" s="22"/>
      <c r="S410" s="22"/>
      <c r="T410" s="22"/>
      <c r="U410" s="22"/>
      <c r="V410" s="22"/>
    </row>
    <row r="411" spans="17:22" x14ac:dyDescent="0.25">
      <c r="Q411" s="22"/>
      <c r="R411" s="22"/>
      <c r="S411" s="22"/>
      <c r="T411" s="22"/>
      <c r="U411" s="22"/>
      <c r="V411" s="22"/>
    </row>
    <row r="412" spans="17:22" x14ac:dyDescent="0.25">
      <c r="Q412" s="22"/>
      <c r="R412" s="22"/>
      <c r="S412" s="22"/>
      <c r="T412" s="22"/>
      <c r="U412" s="22"/>
      <c r="V412" s="22"/>
    </row>
    <row r="413" spans="17:22" x14ac:dyDescent="0.25">
      <c r="Q413" s="22"/>
      <c r="R413" s="22"/>
      <c r="S413" s="22"/>
      <c r="T413" s="22"/>
      <c r="U413" s="22"/>
      <c r="V413" s="22"/>
    </row>
    <row r="414" spans="17:22" x14ac:dyDescent="0.25">
      <c r="Q414" s="22"/>
      <c r="R414" s="22"/>
      <c r="S414" s="22"/>
      <c r="T414" s="22"/>
      <c r="U414" s="22"/>
      <c r="V414" s="22"/>
    </row>
    <row r="415" spans="17:22" x14ac:dyDescent="0.25">
      <c r="Q415" s="22"/>
      <c r="R415" s="22"/>
      <c r="S415" s="22"/>
      <c r="T415" s="22"/>
      <c r="U415" s="22"/>
      <c r="V415" s="22"/>
    </row>
    <row r="416" spans="17:22" x14ac:dyDescent="0.25">
      <c r="Q416" s="22"/>
      <c r="R416" s="22"/>
      <c r="S416" s="22"/>
      <c r="T416" s="22"/>
      <c r="U416" s="22"/>
      <c r="V416" s="22"/>
    </row>
    <row r="417" spans="17:22" x14ac:dyDescent="0.25">
      <c r="Q417" s="22"/>
      <c r="R417" s="22"/>
      <c r="S417" s="22"/>
      <c r="T417" s="22"/>
      <c r="U417" s="22"/>
      <c r="V417" s="22"/>
    </row>
    <row r="418" spans="17:22" x14ac:dyDescent="0.25">
      <c r="Q418" s="22"/>
      <c r="R418" s="22"/>
      <c r="S418" s="22"/>
      <c r="T418" s="22"/>
      <c r="U418" s="22"/>
      <c r="V418" s="22"/>
    </row>
    <row r="419" spans="17:22" x14ac:dyDescent="0.25">
      <c r="Q419" s="22"/>
      <c r="R419" s="22"/>
      <c r="S419" s="22"/>
      <c r="T419" s="22"/>
      <c r="U419" s="22"/>
      <c r="V419" s="22"/>
    </row>
    <row r="420" spans="17:22" x14ac:dyDescent="0.25">
      <c r="Q420" s="22"/>
      <c r="R420" s="22"/>
      <c r="S420" s="22"/>
      <c r="T420" s="22"/>
      <c r="U420" s="22"/>
      <c r="V420" s="22"/>
    </row>
    <row r="421" spans="17:22" x14ac:dyDescent="0.25">
      <c r="Q421" s="22"/>
      <c r="R421" s="22"/>
      <c r="S421" s="22"/>
      <c r="T421" s="22"/>
      <c r="U421" s="22"/>
      <c r="V421" s="22"/>
    </row>
    <row r="422" spans="17:22" x14ac:dyDescent="0.25">
      <c r="Q422" s="22"/>
      <c r="R422" s="22"/>
      <c r="S422" s="22"/>
      <c r="T422" s="22"/>
      <c r="U422" s="22"/>
      <c r="V422" s="22"/>
    </row>
    <row r="423" spans="17:22" x14ac:dyDescent="0.25">
      <c r="Q423" s="22"/>
      <c r="R423" s="22"/>
      <c r="S423" s="22"/>
      <c r="T423" s="22"/>
      <c r="U423" s="22"/>
      <c r="V423" s="22"/>
    </row>
    <row r="424" spans="17:22" x14ac:dyDescent="0.25">
      <c r="Q424" s="22"/>
      <c r="R424" s="22"/>
      <c r="S424" s="22"/>
      <c r="T424" s="22"/>
      <c r="U424" s="22"/>
      <c r="V424" s="22"/>
    </row>
    <row r="425" spans="17:22" x14ac:dyDescent="0.25">
      <c r="Q425" s="22"/>
      <c r="R425" s="22"/>
      <c r="S425" s="22"/>
      <c r="T425" s="22"/>
      <c r="U425" s="22"/>
      <c r="V425" s="22"/>
    </row>
    <row r="426" spans="17:22" x14ac:dyDescent="0.25">
      <c r="Q426" s="22"/>
      <c r="R426" s="22"/>
      <c r="S426" s="22"/>
      <c r="T426" s="22"/>
      <c r="U426" s="22"/>
      <c r="V426" s="22"/>
    </row>
    <row r="427" spans="17:22" x14ac:dyDescent="0.25">
      <c r="Q427" s="22"/>
      <c r="R427" s="22"/>
      <c r="S427" s="22"/>
      <c r="T427" s="22"/>
      <c r="U427" s="22"/>
      <c r="V427" s="22"/>
    </row>
    <row r="428" spans="17:22" x14ac:dyDescent="0.25">
      <c r="Q428" s="22"/>
      <c r="R428" s="22"/>
      <c r="S428" s="22"/>
      <c r="T428" s="22"/>
      <c r="U428" s="22"/>
      <c r="V428" s="22"/>
    </row>
    <row r="429" spans="17:22" x14ac:dyDescent="0.25">
      <c r="Q429" s="22"/>
      <c r="R429" s="22"/>
      <c r="S429" s="22"/>
      <c r="T429" s="22"/>
      <c r="U429" s="22"/>
      <c r="V429" s="22"/>
    </row>
    <row r="430" spans="17:22" x14ac:dyDescent="0.25">
      <c r="Q430" s="22"/>
      <c r="R430" s="22"/>
      <c r="S430" s="22"/>
      <c r="T430" s="22"/>
      <c r="U430" s="22"/>
      <c r="V430" s="22"/>
    </row>
    <row r="431" spans="17:22" x14ac:dyDescent="0.25">
      <c r="Q431" s="22"/>
      <c r="R431" s="22"/>
      <c r="S431" s="22"/>
      <c r="T431" s="22"/>
      <c r="U431" s="22"/>
      <c r="V431" s="22"/>
    </row>
    <row r="432" spans="17:22" x14ac:dyDescent="0.25">
      <c r="Q432" s="22"/>
      <c r="R432" s="22"/>
      <c r="S432" s="22"/>
      <c r="T432" s="22"/>
      <c r="U432" s="22"/>
      <c r="V432" s="22"/>
    </row>
    <row r="433" spans="17:22" x14ac:dyDescent="0.25">
      <c r="Q433" s="22"/>
      <c r="R433" s="22"/>
      <c r="S433" s="22"/>
      <c r="T433" s="22"/>
      <c r="U433" s="22"/>
      <c r="V433" s="22"/>
    </row>
    <row r="434" spans="17:22" x14ac:dyDescent="0.25">
      <c r="Q434" s="22"/>
      <c r="R434" s="22"/>
      <c r="S434" s="22"/>
      <c r="T434" s="22"/>
      <c r="U434" s="22"/>
      <c r="V434" s="22"/>
    </row>
    <row r="435" spans="17:22" x14ac:dyDescent="0.25">
      <c r="Q435" s="22"/>
      <c r="R435" s="22"/>
      <c r="S435" s="22"/>
      <c r="T435" s="22"/>
      <c r="U435" s="22"/>
      <c r="V435" s="22"/>
    </row>
    <row r="436" spans="17:22" x14ac:dyDescent="0.25">
      <c r="Q436" s="22"/>
      <c r="R436" s="22"/>
      <c r="S436" s="22"/>
      <c r="T436" s="22"/>
      <c r="U436" s="22"/>
      <c r="V436" s="22"/>
    </row>
    <row r="437" spans="17:22" x14ac:dyDescent="0.25">
      <c r="Q437" s="22"/>
      <c r="R437" s="22"/>
      <c r="S437" s="22"/>
      <c r="T437" s="22"/>
      <c r="U437" s="22"/>
      <c r="V437" s="22"/>
    </row>
    <row r="438" spans="17:22" x14ac:dyDescent="0.25">
      <c r="Q438" s="22"/>
      <c r="R438" s="22"/>
      <c r="S438" s="22"/>
      <c r="T438" s="22"/>
      <c r="U438" s="22"/>
      <c r="V438" s="22"/>
    </row>
    <row r="439" spans="17:22" x14ac:dyDescent="0.25">
      <c r="Q439" s="22"/>
      <c r="R439" s="22"/>
      <c r="S439" s="22"/>
      <c r="T439" s="22"/>
      <c r="U439" s="22"/>
      <c r="V439" s="22"/>
    </row>
    <row r="440" spans="17:22" x14ac:dyDescent="0.25">
      <c r="Q440" s="22"/>
      <c r="R440" s="22"/>
      <c r="S440" s="22"/>
      <c r="T440" s="22"/>
      <c r="U440" s="22"/>
      <c r="V440" s="22"/>
    </row>
    <row r="441" spans="17:22" x14ac:dyDescent="0.25">
      <c r="Q441" s="22"/>
      <c r="R441" s="22"/>
      <c r="S441" s="22"/>
      <c r="T441" s="22"/>
      <c r="U441" s="22"/>
      <c r="V441" s="22"/>
    </row>
    <row r="442" spans="17:22" x14ac:dyDescent="0.25">
      <c r="Q442" s="22"/>
      <c r="R442" s="22"/>
      <c r="S442" s="22"/>
      <c r="T442" s="22"/>
      <c r="U442" s="22"/>
      <c r="V442" s="22"/>
    </row>
    <row r="443" spans="17:22" x14ac:dyDescent="0.25">
      <c r="Q443" s="22"/>
      <c r="R443" s="22"/>
      <c r="S443" s="22"/>
      <c r="T443" s="22"/>
      <c r="U443" s="22"/>
      <c r="V443" s="22"/>
    </row>
    <row r="444" spans="17:22" x14ac:dyDescent="0.25">
      <c r="Q444" s="22"/>
      <c r="R444" s="22"/>
      <c r="S444" s="22"/>
      <c r="T444" s="22"/>
      <c r="U444" s="22"/>
      <c r="V444" s="22"/>
    </row>
    <row r="445" spans="17:22" x14ac:dyDescent="0.25">
      <c r="Q445" s="22"/>
      <c r="R445" s="22"/>
      <c r="S445" s="22"/>
      <c r="T445" s="22"/>
      <c r="U445" s="22"/>
      <c r="V445" s="22"/>
    </row>
    <row r="446" spans="17:22" x14ac:dyDescent="0.25">
      <c r="Q446" s="22"/>
      <c r="R446" s="22"/>
      <c r="S446" s="22"/>
      <c r="T446" s="22"/>
      <c r="U446" s="22"/>
      <c r="V446" s="22"/>
    </row>
    <row r="447" spans="17:22" x14ac:dyDescent="0.25">
      <c r="Q447" s="22"/>
      <c r="R447" s="22"/>
      <c r="S447" s="22"/>
      <c r="T447" s="22"/>
      <c r="U447" s="22"/>
      <c r="V447" s="22"/>
    </row>
    <row r="448" spans="17:22" x14ac:dyDescent="0.25">
      <c r="Q448" s="22"/>
      <c r="R448" s="22"/>
      <c r="S448" s="22"/>
      <c r="T448" s="22"/>
      <c r="U448" s="22"/>
      <c r="V448" s="22"/>
    </row>
    <row r="449" spans="17:22" x14ac:dyDescent="0.25">
      <c r="Q449" s="22"/>
      <c r="R449" s="22"/>
      <c r="S449" s="22"/>
      <c r="T449" s="22"/>
      <c r="U449" s="22"/>
      <c r="V449" s="22"/>
    </row>
    <row r="450" spans="17:22" x14ac:dyDescent="0.25">
      <c r="Q450" s="22"/>
      <c r="R450" s="22"/>
      <c r="S450" s="22"/>
      <c r="T450" s="22"/>
      <c r="U450" s="22"/>
      <c r="V450" s="22"/>
    </row>
    <row r="451" spans="17:22" x14ac:dyDescent="0.25">
      <c r="Q451" s="22"/>
      <c r="R451" s="22"/>
      <c r="S451" s="22"/>
      <c r="T451" s="22"/>
      <c r="U451" s="22"/>
      <c r="V451" s="22"/>
    </row>
    <row r="452" spans="17:22" x14ac:dyDescent="0.25">
      <c r="Q452" s="22"/>
      <c r="R452" s="22"/>
      <c r="S452" s="22"/>
      <c r="T452" s="22"/>
      <c r="U452" s="22"/>
      <c r="V452" s="22"/>
    </row>
    <row r="453" spans="17:22" x14ac:dyDescent="0.25">
      <c r="Q453" s="22"/>
      <c r="R453" s="22"/>
      <c r="S453" s="22"/>
      <c r="T453" s="22"/>
      <c r="U453" s="22"/>
      <c r="V453" s="22"/>
    </row>
    <row r="454" spans="17:22" x14ac:dyDescent="0.25">
      <c r="Q454" s="22"/>
      <c r="R454" s="22"/>
      <c r="S454" s="22"/>
      <c r="T454" s="22"/>
      <c r="U454" s="22"/>
      <c r="V454" s="22"/>
    </row>
    <row r="455" spans="17:22" x14ac:dyDescent="0.25">
      <c r="Q455" s="22"/>
      <c r="R455" s="22"/>
      <c r="S455" s="22"/>
      <c r="T455" s="22"/>
      <c r="U455" s="22"/>
      <c r="V455" s="22"/>
    </row>
    <row r="456" spans="17:22" x14ac:dyDescent="0.25">
      <c r="Q456" s="22"/>
      <c r="R456" s="22"/>
      <c r="S456" s="22"/>
      <c r="T456" s="22"/>
      <c r="U456" s="22"/>
      <c r="V456" s="22"/>
    </row>
    <row r="457" spans="17:22" x14ac:dyDescent="0.25">
      <c r="Q457" s="22"/>
      <c r="R457" s="22"/>
      <c r="S457" s="22"/>
      <c r="T457" s="22"/>
      <c r="U457" s="22"/>
      <c r="V457" s="22"/>
    </row>
    <row r="458" spans="17:22" x14ac:dyDescent="0.25">
      <c r="Q458" s="22"/>
      <c r="R458" s="22"/>
      <c r="S458" s="22"/>
      <c r="T458" s="22"/>
      <c r="U458" s="22"/>
      <c r="V458" s="22"/>
    </row>
    <row r="459" spans="17:22" x14ac:dyDescent="0.25">
      <c r="Q459" s="22"/>
      <c r="R459" s="22"/>
      <c r="S459" s="22"/>
      <c r="T459" s="22"/>
      <c r="U459" s="22"/>
      <c r="V459" s="22"/>
    </row>
    <row r="460" spans="17:22" x14ac:dyDescent="0.25">
      <c r="Q460" s="22"/>
      <c r="R460" s="22"/>
      <c r="S460" s="22"/>
      <c r="T460" s="22"/>
      <c r="U460" s="22"/>
      <c r="V460" s="22"/>
    </row>
    <row r="461" spans="17:22" x14ac:dyDescent="0.25">
      <c r="Q461" s="22"/>
      <c r="R461" s="22"/>
      <c r="S461" s="22"/>
      <c r="T461" s="22"/>
      <c r="U461" s="22"/>
      <c r="V461" s="22"/>
    </row>
    <row r="462" spans="17:22" x14ac:dyDescent="0.25">
      <c r="Q462" s="22"/>
      <c r="R462" s="22"/>
      <c r="S462" s="22"/>
      <c r="T462" s="22"/>
      <c r="U462" s="22"/>
      <c r="V462" s="22"/>
    </row>
    <row r="463" spans="17:22" x14ac:dyDescent="0.25">
      <c r="Q463" s="22"/>
      <c r="R463" s="22"/>
      <c r="S463" s="22"/>
      <c r="T463" s="22"/>
      <c r="U463" s="22"/>
      <c r="V463" s="22"/>
    </row>
    <row r="464" spans="17:22" x14ac:dyDescent="0.25">
      <c r="Q464" s="22"/>
      <c r="R464" s="22"/>
      <c r="S464" s="22"/>
      <c r="T464" s="22"/>
      <c r="U464" s="22"/>
      <c r="V464" s="22"/>
    </row>
    <row r="465" spans="17:22" x14ac:dyDescent="0.25">
      <c r="Q465" s="22"/>
      <c r="R465" s="22"/>
      <c r="S465" s="22"/>
      <c r="T465" s="22"/>
      <c r="U465" s="22"/>
      <c r="V465" s="22"/>
    </row>
    <row r="466" spans="17:22" x14ac:dyDescent="0.25">
      <c r="Q466" s="22"/>
      <c r="R466" s="22"/>
      <c r="S466" s="22"/>
      <c r="T466" s="22"/>
      <c r="U466" s="22"/>
      <c r="V466" s="22"/>
    </row>
    <row r="467" spans="17:22" x14ac:dyDescent="0.25">
      <c r="Q467" s="22"/>
      <c r="R467" s="22"/>
      <c r="S467" s="22"/>
      <c r="T467" s="22"/>
      <c r="U467" s="22"/>
      <c r="V467" s="22"/>
    </row>
    <row r="468" spans="17:22" x14ac:dyDescent="0.25">
      <c r="Q468" s="22"/>
      <c r="R468" s="22"/>
      <c r="S468" s="22"/>
      <c r="T468" s="22"/>
      <c r="U468" s="22"/>
      <c r="V468" s="22"/>
    </row>
    <row r="469" spans="17:22" x14ac:dyDescent="0.25">
      <c r="Q469" s="22"/>
      <c r="R469" s="22"/>
      <c r="S469" s="22"/>
      <c r="T469" s="22"/>
      <c r="U469" s="22"/>
      <c r="V469" s="22"/>
    </row>
    <row r="470" spans="17:22" x14ac:dyDescent="0.25">
      <c r="Q470" s="22"/>
      <c r="R470" s="22"/>
      <c r="S470" s="22"/>
      <c r="T470" s="22"/>
      <c r="U470" s="22"/>
      <c r="V470" s="22"/>
    </row>
    <row r="471" spans="17:22" x14ac:dyDescent="0.25">
      <c r="Q471" s="22"/>
      <c r="R471" s="22"/>
      <c r="S471" s="22"/>
      <c r="T471" s="22"/>
      <c r="U471" s="22"/>
      <c r="V471" s="22"/>
    </row>
    <row r="472" spans="17:22" x14ac:dyDescent="0.25">
      <c r="Q472" s="22"/>
      <c r="R472" s="22"/>
      <c r="S472" s="22"/>
      <c r="T472" s="22"/>
      <c r="U472" s="22"/>
      <c r="V472" s="22"/>
    </row>
    <row r="473" spans="17:22" x14ac:dyDescent="0.25">
      <c r="Q473" s="22"/>
      <c r="R473" s="22"/>
      <c r="S473" s="22"/>
      <c r="T473" s="22"/>
      <c r="U473" s="22"/>
      <c r="V473" s="22"/>
    </row>
    <row r="474" spans="17:22" x14ac:dyDescent="0.25">
      <c r="Q474" s="22"/>
      <c r="R474" s="22"/>
      <c r="S474" s="22"/>
      <c r="T474" s="22"/>
      <c r="U474" s="22"/>
      <c r="V474" s="22"/>
    </row>
    <row r="475" spans="17:22" x14ac:dyDescent="0.25">
      <c r="Q475" s="22"/>
      <c r="R475" s="22"/>
      <c r="S475" s="22"/>
      <c r="T475" s="22"/>
      <c r="U475" s="22"/>
      <c r="V475" s="22"/>
    </row>
    <row r="476" spans="17:22" x14ac:dyDescent="0.25">
      <c r="Q476" s="22"/>
      <c r="R476" s="22"/>
      <c r="S476" s="22"/>
      <c r="T476" s="22"/>
      <c r="U476" s="22"/>
      <c r="V476" s="22"/>
    </row>
    <row r="477" spans="17:22" x14ac:dyDescent="0.25">
      <c r="Q477" s="22"/>
      <c r="R477" s="22"/>
      <c r="S477" s="22"/>
      <c r="T477" s="22"/>
      <c r="U477" s="22"/>
      <c r="V477" s="22"/>
    </row>
    <row r="478" spans="17:22" x14ac:dyDescent="0.25">
      <c r="Q478" s="22"/>
      <c r="R478" s="22"/>
      <c r="S478" s="22"/>
      <c r="T478" s="22"/>
      <c r="U478" s="22"/>
      <c r="V478" s="22"/>
    </row>
    <row r="479" spans="17:22" x14ac:dyDescent="0.25">
      <c r="Q479" s="22"/>
      <c r="R479" s="22"/>
      <c r="S479" s="22"/>
      <c r="T479" s="22"/>
      <c r="U479" s="22"/>
      <c r="V479" s="22"/>
    </row>
    <row r="480" spans="17:22" x14ac:dyDescent="0.25">
      <c r="Q480" s="22"/>
      <c r="R480" s="22"/>
      <c r="S480" s="22"/>
      <c r="T480" s="22"/>
      <c r="U480" s="22"/>
      <c r="V480" s="22"/>
    </row>
    <row r="481" spans="17:22" x14ac:dyDescent="0.25">
      <c r="Q481" s="22"/>
      <c r="R481" s="22"/>
      <c r="S481" s="22"/>
      <c r="T481" s="22"/>
      <c r="U481" s="22"/>
      <c r="V481" s="22"/>
    </row>
    <row r="482" spans="17:22" x14ac:dyDescent="0.25">
      <c r="Q482" s="22"/>
      <c r="R482" s="22"/>
      <c r="S482" s="22"/>
      <c r="T482" s="22"/>
      <c r="U482" s="22"/>
      <c r="V482" s="22"/>
    </row>
    <row r="483" spans="17:22" x14ac:dyDescent="0.25">
      <c r="Q483" s="22"/>
      <c r="R483" s="22"/>
      <c r="S483" s="22"/>
      <c r="T483" s="22"/>
      <c r="U483" s="22"/>
      <c r="V483" s="22"/>
    </row>
    <row r="484" spans="17:22" x14ac:dyDescent="0.25">
      <c r="Q484" s="22"/>
      <c r="R484" s="22"/>
      <c r="S484" s="22"/>
      <c r="T484" s="22"/>
      <c r="U484" s="22"/>
      <c r="V484" s="22"/>
    </row>
    <row r="485" spans="17:22" x14ac:dyDescent="0.25">
      <c r="Q485" s="22"/>
      <c r="R485" s="22"/>
      <c r="S485" s="22"/>
      <c r="T485" s="22"/>
      <c r="U485" s="22"/>
      <c r="V485" s="22"/>
    </row>
    <row r="486" spans="17:22" x14ac:dyDescent="0.25">
      <c r="Q486" s="22"/>
      <c r="R486" s="22"/>
      <c r="S486" s="22"/>
      <c r="T486" s="22"/>
      <c r="U486" s="22"/>
      <c r="V486" s="22"/>
    </row>
    <row r="487" spans="17:22" x14ac:dyDescent="0.25">
      <c r="Q487" s="22"/>
      <c r="R487" s="22"/>
      <c r="S487" s="22"/>
      <c r="T487" s="22"/>
      <c r="U487" s="22"/>
      <c r="V487" s="22"/>
    </row>
    <row r="488" spans="17:22" x14ac:dyDescent="0.25">
      <c r="Q488" s="22"/>
      <c r="R488" s="22"/>
      <c r="S488" s="22"/>
      <c r="T488" s="22"/>
      <c r="U488" s="22"/>
      <c r="V488" s="22"/>
    </row>
    <row r="489" spans="17:22" x14ac:dyDescent="0.25">
      <c r="Q489" s="22"/>
      <c r="R489" s="22"/>
      <c r="S489" s="22"/>
      <c r="T489" s="22"/>
      <c r="U489" s="22"/>
      <c r="V489" s="22"/>
    </row>
    <row r="490" spans="17:22" x14ac:dyDescent="0.25">
      <c r="Q490" s="22"/>
      <c r="R490" s="22"/>
      <c r="S490" s="22"/>
      <c r="T490" s="22"/>
      <c r="U490" s="22"/>
      <c r="V490" s="22"/>
    </row>
    <row r="491" spans="17:22" x14ac:dyDescent="0.25">
      <c r="Q491" s="22"/>
      <c r="R491" s="22"/>
      <c r="S491" s="22"/>
      <c r="T491" s="22"/>
      <c r="U491" s="22"/>
      <c r="V491" s="22"/>
    </row>
    <row r="492" spans="17:22" x14ac:dyDescent="0.25">
      <c r="Q492" s="22"/>
      <c r="R492" s="22"/>
      <c r="S492" s="22"/>
      <c r="T492" s="22"/>
      <c r="U492" s="22"/>
      <c r="V492" s="22"/>
    </row>
    <row r="493" spans="17:22" x14ac:dyDescent="0.25">
      <c r="Q493" s="22"/>
      <c r="R493" s="22"/>
      <c r="S493" s="22"/>
      <c r="T493" s="22"/>
      <c r="U493" s="22"/>
      <c r="V493" s="22"/>
    </row>
    <row r="494" spans="17:22" x14ac:dyDescent="0.25">
      <c r="Q494" s="22"/>
      <c r="R494" s="22"/>
      <c r="S494" s="22"/>
      <c r="T494" s="22"/>
      <c r="U494" s="22"/>
      <c r="V494" s="22"/>
    </row>
    <row r="495" spans="17:22" x14ac:dyDescent="0.25">
      <c r="Q495" s="22"/>
      <c r="R495" s="22"/>
      <c r="S495" s="22"/>
      <c r="T495" s="22"/>
      <c r="U495" s="22"/>
      <c r="V495" s="22"/>
    </row>
    <row r="496" spans="17:22" x14ac:dyDescent="0.25">
      <c r="Q496" s="22"/>
      <c r="R496" s="22"/>
      <c r="S496" s="22"/>
      <c r="T496" s="22"/>
      <c r="U496" s="22"/>
      <c r="V496" s="22"/>
    </row>
    <row r="497" spans="17:22" x14ac:dyDescent="0.25">
      <c r="Q497" s="22"/>
      <c r="R497" s="22"/>
      <c r="S497" s="22"/>
      <c r="T497" s="22"/>
      <c r="U497" s="22"/>
      <c r="V497" s="22"/>
    </row>
    <row r="498" spans="17:22" x14ac:dyDescent="0.25">
      <c r="Q498" s="22"/>
      <c r="R498" s="22"/>
      <c r="S498" s="22"/>
      <c r="T498" s="22"/>
      <c r="U498" s="22"/>
      <c r="V498" s="22"/>
    </row>
    <row r="499" spans="17:22" x14ac:dyDescent="0.25">
      <c r="Q499" s="22"/>
      <c r="R499" s="22"/>
      <c r="S499" s="22"/>
      <c r="T499" s="22"/>
      <c r="U499" s="22"/>
      <c r="V499" s="22"/>
    </row>
    <row r="500" spans="17:22" x14ac:dyDescent="0.25">
      <c r="Q500" s="22"/>
      <c r="R500" s="22"/>
      <c r="S500" s="22"/>
      <c r="T500" s="22"/>
      <c r="U500" s="22"/>
      <c r="V500" s="22"/>
    </row>
    <row r="501" spans="17:22" x14ac:dyDescent="0.25">
      <c r="Q501" s="22"/>
      <c r="R501" s="22"/>
      <c r="S501" s="22"/>
      <c r="T501" s="22"/>
      <c r="U501" s="22"/>
      <c r="V501" s="22"/>
    </row>
    <row r="502" spans="17:22" x14ac:dyDescent="0.25">
      <c r="Q502" s="22"/>
      <c r="R502" s="22"/>
      <c r="S502" s="22"/>
      <c r="T502" s="22"/>
      <c r="U502" s="22"/>
      <c r="V502" s="22"/>
    </row>
    <row r="503" spans="17:22" x14ac:dyDescent="0.25">
      <c r="Q503" s="22"/>
      <c r="R503" s="22"/>
      <c r="S503" s="22"/>
      <c r="T503" s="22"/>
      <c r="U503" s="22"/>
      <c r="V503" s="22"/>
    </row>
    <row r="504" spans="17:22" x14ac:dyDescent="0.25">
      <c r="Q504" s="22"/>
      <c r="R504" s="22"/>
      <c r="S504" s="22"/>
      <c r="T504" s="22"/>
      <c r="U504" s="22"/>
      <c r="V504" s="22"/>
    </row>
    <row r="505" spans="17:22" x14ac:dyDescent="0.25">
      <c r="Q505" s="22"/>
      <c r="R505" s="22"/>
      <c r="S505" s="22"/>
      <c r="T505" s="22"/>
      <c r="U505" s="22"/>
      <c r="V505" s="22"/>
    </row>
    <row r="506" spans="17:22" x14ac:dyDescent="0.25">
      <c r="Q506" s="22"/>
      <c r="R506" s="22"/>
      <c r="S506" s="22"/>
      <c r="T506" s="22"/>
      <c r="U506" s="22"/>
      <c r="V506" s="22"/>
    </row>
  </sheetData>
  <conditionalFormatting sqref="F9 F19:F87 G9:G14 F11:F16">
    <cfRule type="cellIs" dxfId="10" priority="1" operator="greaterThan">
      <formula>1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4"/>
  <sheetViews>
    <sheetView zoomScale="115" zoomScaleNormal="115" workbookViewId="0">
      <selection activeCell="F21" sqref="F21"/>
    </sheetView>
  </sheetViews>
  <sheetFormatPr baseColWidth="10" defaultRowHeight="15" x14ac:dyDescent="0.25"/>
  <cols>
    <col min="1" max="16384" width="11.42578125" style="42"/>
  </cols>
  <sheetData>
    <row r="1" spans="1:8" x14ac:dyDescent="0.25">
      <c r="A1" s="98"/>
      <c r="B1" s="98"/>
      <c r="C1" s="98"/>
      <c r="D1" s="98"/>
      <c r="E1" s="98"/>
      <c r="F1" s="98"/>
      <c r="G1" s="98"/>
      <c r="H1" s="98"/>
    </row>
    <row r="2" spans="1:8" x14ac:dyDescent="0.25">
      <c r="A2" s="98"/>
      <c r="B2" s="98"/>
      <c r="C2" s="98"/>
      <c r="D2" s="98"/>
      <c r="E2" s="98"/>
      <c r="F2" s="98"/>
      <c r="G2" s="98"/>
      <c r="H2" s="98"/>
    </row>
    <row r="3" spans="1:8" x14ac:dyDescent="0.25">
      <c r="A3" s="98"/>
      <c r="B3" s="98"/>
      <c r="C3" s="98"/>
      <c r="D3" s="98"/>
      <c r="E3" s="98"/>
      <c r="F3" s="98"/>
      <c r="G3" s="98"/>
      <c r="H3" s="98"/>
    </row>
    <row r="4" spans="1:8" x14ac:dyDescent="0.25">
      <c r="A4" s="98"/>
      <c r="B4" s="98"/>
      <c r="C4" s="98"/>
      <c r="D4" s="98"/>
      <c r="E4" s="98"/>
      <c r="F4" s="98"/>
      <c r="G4" s="98"/>
      <c r="H4" s="98"/>
    </row>
    <row r="6" spans="1:8" x14ac:dyDescent="0.25">
      <c r="A6" s="45"/>
      <c r="B6" s="44"/>
      <c r="C6" s="44"/>
    </row>
    <row r="7" spans="1:8" x14ac:dyDescent="0.25">
      <c r="A7" s="42" t="s">
        <v>27</v>
      </c>
    </row>
    <row r="8" spans="1:8" x14ac:dyDescent="0.25">
      <c r="A8" s="45" t="s">
        <v>3</v>
      </c>
      <c r="B8" s="44" t="s">
        <v>4</v>
      </c>
      <c r="C8" s="44" t="s">
        <v>5</v>
      </c>
      <c r="D8" s="43" t="s">
        <v>13</v>
      </c>
      <c r="E8" s="43"/>
      <c r="F8" s="85" t="s">
        <v>59</v>
      </c>
    </row>
    <row r="9" spans="1:8" x14ac:dyDescent="0.25">
      <c r="A9" s="98">
        <v>29.670068834559697</v>
      </c>
      <c r="B9" s="98">
        <v>1</v>
      </c>
      <c r="C9" s="98">
        <v>0.37367043253904036</v>
      </c>
      <c r="D9" s="98">
        <v>19.8</v>
      </c>
      <c r="E9" s="98"/>
      <c r="F9" s="98"/>
    </row>
    <row r="10" spans="1:8" ht="15.75" x14ac:dyDescent="0.25">
      <c r="A10" s="98">
        <v>26.076979242724523</v>
      </c>
      <c r="B10" s="98">
        <v>1</v>
      </c>
      <c r="C10" s="98">
        <v>0.30083402790696517</v>
      </c>
      <c r="D10" s="98">
        <v>19.8</v>
      </c>
      <c r="E10" s="98"/>
      <c r="F10" s="102" t="s">
        <v>72</v>
      </c>
    </row>
    <row r="11" spans="1:8" x14ac:dyDescent="0.25">
      <c r="A11" s="98">
        <v>25.879917184265011</v>
      </c>
      <c r="B11" s="98">
        <v>1</v>
      </c>
      <c r="C11" s="98">
        <v>0.29383724782068965</v>
      </c>
      <c r="D11" s="98">
        <v>19.8</v>
      </c>
      <c r="E11" s="98"/>
      <c r="F11" s="98"/>
    </row>
    <row r="12" spans="1:8" x14ac:dyDescent="0.25">
      <c r="A12" s="98">
        <v>26.85284640171858</v>
      </c>
      <c r="B12" s="98">
        <v>1</v>
      </c>
      <c r="C12" s="98">
        <v>0.30090490488909688</v>
      </c>
      <c r="D12" s="98">
        <v>19.8</v>
      </c>
      <c r="E12" s="98"/>
      <c r="F12" s="98"/>
    </row>
    <row r="13" spans="1:8" x14ac:dyDescent="0.25">
      <c r="A13" s="98"/>
      <c r="B13" s="98"/>
      <c r="C13" s="98"/>
      <c r="D13" s="98"/>
      <c r="E13" s="98"/>
      <c r="F13" s="98"/>
    </row>
    <row r="14" spans="1:8" x14ac:dyDescent="0.25">
      <c r="A14" s="98"/>
      <c r="B14" s="98"/>
      <c r="C14" s="98"/>
      <c r="D14" s="98"/>
      <c r="E14" s="98"/>
      <c r="F14" s="98"/>
    </row>
    <row r="15" spans="1:8" x14ac:dyDescent="0.25">
      <c r="A15" s="98"/>
      <c r="B15" s="98"/>
      <c r="C15" s="98"/>
      <c r="D15" s="98"/>
      <c r="E15" s="98"/>
      <c r="F15" s="98"/>
    </row>
    <row r="16" spans="1:8" x14ac:dyDescent="0.25">
      <c r="A16" s="98"/>
      <c r="B16" s="98"/>
      <c r="C16" s="98"/>
      <c r="D16" s="98"/>
      <c r="E16" s="98"/>
      <c r="F16" s="98"/>
    </row>
    <row r="17" spans="1:6" x14ac:dyDescent="0.25">
      <c r="A17" s="98"/>
      <c r="B17" s="98"/>
      <c r="C17" s="98"/>
      <c r="D17" s="98"/>
      <c r="E17" s="98"/>
      <c r="F17" s="98"/>
    </row>
    <row r="18" spans="1:6" x14ac:dyDescent="0.25">
      <c r="A18" s="98"/>
      <c r="B18" s="98"/>
      <c r="C18" s="98"/>
      <c r="D18" s="98"/>
      <c r="E18" s="98"/>
      <c r="F18" s="98"/>
    </row>
    <row r="19" spans="1:6" x14ac:dyDescent="0.25">
      <c r="A19" s="98"/>
      <c r="B19" s="98"/>
      <c r="C19" s="98"/>
      <c r="D19" s="98"/>
      <c r="E19" s="98"/>
      <c r="F19" s="98"/>
    </row>
    <row r="20" spans="1:6" x14ac:dyDescent="0.25">
      <c r="A20" s="98"/>
      <c r="B20" s="98"/>
      <c r="C20" s="98"/>
      <c r="D20" s="98"/>
      <c r="E20" s="98"/>
      <c r="F20" s="98"/>
    </row>
    <row r="21" spans="1:6" x14ac:dyDescent="0.25">
      <c r="A21" s="98"/>
      <c r="B21" s="98"/>
      <c r="C21" s="98"/>
      <c r="D21" s="98"/>
      <c r="E21" s="98"/>
      <c r="F21" s="98"/>
    </row>
    <row r="22" spans="1:6" x14ac:dyDescent="0.25">
      <c r="A22" s="98"/>
      <c r="B22" s="98"/>
      <c r="C22" s="98"/>
      <c r="D22" s="98"/>
      <c r="E22" s="98"/>
      <c r="F22" s="98"/>
    </row>
    <row r="23" spans="1:6" x14ac:dyDescent="0.25">
      <c r="A23" s="98"/>
      <c r="B23" s="98"/>
      <c r="C23" s="98"/>
      <c r="D23" s="98"/>
      <c r="E23" s="98"/>
      <c r="F23" s="98"/>
    </row>
    <row r="24" spans="1:6" x14ac:dyDescent="0.25">
      <c r="A24" s="98"/>
      <c r="B24" s="98"/>
      <c r="C24" s="98"/>
      <c r="D24" s="98"/>
      <c r="E24" s="98"/>
      <c r="F24" s="98"/>
    </row>
    <row r="25" spans="1:6" x14ac:dyDescent="0.25">
      <c r="A25" s="98"/>
      <c r="B25" s="98"/>
      <c r="C25" s="98"/>
      <c r="D25" s="98"/>
      <c r="E25" s="98"/>
      <c r="F25" s="98"/>
    </row>
    <row r="26" spans="1:6" x14ac:dyDescent="0.25">
      <c r="A26" s="98"/>
      <c r="B26" s="98"/>
      <c r="C26" s="98"/>
      <c r="D26" s="98"/>
      <c r="E26" s="98"/>
      <c r="F26" s="98"/>
    </row>
    <row r="27" spans="1:6" x14ac:dyDescent="0.25">
      <c r="A27" s="98"/>
      <c r="B27" s="98"/>
      <c r="C27" s="98"/>
      <c r="D27" s="98"/>
      <c r="E27" s="98"/>
      <c r="F27" s="98"/>
    </row>
    <row r="28" spans="1:6" x14ac:dyDescent="0.25">
      <c r="A28" s="98"/>
      <c r="B28" s="98"/>
      <c r="C28" s="98"/>
      <c r="D28" s="98"/>
      <c r="E28" s="98"/>
      <c r="F28" s="98"/>
    </row>
    <row r="29" spans="1:6" x14ac:dyDescent="0.25">
      <c r="A29" s="98"/>
      <c r="B29" s="98"/>
      <c r="C29" s="98"/>
      <c r="D29" s="98"/>
      <c r="E29" s="98"/>
      <c r="F29" s="98"/>
    </row>
    <row r="30" spans="1:6" x14ac:dyDescent="0.25">
      <c r="A30" s="98"/>
      <c r="B30" s="98"/>
      <c r="C30" s="98"/>
      <c r="D30" s="98"/>
      <c r="E30" s="98"/>
      <c r="F30" s="98"/>
    </row>
    <row r="31" spans="1:6" x14ac:dyDescent="0.25">
      <c r="A31" s="98"/>
      <c r="B31" s="98"/>
      <c r="C31" s="98"/>
      <c r="D31" s="98"/>
      <c r="E31" s="98"/>
      <c r="F31" s="98"/>
    </row>
    <row r="32" spans="1:6" x14ac:dyDescent="0.25">
      <c r="A32" s="98"/>
      <c r="B32" s="98"/>
      <c r="C32" s="98"/>
      <c r="D32" s="98"/>
      <c r="E32" s="98"/>
      <c r="F32" s="98"/>
    </row>
    <row r="33" spans="1:6" x14ac:dyDescent="0.25">
      <c r="A33" s="98"/>
      <c r="B33" s="98"/>
      <c r="C33" s="98"/>
      <c r="D33" s="98"/>
      <c r="E33" s="98"/>
      <c r="F33" s="98"/>
    </row>
    <row r="34" spans="1:6" x14ac:dyDescent="0.25">
      <c r="A34" s="98"/>
      <c r="B34" s="98"/>
      <c r="C34" s="98"/>
      <c r="D34" s="98"/>
      <c r="E34" s="98"/>
      <c r="F34" s="98"/>
    </row>
    <row r="35" spans="1:6" x14ac:dyDescent="0.25">
      <c r="A35" s="98"/>
      <c r="B35" s="98"/>
      <c r="C35" s="98"/>
      <c r="D35" s="98"/>
      <c r="E35" s="98"/>
      <c r="F35" s="98"/>
    </row>
    <row r="36" spans="1:6" x14ac:dyDescent="0.25">
      <c r="A36" s="98"/>
      <c r="B36" s="98"/>
      <c r="C36" s="98"/>
      <c r="D36" s="98"/>
      <c r="E36" s="98"/>
      <c r="F36" s="98"/>
    </row>
    <row r="37" spans="1:6" x14ac:dyDescent="0.25">
      <c r="A37" s="98"/>
      <c r="B37" s="98"/>
      <c r="C37" s="98"/>
      <c r="D37" s="98"/>
      <c r="E37" s="98"/>
      <c r="F37" s="98"/>
    </row>
    <row r="38" spans="1:6" x14ac:dyDescent="0.25">
      <c r="A38" s="98"/>
      <c r="B38" s="98"/>
      <c r="C38" s="98"/>
      <c r="D38" s="98"/>
      <c r="E38" s="98"/>
      <c r="F38" s="98"/>
    </row>
    <row r="39" spans="1:6" x14ac:dyDescent="0.25">
      <c r="A39" s="98"/>
      <c r="B39" s="98"/>
      <c r="C39" s="98"/>
      <c r="D39" s="98"/>
      <c r="E39" s="98"/>
      <c r="F39" s="98"/>
    </row>
    <row r="40" spans="1:6" x14ac:dyDescent="0.25">
      <c r="A40" s="98"/>
      <c r="B40" s="98"/>
      <c r="C40" s="98"/>
      <c r="D40" s="98"/>
      <c r="E40" s="98"/>
      <c r="F40" s="98"/>
    </row>
    <row r="41" spans="1:6" x14ac:dyDescent="0.25">
      <c r="A41" s="98"/>
      <c r="B41" s="98"/>
      <c r="C41" s="98"/>
      <c r="D41" s="98"/>
      <c r="E41" s="98"/>
      <c r="F41" s="98"/>
    </row>
    <row r="42" spans="1:6" x14ac:dyDescent="0.25">
      <c r="A42" s="98"/>
      <c r="B42" s="98"/>
      <c r="C42" s="98"/>
      <c r="D42" s="98"/>
      <c r="E42" s="98"/>
      <c r="F42" s="98"/>
    </row>
    <row r="43" spans="1:6" x14ac:dyDescent="0.25">
      <c r="A43" s="98"/>
      <c r="B43" s="98"/>
      <c r="C43" s="98"/>
      <c r="D43" s="98"/>
      <c r="E43" s="98"/>
      <c r="F43" s="98"/>
    </row>
    <row r="44" spans="1:6" x14ac:dyDescent="0.25">
      <c r="A44" s="98"/>
      <c r="B44" s="98"/>
      <c r="C44" s="98"/>
      <c r="D44" s="98"/>
      <c r="E44" s="98"/>
      <c r="F44" s="98"/>
    </row>
    <row r="45" spans="1:6" x14ac:dyDescent="0.25">
      <c r="A45" s="98"/>
      <c r="B45" s="98"/>
      <c r="C45" s="98"/>
      <c r="D45" s="98"/>
      <c r="E45" s="98"/>
      <c r="F45" s="98"/>
    </row>
    <row r="46" spans="1:6" x14ac:dyDescent="0.25">
      <c r="A46" s="98"/>
      <c r="B46" s="98"/>
      <c r="C46" s="98"/>
      <c r="D46" s="98"/>
      <c r="E46" s="98"/>
      <c r="F46" s="98"/>
    </row>
    <row r="47" spans="1:6" x14ac:dyDescent="0.25">
      <c r="A47" s="98"/>
      <c r="B47" s="98"/>
      <c r="C47" s="98"/>
      <c r="D47" s="98"/>
      <c r="E47" s="98"/>
      <c r="F47" s="98"/>
    </row>
    <row r="48" spans="1:6" x14ac:dyDescent="0.25">
      <c r="A48" s="98"/>
      <c r="B48" s="98"/>
      <c r="C48" s="98"/>
      <c r="D48" s="98"/>
      <c r="E48" s="98"/>
      <c r="F48" s="98"/>
    </row>
    <row r="49" spans="1:6" x14ac:dyDescent="0.25">
      <c r="A49" s="98"/>
      <c r="B49" s="98"/>
      <c r="C49" s="98"/>
      <c r="D49" s="98"/>
      <c r="E49" s="98"/>
      <c r="F49" s="98"/>
    </row>
    <row r="50" spans="1:6" x14ac:dyDescent="0.25">
      <c r="A50" s="98"/>
      <c r="B50" s="98"/>
      <c r="C50" s="98"/>
      <c r="D50" s="98"/>
      <c r="E50" s="98"/>
      <c r="F50" s="98"/>
    </row>
    <row r="51" spans="1:6" x14ac:dyDescent="0.25">
      <c r="A51" s="98"/>
      <c r="B51" s="98"/>
      <c r="C51" s="98"/>
      <c r="D51" s="98"/>
      <c r="E51" s="98"/>
      <c r="F51" s="98"/>
    </row>
    <row r="52" spans="1:6" x14ac:dyDescent="0.25">
      <c r="A52" s="98"/>
      <c r="B52" s="98"/>
      <c r="C52" s="98"/>
      <c r="D52" s="98"/>
      <c r="E52" s="98"/>
      <c r="F52" s="98"/>
    </row>
    <row r="53" spans="1:6" x14ac:dyDescent="0.25">
      <c r="A53" s="98"/>
      <c r="B53" s="98"/>
      <c r="C53" s="98"/>
      <c r="D53" s="98"/>
      <c r="E53" s="98"/>
      <c r="F53" s="98"/>
    </row>
    <row r="54" spans="1:6" x14ac:dyDescent="0.25">
      <c r="A54" s="98"/>
      <c r="B54" s="98"/>
      <c r="C54" s="98"/>
      <c r="D54" s="98"/>
      <c r="E54" s="98"/>
      <c r="F54" s="98"/>
    </row>
    <row r="55" spans="1:6" x14ac:dyDescent="0.25">
      <c r="A55" s="98"/>
      <c r="B55" s="98"/>
      <c r="C55" s="98"/>
      <c r="D55" s="98"/>
      <c r="E55" s="98"/>
      <c r="F55" s="98"/>
    </row>
    <row r="56" spans="1:6" x14ac:dyDescent="0.25">
      <c r="A56" s="98"/>
      <c r="B56" s="98"/>
      <c r="C56" s="98"/>
      <c r="D56" s="98"/>
      <c r="E56" s="98"/>
      <c r="F56" s="98"/>
    </row>
    <row r="57" spans="1:6" x14ac:dyDescent="0.25">
      <c r="A57" s="98"/>
      <c r="B57" s="98"/>
      <c r="C57" s="98"/>
      <c r="D57" s="98"/>
      <c r="E57" s="98"/>
      <c r="F57" s="98"/>
    </row>
    <row r="58" spans="1:6" x14ac:dyDescent="0.25">
      <c r="A58" s="98"/>
      <c r="B58" s="98"/>
      <c r="C58" s="98"/>
      <c r="D58" s="98"/>
      <c r="E58" s="98"/>
      <c r="F58" s="98"/>
    </row>
    <row r="59" spans="1:6" x14ac:dyDescent="0.25">
      <c r="A59" s="98"/>
      <c r="B59" s="98"/>
      <c r="C59" s="98"/>
      <c r="D59" s="98"/>
      <c r="E59" s="98"/>
      <c r="F59" s="98"/>
    </row>
    <row r="60" spans="1:6" x14ac:dyDescent="0.25">
      <c r="A60" s="98"/>
      <c r="B60" s="98"/>
      <c r="C60" s="98"/>
      <c r="D60" s="98"/>
      <c r="E60" s="98"/>
      <c r="F60" s="98"/>
    </row>
    <row r="61" spans="1:6" x14ac:dyDescent="0.25">
      <c r="A61" s="98"/>
      <c r="B61" s="98"/>
      <c r="C61" s="98"/>
      <c r="D61" s="98"/>
      <c r="E61" s="98"/>
      <c r="F61" s="98"/>
    </row>
    <row r="62" spans="1:6" x14ac:dyDescent="0.25">
      <c r="A62" s="98"/>
      <c r="B62" s="98"/>
      <c r="C62" s="98"/>
      <c r="D62" s="98"/>
      <c r="E62" s="98"/>
      <c r="F62" s="98"/>
    </row>
    <row r="63" spans="1:6" x14ac:dyDescent="0.25">
      <c r="A63" s="98"/>
      <c r="B63" s="98"/>
      <c r="C63" s="98"/>
      <c r="D63" s="98"/>
      <c r="E63" s="98"/>
      <c r="F63" s="98"/>
    </row>
    <row r="64" spans="1:6" x14ac:dyDescent="0.25">
      <c r="A64" s="98"/>
      <c r="B64" s="98"/>
      <c r="C64" s="98"/>
      <c r="D64" s="98"/>
      <c r="E64" s="98"/>
      <c r="F64" s="98"/>
    </row>
    <row r="65" spans="1:6" x14ac:dyDescent="0.25">
      <c r="A65" s="98"/>
      <c r="B65" s="98"/>
      <c r="C65" s="98"/>
      <c r="D65" s="98"/>
      <c r="E65" s="98"/>
      <c r="F65" s="98"/>
    </row>
    <row r="66" spans="1:6" x14ac:dyDescent="0.25">
      <c r="A66" s="98"/>
      <c r="B66" s="98"/>
      <c r="C66" s="98"/>
      <c r="D66" s="98"/>
      <c r="E66" s="98"/>
      <c r="F66" s="98"/>
    </row>
    <row r="67" spans="1:6" x14ac:dyDescent="0.25">
      <c r="A67" s="98"/>
      <c r="B67" s="98"/>
      <c r="C67" s="98"/>
      <c r="D67" s="98"/>
      <c r="E67" s="98"/>
      <c r="F67" s="98"/>
    </row>
    <row r="68" spans="1:6" x14ac:dyDescent="0.25">
      <c r="A68" s="98"/>
      <c r="B68" s="98"/>
      <c r="C68" s="98"/>
      <c r="D68" s="98"/>
      <c r="E68" s="98"/>
      <c r="F68" s="98"/>
    </row>
    <row r="69" spans="1:6" x14ac:dyDescent="0.25">
      <c r="A69" s="98"/>
      <c r="B69" s="98"/>
      <c r="C69" s="98"/>
      <c r="D69" s="98"/>
      <c r="E69" s="98"/>
      <c r="F69" s="98"/>
    </row>
    <row r="70" spans="1:6" x14ac:dyDescent="0.25">
      <c r="A70" s="98"/>
      <c r="B70" s="98"/>
      <c r="C70" s="98"/>
      <c r="D70" s="98"/>
      <c r="E70" s="98"/>
      <c r="F70" s="98"/>
    </row>
    <row r="71" spans="1:6" x14ac:dyDescent="0.25">
      <c r="A71" s="98"/>
      <c r="B71" s="98"/>
      <c r="C71" s="98"/>
      <c r="D71" s="98"/>
      <c r="E71" s="98"/>
      <c r="F71" s="98"/>
    </row>
    <row r="72" spans="1:6" x14ac:dyDescent="0.25">
      <c r="A72" s="98"/>
      <c r="B72" s="98"/>
      <c r="C72" s="98"/>
      <c r="D72" s="98"/>
      <c r="E72" s="98"/>
      <c r="F72" s="98"/>
    </row>
    <row r="73" spans="1:6" x14ac:dyDescent="0.25">
      <c r="A73" s="98"/>
      <c r="B73" s="98"/>
      <c r="C73" s="98"/>
      <c r="D73" s="98"/>
      <c r="E73" s="98"/>
      <c r="F73" s="98"/>
    </row>
    <row r="74" spans="1:6" x14ac:dyDescent="0.25">
      <c r="A74" s="98"/>
      <c r="B74" s="98"/>
      <c r="C74" s="98"/>
      <c r="D74" s="98"/>
      <c r="E74" s="98"/>
      <c r="F74" s="98"/>
    </row>
    <row r="75" spans="1:6" x14ac:dyDescent="0.25">
      <c r="A75" s="98"/>
      <c r="B75" s="98"/>
      <c r="C75" s="98"/>
      <c r="D75" s="98"/>
      <c r="E75" s="98"/>
      <c r="F75" s="98"/>
    </row>
    <row r="76" spans="1:6" x14ac:dyDescent="0.25">
      <c r="A76" s="98"/>
      <c r="B76" s="98"/>
      <c r="C76" s="98"/>
      <c r="D76" s="98"/>
      <c r="E76" s="98"/>
      <c r="F76" s="98"/>
    </row>
    <row r="77" spans="1:6" x14ac:dyDescent="0.25">
      <c r="A77" s="98"/>
      <c r="B77" s="98"/>
      <c r="C77" s="98"/>
      <c r="D77" s="98"/>
      <c r="E77" s="98"/>
      <c r="F77" s="98"/>
    </row>
    <row r="78" spans="1:6" x14ac:dyDescent="0.25">
      <c r="A78" s="98"/>
      <c r="B78" s="98"/>
      <c r="C78" s="98"/>
      <c r="D78" s="98"/>
      <c r="E78" s="98"/>
      <c r="F78" s="98"/>
    </row>
    <row r="79" spans="1:6" x14ac:dyDescent="0.25">
      <c r="A79" s="98"/>
      <c r="B79" s="98"/>
      <c r="C79" s="98"/>
      <c r="D79" s="98"/>
      <c r="E79" s="98"/>
      <c r="F79" s="98"/>
    </row>
    <row r="80" spans="1:6" x14ac:dyDescent="0.25">
      <c r="A80" s="98"/>
      <c r="B80" s="98"/>
      <c r="C80" s="98"/>
      <c r="D80" s="98"/>
      <c r="E80" s="98"/>
      <c r="F80" s="98"/>
    </row>
    <row r="81" spans="1:6" x14ac:dyDescent="0.25">
      <c r="A81" s="98"/>
      <c r="B81" s="98"/>
      <c r="C81" s="98"/>
      <c r="D81" s="98"/>
      <c r="E81" s="98"/>
      <c r="F81" s="98"/>
    </row>
    <row r="82" spans="1:6" x14ac:dyDescent="0.25">
      <c r="A82" s="98"/>
      <c r="B82" s="98"/>
      <c r="C82" s="98"/>
      <c r="D82" s="98"/>
      <c r="E82" s="98"/>
      <c r="F82" s="98"/>
    </row>
    <row r="83" spans="1:6" x14ac:dyDescent="0.25">
      <c r="A83" s="98"/>
      <c r="B83" s="98"/>
      <c r="C83" s="98"/>
      <c r="D83" s="98"/>
      <c r="E83" s="98"/>
      <c r="F83" s="98"/>
    </row>
    <row r="84" spans="1:6" x14ac:dyDescent="0.25">
      <c r="A84" s="98"/>
      <c r="B84" s="98"/>
      <c r="C84" s="98"/>
      <c r="D84" s="98"/>
      <c r="E84" s="98"/>
      <c r="F84" s="98"/>
    </row>
    <row r="85" spans="1:6" x14ac:dyDescent="0.25">
      <c r="A85" s="98"/>
      <c r="B85" s="98"/>
      <c r="C85" s="98"/>
      <c r="D85" s="98"/>
      <c r="E85" s="98"/>
      <c r="F85" s="98"/>
    </row>
    <row r="86" spans="1:6" x14ac:dyDescent="0.25">
      <c r="A86" s="98"/>
      <c r="B86" s="98"/>
      <c r="C86" s="98"/>
      <c r="D86" s="98"/>
      <c r="E86" s="98"/>
      <c r="F86" s="98"/>
    </row>
    <row r="87" spans="1:6" x14ac:dyDescent="0.25">
      <c r="A87" s="98"/>
      <c r="B87" s="98"/>
      <c r="C87" s="98"/>
      <c r="D87" s="98"/>
      <c r="E87" s="98"/>
      <c r="F87" s="98"/>
    </row>
    <row r="88" spans="1:6" x14ac:dyDescent="0.25">
      <c r="A88" s="98"/>
      <c r="B88" s="98"/>
      <c r="C88" s="98"/>
      <c r="D88" s="98"/>
      <c r="E88" s="98"/>
      <c r="F88" s="98"/>
    </row>
    <row r="89" spans="1:6" x14ac:dyDescent="0.25">
      <c r="A89" s="98"/>
      <c r="B89" s="98"/>
      <c r="C89" s="98"/>
      <c r="D89" s="98"/>
      <c r="E89" s="98"/>
      <c r="F89" s="98"/>
    </row>
    <row r="90" spans="1:6" x14ac:dyDescent="0.25">
      <c r="A90" s="98"/>
      <c r="B90" s="98"/>
      <c r="C90" s="98"/>
      <c r="D90" s="98"/>
      <c r="E90" s="98"/>
      <c r="F90" s="98"/>
    </row>
    <row r="91" spans="1:6" x14ac:dyDescent="0.25">
      <c r="A91" s="98"/>
      <c r="B91" s="98"/>
      <c r="C91" s="98"/>
      <c r="D91" s="98"/>
      <c r="E91" s="98"/>
      <c r="F91" s="98"/>
    </row>
    <row r="92" spans="1:6" x14ac:dyDescent="0.25">
      <c r="A92" s="98"/>
      <c r="B92" s="98"/>
      <c r="C92" s="98"/>
      <c r="D92" s="98"/>
      <c r="E92" s="98"/>
      <c r="F92" s="98"/>
    </row>
    <row r="93" spans="1:6" x14ac:dyDescent="0.25">
      <c r="A93" s="98"/>
      <c r="B93" s="98"/>
      <c r="C93" s="98"/>
      <c r="D93" s="98"/>
      <c r="E93" s="98"/>
      <c r="F93" s="98"/>
    </row>
    <row r="94" spans="1:6" x14ac:dyDescent="0.25">
      <c r="A94" s="98"/>
      <c r="B94" s="98"/>
      <c r="C94" s="98"/>
      <c r="D94" s="98"/>
      <c r="E94" s="98"/>
      <c r="F94" s="98"/>
    </row>
    <row r="95" spans="1:6" x14ac:dyDescent="0.25">
      <c r="A95" s="98"/>
      <c r="B95" s="98"/>
      <c r="C95" s="98"/>
      <c r="D95" s="98"/>
      <c r="E95" s="98"/>
      <c r="F95" s="98"/>
    </row>
    <row r="96" spans="1:6" x14ac:dyDescent="0.25">
      <c r="A96" s="98"/>
      <c r="B96" s="98"/>
      <c r="C96" s="98"/>
      <c r="D96" s="98"/>
      <c r="E96" s="98"/>
      <c r="F96" s="98"/>
    </row>
    <row r="97" spans="1:6" x14ac:dyDescent="0.25">
      <c r="A97" s="98"/>
      <c r="B97" s="98"/>
      <c r="C97" s="98"/>
      <c r="D97" s="98"/>
      <c r="E97" s="98"/>
      <c r="F97" s="98"/>
    </row>
    <row r="98" spans="1:6" x14ac:dyDescent="0.25">
      <c r="A98" s="98"/>
      <c r="B98" s="98"/>
      <c r="C98" s="98"/>
      <c r="D98" s="98"/>
      <c r="E98" s="98"/>
      <c r="F98" s="98"/>
    </row>
    <row r="99" spans="1:6" x14ac:dyDescent="0.25">
      <c r="A99" s="98"/>
      <c r="B99" s="98"/>
      <c r="C99" s="98"/>
      <c r="D99" s="98"/>
      <c r="E99" s="98"/>
      <c r="F99" s="98"/>
    </row>
    <row r="100" spans="1:6" x14ac:dyDescent="0.25">
      <c r="A100" s="98"/>
      <c r="B100" s="98"/>
      <c r="C100" s="98"/>
      <c r="D100" s="98"/>
      <c r="E100" s="98"/>
      <c r="F100" s="98"/>
    </row>
    <row r="101" spans="1:6" x14ac:dyDescent="0.25">
      <c r="A101" s="98"/>
      <c r="B101" s="98"/>
      <c r="C101" s="98"/>
      <c r="D101" s="98"/>
      <c r="E101" s="98"/>
      <c r="F101" s="98"/>
    </row>
    <row r="102" spans="1:6" x14ac:dyDescent="0.25">
      <c r="A102" s="98"/>
      <c r="B102" s="98"/>
      <c r="C102" s="98"/>
      <c r="D102" s="98"/>
      <c r="E102" s="98"/>
      <c r="F102" s="98"/>
    </row>
    <row r="103" spans="1:6" x14ac:dyDescent="0.25">
      <c r="A103" s="98"/>
      <c r="B103" s="98"/>
      <c r="C103" s="98"/>
      <c r="D103" s="98"/>
      <c r="E103" s="98"/>
      <c r="F103" s="98"/>
    </row>
    <row r="104" spans="1:6" x14ac:dyDescent="0.25">
      <c r="A104" s="98"/>
      <c r="B104" s="98"/>
      <c r="C104" s="98"/>
      <c r="D104" s="98"/>
      <c r="E104" s="98"/>
      <c r="F104" s="98"/>
    </row>
    <row r="105" spans="1:6" x14ac:dyDescent="0.25">
      <c r="A105" s="98"/>
      <c r="B105" s="98"/>
      <c r="C105" s="98"/>
      <c r="D105" s="98"/>
      <c r="E105" s="98"/>
      <c r="F105" s="98"/>
    </row>
    <row r="106" spans="1:6" x14ac:dyDescent="0.25">
      <c r="A106" s="98"/>
      <c r="B106" s="98"/>
      <c r="C106" s="98"/>
      <c r="D106" s="98"/>
      <c r="E106" s="98"/>
      <c r="F106" s="98"/>
    </row>
    <row r="107" spans="1:6" x14ac:dyDescent="0.25">
      <c r="A107" s="98"/>
      <c r="B107" s="98"/>
      <c r="C107" s="98"/>
      <c r="D107" s="98"/>
      <c r="E107" s="98"/>
      <c r="F107" s="98"/>
    </row>
    <row r="108" spans="1:6" x14ac:dyDescent="0.25">
      <c r="A108" s="98"/>
      <c r="B108" s="98"/>
      <c r="C108" s="98"/>
      <c r="D108" s="98"/>
      <c r="E108" s="98"/>
      <c r="F108" s="98"/>
    </row>
    <row r="109" spans="1:6" x14ac:dyDescent="0.25">
      <c r="A109" s="98"/>
      <c r="B109" s="98"/>
      <c r="C109" s="98"/>
      <c r="D109" s="98"/>
      <c r="E109" s="98"/>
      <c r="F109" s="98"/>
    </row>
    <row r="110" spans="1:6" x14ac:dyDescent="0.25">
      <c r="A110" s="98"/>
      <c r="B110" s="98"/>
      <c r="C110" s="98"/>
      <c r="D110" s="98"/>
      <c r="E110" s="98"/>
      <c r="F110" s="98"/>
    </row>
    <row r="111" spans="1:6" x14ac:dyDescent="0.25">
      <c r="A111" s="98"/>
      <c r="B111" s="98"/>
      <c r="C111" s="98"/>
      <c r="D111" s="98"/>
      <c r="E111" s="98"/>
      <c r="F111" s="98"/>
    </row>
    <row r="112" spans="1:6" x14ac:dyDescent="0.25">
      <c r="A112" s="98"/>
      <c r="B112" s="98"/>
      <c r="C112" s="98"/>
      <c r="D112" s="98"/>
      <c r="E112" s="98"/>
      <c r="F112" s="98"/>
    </row>
    <row r="113" spans="1:6" x14ac:dyDescent="0.25">
      <c r="A113" s="98"/>
      <c r="B113" s="98"/>
      <c r="C113" s="98"/>
      <c r="D113" s="98"/>
      <c r="E113" s="98"/>
      <c r="F113" s="98"/>
    </row>
    <row r="114" spans="1:6" x14ac:dyDescent="0.25">
      <c r="A114" s="98"/>
      <c r="B114" s="98"/>
      <c r="C114" s="98"/>
      <c r="D114" s="98"/>
      <c r="E114" s="98"/>
      <c r="F114" s="98"/>
    </row>
    <row r="115" spans="1:6" x14ac:dyDescent="0.25">
      <c r="A115" s="98"/>
      <c r="B115" s="98"/>
      <c r="C115" s="98"/>
      <c r="D115" s="98"/>
      <c r="E115" s="98"/>
      <c r="F115" s="98"/>
    </row>
    <row r="116" spans="1:6" x14ac:dyDescent="0.25">
      <c r="A116" s="98"/>
      <c r="B116" s="98"/>
      <c r="C116" s="98"/>
      <c r="D116" s="98"/>
      <c r="E116" s="98"/>
      <c r="F116" s="98"/>
    </row>
    <row r="117" spans="1:6" x14ac:dyDescent="0.25">
      <c r="A117" s="98"/>
      <c r="B117" s="98"/>
      <c r="C117" s="98"/>
      <c r="D117" s="98"/>
      <c r="E117" s="98"/>
      <c r="F117" s="98"/>
    </row>
    <row r="118" spans="1:6" x14ac:dyDescent="0.25">
      <c r="A118" s="98"/>
      <c r="B118" s="98"/>
      <c r="C118" s="98"/>
      <c r="D118" s="98"/>
      <c r="E118" s="98"/>
      <c r="F118" s="98"/>
    </row>
    <row r="119" spans="1:6" x14ac:dyDescent="0.25">
      <c r="A119" s="98"/>
      <c r="B119" s="98"/>
      <c r="C119" s="98"/>
      <c r="D119" s="98"/>
      <c r="E119" s="98"/>
      <c r="F119" s="98"/>
    </row>
    <row r="120" spans="1:6" x14ac:dyDescent="0.25">
      <c r="A120" s="98"/>
      <c r="B120" s="98"/>
      <c r="C120" s="98"/>
      <c r="D120" s="98"/>
      <c r="E120" s="98"/>
      <c r="F120" s="98"/>
    </row>
    <row r="121" spans="1:6" x14ac:dyDescent="0.25">
      <c r="A121" s="98"/>
      <c r="B121" s="98"/>
      <c r="C121" s="98"/>
      <c r="D121" s="98"/>
      <c r="E121" s="98"/>
      <c r="F121" s="98"/>
    </row>
    <row r="122" spans="1:6" x14ac:dyDescent="0.25">
      <c r="A122" s="98"/>
      <c r="B122" s="98"/>
      <c r="C122" s="98"/>
      <c r="D122" s="98"/>
      <c r="E122" s="98"/>
      <c r="F122" s="98"/>
    </row>
    <row r="123" spans="1:6" x14ac:dyDescent="0.25">
      <c r="A123" s="98"/>
      <c r="B123" s="98"/>
      <c r="C123" s="98"/>
      <c r="D123" s="98"/>
      <c r="E123" s="98"/>
      <c r="F123" s="98"/>
    </row>
    <row r="124" spans="1:6" x14ac:dyDescent="0.25">
      <c r="A124" s="98"/>
      <c r="B124" s="98"/>
      <c r="C124" s="98"/>
      <c r="D124" s="98"/>
      <c r="E124" s="98"/>
      <c r="F124" s="98"/>
    </row>
    <row r="125" spans="1:6" x14ac:dyDescent="0.25">
      <c r="A125" s="98"/>
      <c r="B125" s="98"/>
      <c r="C125" s="98"/>
      <c r="D125" s="98"/>
      <c r="E125" s="98"/>
      <c r="F125" s="98"/>
    </row>
    <row r="126" spans="1:6" x14ac:dyDescent="0.25">
      <c r="A126" s="98"/>
      <c r="B126" s="98"/>
      <c r="C126" s="98"/>
      <c r="D126" s="98"/>
      <c r="E126" s="98"/>
      <c r="F126" s="98"/>
    </row>
    <row r="127" spans="1:6" x14ac:dyDescent="0.25">
      <c r="A127" s="98"/>
      <c r="B127" s="98"/>
      <c r="C127" s="98"/>
      <c r="D127" s="98"/>
      <c r="E127" s="98"/>
      <c r="F127" s="98"/>
    </row>
    <row r="128" spans="1:6" x14ac:dyDescent="0.25">
      <c r="A128" s="98"/>
      <c r="B128" s="98"/>
      <c r="C128" s="98"/>
      <c r="D128" s="98"/>
      <c r="E128" s="98"/>
      <c r="F128" s="98"/>
    </row>
    <row r="129" spans="1:6" x14ac:dyDescent="0.25">
      <c r="A129" s="98"/>
      <c r="B129" s="98"/>
      <c r="C129" s="98"/>
      <c r="D129" s="98"/>
      <c r="E129" s="98"/>
      <c r="F129" s="98"/>
    </row>
    <row r="130" spans="1:6" x14ac:dyDescent="0.25">
      <c r="A130" s="98"/>
      <c r="B130" s="98"/>
      <c r="C130" s="98"/>
      <c r="D130" s="98"/>
      <c r="E130" s="98"/>
      <c r="F130" s="98"/>
    </row>
    <row r="131" spans="1:6" x14ac:dyDescent="0.25">
      <c r="A131" s="98"/>
      <c r="B131" s="98"/>
      <c r="C131" s="98"/>
      <c r="D131" s="98"/>
      <c r="E131" s="98"/>
      <c r="F131" s="98"/>
    </row>
    <row r="132" spans="1:6" x14ac:dyDescent="0.25">
      <c r="A132" s="98"/>
      <c r="B132" s="98"/>
      <c r="C132" s="98"/>
      <c r="D132" s="98"/>
      <c r="E132" s="98"/>
      <c r="F132" s="98"/>
    </row>
    <row r="133" spans="1:6" x14ac:dyDescent="0.25">
      <c r="A133" s="98"/>
      <c r="B133" s="98"/>
      <c r="C133" s="98"/>
      <c r="D133" s="98"/>
      <c r="E133" s="98"/>
      <c r="F133" s="98"/>
    </row>
    <row r="134" spans="1:6" x14ac:dyDescent="0.25">
      <c r="A134" s="98"/>
      <c r="B134" s="98"/>
      <c r="C134" s="98"/>
      <c r="D134" s="98"/>
      <c r="E134" s="98"/>
      <c r="F134" s="98"/>
    </row>
    <row r="135" spans="1:6" x14ac:dyDescent="0.25">
      <c r="A135" s="98"/>
      <c r="B135" s="98"/>
      <c r="C135" s="98"/>
      <c r="D135" s="98"/>
      <c r="E135" s="98"/>
      <c r="F135" s="98"/>
    </row>
    <row r="136" spans="1:6" x14ac:dyDescent="0.25">
      <c r="A136" s="98"/>
      <c r="B136" s="98"/>
      <c r="C136" s="98"/>
      <c r="D136" s="98"/>
      <c r="E136" s="98"/>
      <c r="F136" s="98"/>
    </row>
    <row r="137" spans="1:6" x14ac:dyDescent="0.25">
      <c r="A137" s="98"/>
      <c r="B137" s="98"/>
      <c r="C137" s="98"/>
      <c r="D137" s="98"/>
      <c r="E137" s="98"/>
      <c r="F137" s="98"/>
    </row>
    <row r="138" spans="1:6" x14ac:dyDescent="0.25">
      <c r="A138" s="98"/>
      <c r="B138" s="98"/>
      <c r="C138" s="98"/>
      <c r="D138" s="98"/>
      <c r="E138" s="98"/>
      <c r="F138" s="98"/>
    </row>
    <row r="139" spans="1:6" x14ac:dyDescent="0.25">
      <c r="A139" s="98"/>
      <c r="B139" s="98"/>
      <c r="C139" s="98"/>
      <c r="D139" s="98"/>
      <c r="E139" s="98"/>
      <c r="F139" s="98"/>
    </row>
    <row r="140" spans="1:6" x14ac:dyDescent="0.25">
      <c r="A140" s="98"/>
      <c r="B140" s="98"/>
      <c r="C140" s="98"/>
      <c r="D140" s="98"/>
      <c r="E140" s="98"/>
      <c r="F140" s="98"/>
    </row>
    <row r="141" spans="1:6" x14ac:dyDescent="0.25">
      <c r="A141" s="98"/>
      <c r="B141" s="98"/>
      <c r="C141" s="98"/>
      <c r="D141" s="98"/>
      <c r="E141" s="98"/>
      <c r="F141" s="98"/>
    </row>
    <row r="142" spans="1:6" x14ac:dyDescent="0.25">
      <c r="A142" s="98"/>
      <c r="B142" s="98"/>
      <c r="C142" s="98"/>
      <c r="D142" s="98"/>
      <c r="E142" s="98"/>
      <c r="F142" s="98"/>
    </row>
    <row r="143" spans="1:6" x14ac:dyDescent="0.25">
      <c r="A143" s="98"/>
      <c r="B143" s="98"/>
      <c r="C143" s="98"/>
      <c r="D143" s="98"/>
      <c r="E143" s="98"/>
      <c r="F143" s="98"/>
    </row>
    <row r="144" spans="1:6" x14ac:dyDescent="0.25">
      <c r="A144" s="98"/>
      <c r="B144" s="98"/>
      <c r="C144" s="98"/>
      <c r="D144" s="98"/>
      <c r="E144" s="98"/>
      <c r="F144" s="98"/>
    </row>
    <row r="145" spans="1:6" x14ac:dyDescent="0.25">
      <c r="A145" s="98"/>
      <c r="B145" s="98"/>
      <c r="C145" s="98"/>
      <c r="D145" s="98"/>
      <c r="E145" s="98"/>
      <c r="F145" s="98"/>
    </row>
    <row r="146" spans="1:6" x14ac:dyDescent="0.25">
      <c r="A146" s="98"/>
      <c r="B146" s="98"/>
      <c r="C146" s="98"/>
      <c r="D146" s="98"/>
      <c r="E146" s="98"/>
      <c r="F146" s="98"/>
    </row>
    <row r="147" spans="1:6" x14ac:dyDescent="0.25">
      <c r="A147" s="98"/>
      <c r="B147" s="98"/>
      <c r="C147" s="98"/>
      <c r="D147" s="98"/>
      <c r="E147" s="98"/>
      <c r="F147" s="98"/>
    </row>
    <row r="148" spans="1:6" x14ac:dyDescent="0.25">
      <c r="A148" s="98"/>
      <c r="B148" s="98"/>
      <c r="C148" s="98"/>
      <c r="D148" s="98"/>
      <c r="E148" s="98"/>
      <c r="F148" s="98"/>
    </row>
    <row r="149" spans="1:6" x14ac:dyDescent="0.25">
      <c r="A149" s="98"/>
      <c r="B149" s="98"/>
      <c r="C149" s="98"/>
      <c r="D149" s="98"/>
      <c r="E149" s="98"/>
      <c r="F149" s="98"/>
    </row>
    <row r="150" spans="1:6" x14ac:dyDescent="0.25">
      <c r="A150" s="98"/>
      <c r="B150" s="98"/>
      <c r="C150" s="98"/>
      <c r="D150" s="98"/>
      <c r="E150" s="98"/>
      <c r="F150" s="98"/>
    </row>
    <row r="151" spans="1:6" x14ac:dyDescent="0.25">
      <c r="A151" s="98"/>
      <c r="B151" s="98"/>
      <c r="C151" s="98"/>
      <c r="D151" s="98"/>
      <c r="E151" s="98"/>
      <c r="F151" s="98"/>
    </row>
    <row r="152" spans="1:6" x14ac:dyDescent="0.25">
      <c r="A152" s="98"/>
      <c r="B152" s="98"/>
      <c r="C152" s="98"/>
      <c r="D152" s="98"/>
      <c r="E152" s="98"/>
      <c r="F152" s="98"/>
    </row>
    <row r="153" spans="1:6" x14ac:dyDescent="0.25">
      <c r="A153" s="98"/>
      <c r="B153" s="98"/>
      <c r="C153" s="98"/>
      <c r="D153" s="98"/>
      <c r="E153" s="98"/>
      <c r="F153" s="98"/>
    </row>
    <row r="154" spans="1:6" x14ac:dyDescent="0.25">
      <c r="A154" s="98"/>
      <c r="B154" s="98"/>
      <c r="C154" s="98"/>
      <c r="D154" s="98"/>
      <c r="E154" s="98"/>
      <c r="F154" s="98"/>
    </row>
  </sheetData>
  <conditionalFormatting sqref="F9 F11:F87">
    <cfRule type="cellIs" dxfId="9" priority="1" operator="greaterThan">
      <formula>1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84"/>
  <sheetViews>
    <sheetView zoomScale="85" zoomScaleNormal="85" workbookViewId="0">
      <selection activeCell="I19" sqref="I19"/>
    </sheetView>
  </sheetViews>
  <sheetFormatPr baseColWidth="10" defaultRowHeight="15" x14ac:dyDescent="0.25"/>
  <cols>
    <col min="9" max="22" width="11.42578125" style="98"/>
  </cols>
  <sheetData>
    <row r="1" spans="1:8" ht="15.75" thickBot="1" x14ac:dyDescent="0.3">
      <c r="A1" s="6" t="s">
        <v>15</v>
      </c>
      <c r="B1" s="8" t="s">
        <v>16</v>
      </c>
      <c r="C1" s="8" t="s">
        <v>17</v>
      </c>
      <c r="D1" s="8" t="s">
        <v>18</v>
      </c>
      <c r="E1" s="8"/>
      <c r="F1" s="9" t="s">
        <v>19</v>
      </c>
    </row>
    <row r="2" spans="1:8" x14ac:dyDescent="0.25">
      <c r="A2" s="6" t="s">
        <v>14</v>
      </c>
      <c r="B2" s="7"/>
      <c r="C2" s="7"/>
      <c r="D2" s="7"/>
      <c r="E2" s="8"/>
      <c r="F2" s="9"/>
    </row>
    <row r="3" spans="1:8" ht="15.75" thickBot="1" x14ac:dyDescent="0.3">
      <c r="A3" s="10"/>
      <c r="B3" s="11">
        <v>210000</v>
      </c>
      <c r="C3" s="11">
        <v>280</v>
      </c>
      <c r="D3" s="11">
        <v>0.3</v>
      </c>
      <c r="E3" s="11"/>
      <c r="F3" s="12">
        <v>1.3333333333333333E-3</v>
      </c>
    </row>
    <row r="6" spans="1:8" x14ac:dyDescent="0.25">
      <c r="A6" s="1"/>
      <c r="B6" s="2"/>
      <c r="C6" s="2"/>
      <c r="E6" s="98"/>
      <c r="F6" s="98"/>
      <c r="G6" s="98"/>
      <c r="H6" s="98"/>
    </row>
    <row r="7" spans="1:8" x14ac:dyDescent="0.25">
      <c r="A7" t="s">
        <v>12</v>
      </c>
      <c r="E7" s="98"/>
      <c r="F7" s="98"/>
      <c r="G7" s="98"/>
      <c r="H7" s="98"/>
    </row>
    <row r="8" spans="1:8" x14ac:dyDescent="0.25">
      <c r="A8" s="1" t="s">
        <v>3</v>
      </c>
      <c r="B8" s="2" t="s">
        <v>4</v>
      </c>
      <c r="C8" s="2" t="s">
        <v>5</v>
      </c>
      <c r="D8" s="3" t="s">
        <v>13</v>
      </c>
      <c r="E8" s="98"/>
      <c r="F8" s="98"/>
      <c r="G8" s="85" t="s">
        <v>59</v>
      </c>
      <c r="H8" s="98"/>
    </row>
    <row r="9" spans="1:8" x14ac:dyDescent="0.25">
      <c r="A9" s="98">
        <v>1000.5</v>
      </c>
      <c r="B9" s="98">
        <v>0.12688087289852745</v>
      </c>
      <c r="C9" s="98">
        <v>0.38674252655503066</v>
      </c>
      <c r="D9" s="98">
        <v>14.36</v>
      </c>
      <c r="E9" s="98"/>
      <c r="F9" s="98"/>
      <c r="G9" s="98"/>
      <c r="H9" s="98"/>
    </row>
    <row r="10" spans="1:8" ht="15.75" x14ac:dyDescent="0.25">
      <c r="A10" s="98">
        <v>1000.5</v>
      </c>
      <c r="B10" s="98">
        <v>0.12688087289852745</v>
      </c>
      <c r="C10" s="98">
        <v>0.39331884280945384</v>
      </c>
      <c r="D10" s="98">
        <v>14.36</v>
      </c>
      <c r="E10" s="98"/>
      <c r="F10" s="98"/>
      <c r="G10" s="102" t="s">
        <v>71</v>
      </c>
      <c r="H10" s="98"/>
    </row>
    <row r="11" spans="1:8" x14ac:dyDescent="0.25">
      <c r="A11" s="98">
        <v>1000.5</v>
      </c>
      <c r="B11" s="98">
        <v>0.12688087289852745</v>
      </c>
      <c r="C11" s="98">
        <v>0.39686296534177773</v>
      </c>
      <c r="D11" s="98">
        <v>14.36</v>
      </c>
      <c r="E11" s="98"/>
      <c r="F11" s="98"/>
      <c r="G11" s="98"/>
      <c r="H11" s="98"/>
    </row>
    <row r="12" spans="1:8" x14ac:dyDescent="0.25">
      <c r="A12" s="98">
        <v>1000.5</v>
      </c>
      <c r="B12" s="98">
        <v>0.12688087289852745</v>
      </c>
      <c r="C12" s="98">
        <v>0.38977472027713</v>
      </c>
      <c r="D12" s="98">
        <v>14.36</v>
      </c>
      <c r="E12" s="98"/>
      <c r="F12" s="98"/>
      <c r="G12" s="98"/>
      <c r="H12" s="98"/>
    </row>
    <row r="13" spans="1:8" x14ac:dyDescent="0.25">
      <c r="A13" s="98">
        <v>1000.5</v>
      </c>
      <c r="B13" s="98">
        <v>0.12688087289852745</v>
      </c>
      <c r="C13" s="98">
        <v>0.39509090407561581</v>
      </c>
      <c r="D13" s="98">
        <v>14.36</v>
      </c>
      <c r="E13" s="98"/>
      <c r="F13" s="98"/>
      <c r="G13" s="98"/>
      <c r="H13" s="98"/>
    </row>
    <row r="14" spans="1:8" x14ac:dyDescent="0.25">
      <c r="A14" s="98">
        <v>625.49999999999989</v>
      </c>
      <c r="B14" s="98">
        <v>0.12694690057229052</v>
      </c>
      <c r="C14" s="98">
        <v>0.60521713499067142</v>
      </c>
      <c r="D14" s="98">
        <v>11.36</v>
      </c>
      <c r="E14" s="98"/>
      <c r="F14" s="98"/>
      <c r="G14" s="98"/>
      <c r="H14" s="98"/>
    </row>
    <row r="15" spans="1:8" x14ac:dyDescent="0.25">
      <c r="A15" s="98">
        <v>625.49999999999989</v>
      </c>
      <c r="B15" s="98">
        <v>0.12694690057229052</v>
      </c>
      <c r="C15" s="98">
        <v>0.60501704285784474</v>
      </c>
      <c r="D15" s="98">
        <v>11.36</v>
      </c>
      <c r="E15" s="98"/>
      <c r="F15" s="98"/>
      <c r="G15" s="98"/>
      <c r="H15" s="98"/>
    </row>
    <row r="16" spans="1:8" x14ac:dyDescent="0.25">
      <c r="A16" s="98">
        <v>625.49999999999989</v>
      </c>
      <c r="B16" s="98">
        <v>0.12694690057229052</v>
      </c>
      <c r="C16" s="98">
        <v>0.54792921819213436</v>
      </c>
      <c r="D16" s="98">
        <v>11.36</v>
      </c>
      <c r="E16" s="98"/>
      <c r="F16" s="98"/>
      <c r="G16" s="98"/>
      <c r="H16" s="98"/>
    </row>
    <row r="17" spans="1:8" x14ac:dyDescent="0.25">
      <c r="A17" s="98">
        <v>625.49999999999989</v>
      </c>
      <c r="B17" s="98">
        <v>0.12694690057229052</v>
      </c>
      <c r="C17" s="98">
        <v>0.54546654578811338</v>
      </c>
      <c r="D17" s="98">
        <v>11.36</v>
      </c>
      <c r="E17" s="98"/>
      <c r="F17" s="98"/>
      <c r="G17" s="98"/>
      <c r="H17" s="98"/>
    </row>
    <row r="18" spans="1:8" x14ac:dyDescent="0.25">
      <c r="A18" s="98">
        <v>625.49999999999989</v>
      </c>
      <c r="B18" s="98">
        <v>0.12694690057229052</v>
      </c>
      <c r="C18" s="98">
        <v>0.54606682218659341</v>
      </c>
      <c r="D18" s="98">
        <v>11.36</v>
      </c>
      <c r="E18" s="98"/>
      <c r="F18" s="98"/>
      <c r="G18" s="98"/>
      <c r="H18" s="98"/>
    </row>
    <row r="19" spans="1:8" x14ac:dyDescent="0.25">
      <c r="A19" s="98">
        <v>500.5</v>
      </c>
      <c r="B19" s="98">
        <v>0.12679585228982324</v>
      </c>
      <c r="C19" s="98">
        <v>0.47698366261862685</v>
      </c>
      <c r="D19" s="98">
        <v>10.15</v>
      </c>
      <c r="E19" s="98"/>
      <c r="F19" s="98"/>
      <c r="G19" s="98"/>
      <c r="H19" s="98"/>
    </row>
    <row r="20" spans="1:8" x14ac:dyDescent="0.25">
      <c r="A20" s="98">
        <v>500.5</v>
      </c>
      <c r="B20" s="98">
        <v>0.12679585228982324</v>
      </c>
      <c r="C20" s="98">
        <v>0.48840517546881873</v>
      </c>
      <c r="D20" s="98">
        <v>10.15</v>
      </c>
      <c r="E20" s="98"/>
      <c r="F20" s="98"/>
      <c r="G20" s="98"/>
      <c r="H20" s="98"/>
    </row>
    <row r="21" spans="1:8" x14ac:dyDescent="0.25">
      <c r="A21" s="98">
        <v>500.5</v>
      </c>
      <c r="B21" s="98">
        <v>0.12679585228982324</v>
      </c>
      <c r="C21" s="98">
        <v>0.42106850825107817</v>
      </c>
      <c r="D21" s="98">
        <v>10.15</v>
      </c>
      <c r="E21" s="98"/>
      <c r="F21" s="98"/>
      <c r="G21" s="98"/>
      <c r="H21" s="98"/>
    </row>
    <row r="22" spans="1:8" x14ac:dyDescent="0.25">
      <c r="A22" s="98">
        <v>500.5</v>
      </c>
      <c r="B22" s="98">
        <v>0.12679585228982324</v>
      </c>
      <c r="C22" s="98">
        <v>0.43230278318569321</v>
      </c>
      <c r="D22" s="98">
        <v>10.15</v>
      </c>
      <c r="E22" s="98"/>
      <c r="F22" s="98"/>
      <c r="G22" s="98"/>
      <c r="H22" s="98"/>
    </row>
    <row r="23" spans="1:8" x14ac:dyDescent="0.25">
      <c r="A23" s="98">
        <v>500.5</v>
      </c>
      <c r="B23" s="98">
        <v>0.12679585228982324</v>
      </c>
      <c r="C23" s="98">
        <v>0.416367851107384</v>
      </c>
      <c r="D23" s="98">
        <v>10.15</v>
      </c>
      <c r="E23" s="98"/>
      <c r="F23" s="98"/>
      <c r="G23" s="98"/>
      <c r="H23" s="98"/>
    </row>
    <row r="24" spans="1:8" x14ac:dyDescent="0.25">
      <c r="A24" s="98">
        <v>333.83333333333331</v>
      </c>
      <c r="B24" s="98">
        <v>0.12680359497096935</v>
      </c>
      <c r="C24" s="98">
        <v>0.4221512770043257</v>
      </c>
      <c r="D24" s="98">
        <v>8.2899999999999991</v>
      </c>
      <c r="E24" s="98"/>
      <c r="F24" s="98"/>
      <c r="G24" s="98"/>
      <c r="H24" s="98"/>
    </row>
    <row r="25" spans="1:8" x14ac:dyDescent="0.25">
      <c r="A25" s="98">
        <v>333.83333333333331</v>
      </c>
      <c r="B25" s="98">
        <v>0.12680359497096935</v>
      </c>
      <c r="C25" s="98">
        <v>0.45236287386208524</v>
      </c>
      <c r="D25" s="98">
        <v>8.2899999999999991</v>
      </c>
      <c r="E25" s="98"/>
      <c r="F25" s="98"/>
      <c r="G25" s="98"/>
      <c r="H25" s="98"/>
    </row>
    <row r="26" spans="1:8" x14ac:dyDescent="0.25">
      <c r="A26" s="98">
        <v>333.83333333333331</v>
      </c>
      <c r="B26" s="98">
        <v>0.12680359497096935</v>
      </c>
      <c r="C26" s="98">
        <v>0.47182876996547407</v>
      </c>
      <c r="D26" s="98">
        <v>8.2899999999999991</v>
      </c>
      <c r="E26" s="98"/>
      <c r="F26" s="98"/>
      <c r="G26" s="98"/>
      <c r="H26" s="98"/>
    </row>
    <row r="27" spans="1:8" x14ac:dyDescent="0.25">
      <c r="A27" s="98">
        <v>333.83333333333331</v>
      </c>
      <c r="B27" s="98">
        <v>0.12680359497096935</v>
      </c>
      <c r="C27" s="98">
        <v>0.46555934847271596</v>
      </c>
      <c r="D27" s="98">
        <v>8.2899999999999991</v>
      </c>
      <c r="E27" s="98"/>
      <c r="F27" s="98"/>
      <c r="G27" s="98"/>
      <c r="H27" s="98"/>
    </row>
    <row r="28" spans="1:8" x14ac:dyDescent="0.25">
      <c r="A28" s="98">
        <v>333.83333333333331</v>
      </c>
      <c r="B28" s="98">
        <v>0.12680359497096935</v>
      </c>
      <c r="C28" s="98">
        <v>0.47375782273247652</v>
      </c>
      <c r="D28" s="98">
        <v>8.2899999999999991</v>
      </c>
      <c r="E28" s="98"/>
      <c r="F28" s="98"/>
      <c r="G28" s="98"/>
      <c r="H28" s="98"/>
    </row>
    <row r="29" spans="1:8" x14ac:dyDescent="0.25">
      <c r="E29" s="98"/>
      <c r="F29" s="98"/>
      <c r="G29" s="98"/>
      <c r="H29" s="98"/>
    </row>
    <row r="30" spans="1:8" x14ac:dyDescent="0.25">
      <c r="E30" s="98"/>
      <c r="F30" s="98"/>
      <c r="G30" s="98"/>
      <c r="H30" s="98"/>
    </row>
    <row r="31" spans="1:8" x14ac:dyDescent="0.25">
      <c r="E31" s="98"/>
      <c r="F31" s="98"/>
      <c r="G31" s="98"/>
      <c r="H31" s="98"/>
    </row>
    <row r="32" spans="1:8" x14ac:dyDescent="0.25">
      <c r="E32" s="98"/>
      <c r="F32" s="98"/>
      <c r="G32" s="98"/>
      <c r="H32" s="98"/>
    </row>
    <row r="69" spans="1:3" x14ac:dyDescent="0.25">
      <c r="A69" s="1"/>
      <c r="B69" s="2"/>
      <c r="C69" s="2"/>
    </row>
    <row r="79" spans="1:3" x14ac:dyDescent="0.25">
      <c r="A79" s="1"/>
      <c r="B79" s="2"/>
      <c r="C79" s="2"/>
    </row>
    <row r="84" spans="1:3" x14ac:dyDescent="0.25">
      <c r="A84" s="1"/>
      <c r="B84" s="2"/>
      <c r="C84" s="2"/>
    </row>
  </sheetData>
  <conditionalFormatting sqref="F9:G9 F11:G28 F10">
    <cfRule type="cellIs" dxfId="8" priority="1" operator="greaterThan">
      <formula>1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6"/>
  <sheetViews>
    <sheetView zoomScale="55" zoomScaleNormal="55" workbookViewId="0">
      <selection activeCell="O33" sqref="O33"/>
    </sheetView>
  </sheetViews>
  <sheetFormatPr baseColWidth="10" defaultRowHeight="15" x14ac:dyDescent="0.25"/>
  <cols>
    <col min="1" max="4" width="11.42578125" style="72"/>
    <col min="5" max="25" width="11.42578125" style="98"/>
    <col min="26" max="16384" width="11.42578125" style="72"/>
  </cols>
  <sheetData>
    <row r="1" spans="1:6" x14ac:dyDescent="0.25">
      <c r="A1" s="98"/>
      <c r="B1" s="98"/>
      <c r="C1" s="98"/>
      <c r="D1" s="98"/>
    </row>
    <row r="2" spans="1:6" x14ac:dyDescent="0.25">
      <c r="A2" s="98"/>
      <c r="B2" s="98"/>
      <c r="C2" s="98"/>
      <c r="D2" s="98"/>
    </row>
    <row r="3" spans="1:6" x14ac:dyDescent="0.25">
      <c r="A3" s="98"/>
      <c r="B3" s="98"/>
      <c r="C3" s="98"/>
      <c r="D3" s="98"/>
    </row>
    <row r="4" spans="1:6" x14ac:dyDescent="0.25">
      <c r="A4" s="98"/>
      <c r="B4" s="98"/>
      <c r="C4" s="98"/>
      <c r="D4" s="98"/>
    </row>
    <row r="6" spans="1:6" x14ac:dyDescent="0.25">
      <c r="A6" s="74"/>
      <c r="B6" s="64"/>
      <c r="C6" s="64"/>
    </row>
    <row r="7" spans="1:6" x14ac:dyDescent="0.25">
      <c r="A7" s="72" t="s">
        <v>31</v>
      </c>
    </row>
    <row r="8" spans="1:6" x14ac:dyDescent="0.25">
      <c r="A8" s="74" t="s">
        <v>3</v>
      </c>
      <c r="B8" s="64" t="s">
        <v>4</v>
      </c>
      <c r="C8" s="64" t="s">
        <v>5</v>
      </c>
      <c r="D8" s="73" t="s">
        <v>13</v>
      </c>
      <c r="F8" s="85" t="s">
        <v>59</v>
      </c>
    </row>
    <row r="9" spans="1:6" x14ac:dyDescent="0.25">
      <c r="A9" s="75">
        <v>25.751639999999998</v>
      </c>
      <c r="B9" s="89">
        <v>1</v>
      </c>
      <c r="C9" s="77">
        <v>0.91925000000000001</v>
      </c>
      <c r="D9" s="76">
        <v>12.430198711203293</v>
      </c>
    </row>
    <row r="10" spans="1:6" ht="15.75" x14ac:dyDescent="0.25">
      <c r="A10" s="75">
        <v>32.52711</v>
      </c>
      <c r="B10" s="89">
        <v>1</v>
      </c>
      <c r="C10" s="77">
        <v>0.91642000000000001</v>
      </c>
      <c r="D10" s="76">
        <v>13.970062991983966</v>
      </c>
      <c r="F10" s="102" t="s">
        <v>75</v>
      </c>
    </row>
    <row r="11" spans="1:6" x14ac:dyDescent="0.25">
      <c r="A11" s="75">
        <v>43.280900000000003</v>
      </c>
      <c r="B11" s="89">
        <v>1</v>
      </c>
      <c r="C11" s="77">
        <v>0.89451000000000003</v>
      </c>
      <c r="D11" s="76">
        <v>16.114757211947069</v>
      </c>
    </row>
    <row r="12" spans="1:6" x14ac:dyDescent="0.25">
      <c r="A12" s="75">
        <v>109.08901</v>
      </c>
      <c r="B12" s="89">
        <v>1</v>
      </c>
      <c r="C12" s="77">
        <v>0.75666</v>
      </c>
      <c r="D12" s="76">
        <v>25.583863273555856</v>
      </c>
    </row>
    <row r="13" spans="1:6" x14ac:dyDescent="0.25">
      <c r="A13" s="75">
        <v>84.442869999999999</v>
      </c>
      <c r="B13" s="89">
        <v>1</v>
      </c>
      <c r="C13" s="77">
        <v>0.71826000000000001</v>
      </c>
      <c r="D13" s="76">
        <v>22.509047514277452</v>
      </c>
    </row>
    <row r="14" spans="1:6" x14ac:dyDescent="0.25">
      <c r="A14" s="75">
        <v>80.159080000000003</v>
      </c>
      <c r="B14" s="89">
        <v>1</v>
      </c>
      <c r="C14" s="77">
        <v>0.68786000000000003</v>
      </c>
      <c r="D14" s="76">
        <v>21.93067440823469</v>
      </c>
    </row>
    <row r="15" spans="1:6" x14ac:dyDescent="0.25">
      <c r="A15" s="75">
        <v>69.441929999999999</v>
      </c>
      <c r="B15" s="89">
        <v>1</v>
      </c>
      <c r="C15" s="77">
        <v>0.68372999999999995</v>
      </c>
      <c r="D15" s="76">
        <v>20.412044973495426</v>
      </c>
    </row>
    <row r="16" spans="1:6" x14ac:dyDescent="0.25">
      <c r="A16" s="75">
        <v>63.909820000000003</v>
      </c>
      <c r="B16" s="89">
        <v>1</v>
      </c>
      <c r="C16" s="77">
        <v>0.71001999999999998</v>
      </c>
      <c r="D16" s="76">
        <v>19.582107138916385</v>
      </c>
    </row>
    <row r="17" spans="1:4" x14ac:dyDescent="0.25">
      <c r="A17" s="75">
        <v>48.77966</v>
      </c>
      <c r="B17" s="89">
        <v>1</v>
      </c>
      <c r="C17" s="77">
        <v>0.68372999999999995</v>
      </c>
      <c r="D17" s="76">
        <v>17.107833293552986</v>
      </c>
    </row>
    <row r="18" spans="1:4" x14ac:dyDescent="0.25">
      <c r="A18" s="75">
        <v>53.753140000000002</v>
      </c>
      <c r="B18" s="89">
        <v>1</v>
      </c>
      <c r="C18" s="77">
        <v>0.66724000000000006</v>
      </c>
      <c r="D18" s="76">
        <v>17.95880953738304</v>
      </c>
    </row>
    <row r="19" spans="1:4" x14ac:dyDescent="0.25">
      <c r="A19" s="75">
        <v>62.048999999999999</v>
      </c>
      <c r="B19" s="89">
        <v>1</v>
      </c>
      <c r="C19" s="77">
        <v>0.62729999999999997</v>
      </c>
      <c r="D19" s="76">
        <v>19.294921611657301</v>
      </c>
    </row>
    <row r="20" spans="1:4" x14ac:dyDescent="0.25">
      <c r="A20" s="75">
        <v>96.655690000000007</v>
      </c>
      <c r="B20" s="89">
        <v>1</v>
      </c>
      <c r="C20" s="77">
        <v>0.61621999999999999</v>
      </c>
      <c r="D20" s="76">
        <v>24.081821774940536</v>
      </c>
    </row>
    <row r="21" spans="1:4" x14ac:dyDescent="0.25">
      <c r="A21" s="75">
        <v>114.11318</v>
      </c>
      <c r="B21" s="89">
        <v>1</v>
      </c>
      <c r="C21" s="77">
        <v>0.63837999999999995</v>
      </c>
      <c r="D21" s="76">
        <v>26.166373076909224</v>
      </c>
    </row>
    <row r="22" spans="1:4" x14ac:dyDescent="0.25">
      <c r="A22" s="75">
        <v>114.91884</v>
      </c>
      <c r="B22" s="89">
        <v>1</v>
      </c>
      <c r="C22" s="77">
        <v>0.65332999999999997</v>
      </c>
      <c r="D22" s="76">
        <v>26.258580311966597</v>
      </c>
    </row>
    <row r="23" spans="1:4" x14ac:dyDescent="0.25">
      <c r="A23" s="75">
        <v>107.41354</v>
      </c>
      <c r="B23" s="89">
        <v>1</v>
      </c>
      <c r="C23" s="77">
        <v>0.66440999999999995</v>
      </c>
      <c r="D23" s="76">
        <v>25.386635066506944</v>
      </c>
    </row>
    <row r="24" spans="1:4" x14ac:dyDescent="0.25">
      <c r="A24" s="75">
        <v>109.08901</v>
      </c>
      <c r="B24" s="89">
        <v>1</v>
      </c>
      <c r="C24" s="77">
        <v>0.68372999999999995</v>
      </c>
      <c r="D24" s="76">
        <v>25.583863273555856</v>
      </c>
    </row>
    <row r="25" spans="1:4" x14ac:dyDescent="0.25">
      <c r="A25" s="75">
        <v>118.36521</v>
      </c>
      <c r="B25" s="89">
        <v>1</v>
      </c>
      <c r="C25" s="77">
        <v>0.71001999999999998</v>
      </c>
      <c r="D25" s="76">
        <v>26.649413877231897</v>
      </c>
    </row>
    <row r="26" spans="1:4" x14ac:dyDescent="0.25">
      <c r="A26" s="75">
        <v>122.94856</v>
      </c>
      <c r="B26" s="89">
        <v>1</v>
      </c>
      <c r="C26" s="77">
        <v>0.72238000000000002</v>
      </c>
      <c r="D26" s="76">
        <v>27.160474222664082</v>
      </c>
    </row>
    <row r="27" spans="1:4" x14ac:dyDescent="0.25">
      <c r="A27" s="75">
        <v>107.41354</v>
      </c>
      <c r="B27" s="89">
        <v>1</v>
      </c>
      <c r="C27" s="77">
        <v>0.73475000000000001</v>
      </c>
      <c r="D27" s="76">
        <v>25.386635066506944</v>
      </c>
    </row>
    <row r="28" spans="1:4" x14ac:dyDescent="0.25">
      <c r="A28" s="75">
        <v>109.08901</v>
      </c>
      <c r="B28" s="89">
        <v>1</v>
      </c>
      <c r="C28" s="77">
        <v>0.75407999999999997</v>
      </c>
      <c r="D28" s="76">
        <v>25.583863273555856</v>
      </c>
    </row>
    <row r="32" spans="1:4" x14ac:dyDescent="0.25">
      <c r="A32" s="72">
        <v>108.04347826086956</v>
      </c>
      <c r="B32" s="72">
        <v>1</v>
      </c>
      <c r="C32" s="83">
        <v>0.17842</v>
      </c>
      <c r="D32" s="72">
        <v>25.5</v>
      </c>
    </row>
    <row r="33" spans="1:4" x14ac:dyDescent="0.25">
      <c r="A33" s="82">
        <v>108.04347826086956</v>
      </c>
      <c r="B33" s="83">
        <v>1</v>
      </c>
      <c r="C33" s="83">
        <v>0.18795999999999999</v>
      </c>
      <c r="D33" s="83">
        <v>25.5</v>
      </c>
    </row>
    <row r="34" spans="1:4" x14ac:dyDescent="0.25">
      <c r="A34" s="82">
        <v>108.04347826086956</v>
      </c>
      <c r="B34" s="83">
        <v>1</v>
      </c>
      <c r="C34" s="83">
        <v>0.20574000000000001</v>
      </c>
      <c r="D34" s="83">
        <v>25.5</v>
      </c>
    </row>
    <row r="35" spans="1:4" x14ac:dyDescent="0.25">
      <c r="A35" s="82">
        <v>108.04347826086956</v>
      </c>
      <c r="B35" s="83">
        <v>1</v>
      </c>
      <c r="C35" s="83">
        <v>0.22094</v>
      </c>
      <c r="D35" s="83">
        <v>25.5</v>
      </c>
    </row>
    <row r="36" spans="1:4" x14ac:dyDescent="0.25">
      <c r="A36" s="82">
        <v>108.04347826086956</v>
      </c>
      <c r="B36" s="83">
        <v>1</v>
      </c>
      <c r="C36" s="83">
        <v>0.23486000000000001</v>
      </c>
      <c r="D36" s="83">
        <v>25.5</v>
      </c>
    </row>
    <row r="37" spans="1:4" x14ac:dyDescent="0.25">
      <c r="A37" s="82">
        <v>108.04347826086956</v>
      </c>
      <c r="B37" s="83">
        <v>1</v>
      </c>
      <c r="C37" s="83">
        <v>0.24310000000000001</v>
      </c>
      <c r="D37" s="83">
        <v>25.5</v>
      </c>
    </row>
    <row r="38" spans="1:4" x14ac:dyDescent="0.25">
      <c r="A38" s="82">
        <v>108.04347826086956</v>
      </c>
      <c r="B38" s="83">
        <v>1</v>
      </c>
      <c r="C38" s="83">
        <v>0.25418000000000002</v>
      </c>
      <c r="D38" s="83">
        <v>25.5</v>
      </c>
    </row>
    <row r="39" spans="1:4" x14ac:dyDescent="0.25">
      <c r="A39" s="82">
        <v>108.04347826086956</v>
      </c>
      <c r="B39" s="83">
        <v>1</v>
      </c>
      <c r="C39" s="83">
        <v>0.26372000000000001</v>
      </c>
      <c r="D39" s="83">
        <v>25.5</v>
      </c>
    </row>
    <row r="40" spans="1:4" x14ac:dyDescent="0.25">
      <c r="A40" s="82">
        <v>108.04347826086956</v>
      </c>
      <c r="B40" s="83">
        <v>1</v>
      </c>
      <c r="C40" s="83">
        <v>0.27609</v>
      </c>
      <c r="D40" s="83">
        <v>25.5</v>
      </c>
    </row>
    <row r="41" spans="1:4" x14ac:dyDescent="0.25">
      <c r="A41" s="82">
        <v>108.04347826086956</v>
      </c>
      <c r="B41" s="83">
        <v>1</v>
      </c>
      <c r="C41" s="83">
        <v>0.28716999999999998</v>
      </c>
      <c r="D41" s="83">
        <v>25.5</v>
      </c>
    </row>
    <row r="42" spans="1:4" x14ac:dyDescent="0.25">
      <c r="A42" s="82">
        <v>108.04347826086956</v>
      </c>
      <c r="B42" s="83">
        <v>1</v>
      </c>
      <c r="C42" s="83">
        <v>0.29825000000000002</v>
      </c>
      <c r="D42" s="83">
        <v>25.5</v>
      </c>
    </row>
    <row r="43" spans="1:4" x14ac:dyDescent="0.25">
      <c r="A43" s="82">
        <v>108.04347826086956</v>
      </c>
      <c r="B43" s="83">
        <v>1</v>
      </c>
      <c r="C43" s="83">
        <v>0.31474000000000002</v>
      </c>
      <c r="D43" s="83">
        <v>25.5</v>
      </c>
    </row>
    <row r="44" spans="1:4" x14ac:dyDescent="0.25">
      <c r="A44" s="82">
        <v>108.04347826086956</v>
      </c>
      <c r="B44" s="83">
        <v>1</v>
      </c>
      <c r="C44" s="83">
        <v>0.32711000000000001</v>
      </c>
      <c r="D44" s="83">
        <v>25.5</v>
      </c>
    </row>
    <row r="45" spans="1:4" x14ac:dyDescent="0.25">
      <c r="A45" s="82">
        <v>108.04347826086956</v>
      </c>
      <c r="B45" s="83">
        <v>1</v>
      </c>
      <c r="C45" s="83">
        <v>0.33251999999999998</v>
      </c>
      <c r="D45" s="83">
        <v>25.5</v>
      </c>
    </row>
    <row r="46" spans="1:4" x14ac:dyDescent="0.25">
      <c r="A46" s="82">
        <v>108.04347826086956</v>
      </c>
      <c r="B46" s="83">
        <v>1</v>
      </c>
      <c r="C46" s="83">
        <v>0.34771999999999997</v>
      </c>
      <c r="D46" s="83">
        <v>25.5</v>
      </c>
    </row>
    <row r="47" spans="1:4" x14ac:dyDescent="0.25">
      <c r="A47" s="82">
        <v>108.04347826086956</v>
      </c>
      <c r="B47" s="83">
        <v>1</v>
      </c>
      <c r="C47" s="83">
        <v>0.35597000000000001</v>
      </c>
      <c r="D47" s="83">
        <v>25.5</v>
      </c>
    </row>
    <row r="48" spans="1:4" x14ac:dyDescent="0.25">
      <c r="A48" s="82">
        <v>108.04347826086956</v>
      </c>
      <c r="B48" s="83">
        <v>1</v>
      </c>
      <c r="C48" s="83">
        <v>0.36420999999999998</v>
      </c>
      <c r="D48" s="83">
        <v>25.5</v>
      </c>
    </row>
    <row r="49" spans="1:4" x14ac:dyDescent="0.25">
      <c r="A49" s="82">
        <v>108.04347826086956</v>
      </c>
      <c r="B49" s="83">
        <v>1</v>
      </c>
      <c r="C49" s="83">
        <v>0.37246000000000001</v>
      </c>
      <c r="D49" s="83">
        <v>25.5</v>
      </c>
    </row>
    <row r="50" spans="1:4" x14ac:dyDescent="0.25">
      <c r="A50" s="82">
        <v>108.04347826086956</v>
      </c>
      <c r="B50" s="83">
        <v>1</v>
      </c>
      <c r="C50" s="83">
        <v>0.38069999999999998</v>
      </c>
      <c r="D50" s="83">
        <v>25.5</v>
      </c>
    </row>
    <row r="51" spans="1:4" x14ac:dyDescent="0.25">
      <c r="A51" s="82">
        <v>108.04347826086956</v>
      </c>
      <c r="B51" s="83">
        <v>1</v>
      </c>
      <c r="C51" s="83">
        <v>0.40286</v>
      </c>
      <c r="D51" s="83">
        <v>25.5</v>
      </c>
    </row>
    <row r="52" spans="1:4" x14ac:dyDescent="0.25">
      <c r="A52" s="82">
        <v>108.04347826086956</v>
      </c>
      <c r="B52" s="83">
        <v>1</v>
      </c>
      <c r="C52" s="83">
        <v>0.41239999999999999</v>
      </c>
      <c r="D52" s="83">
        <v>25.5</v>
      </c>
    </row>
    <row r="53" spans="1:4" x14ac:dyDescent="0.25">
      <c r="A53" s="82">
        <v>108.04347826086956</v>
      </c>
      <c r="B53" s="83">
        <v>1</v>
      </c>
      <c r="C53" s="83">
        <v>0.42064000000000001</v>
      </c>
      <c r="D53" s="83">
        <v>25.5</v>
      </c>
    </row>
    <row r="54" spans="1:4" x14ac:dyDescent="0.25">
      <c r="A54" s="82">
        <v>108.04347826086956</v>
      </c>
      <c r="B54" s="83">
        <v>1</v>
      </c>
      <c r="C54" s="83">
        <v>0.44821</v>
      </c>
      <c r="D54" s="83">
        <v>25.5</v>
      </c>
    </row>
    <row r="55" spans="1:4" x14ac:dyDescent="0.25">
      <c r="A55" s="82">
        <v>108.04347826086956</v>
      </c>
      <c r="B55" s="83">
        <v>1</v>
      </c>
      <c r="C55" s="83">
        <v>0.46342</v>
      </c>
      <c r="D55" s="83">
        <v>25.5</v>
      </c>
    </row>
    <row r="56" spans="1:4" x14ac:dyDescent="0.25">
      <c r="A56" s="82">
        <v>108.04347826086956</v>
      </c>
      <c r="B56" s="83">
        <v>1</v>
      </c>
      <c r="C56" s="83">
        <v>0.47706999999999999</v>
      </c>
      <c r="D56" s="83">
        <v>25.5</v>
      </c>
    </row>
    <row r="57" spans="1:4" x14ac:dyDescent="0.25">
      <c r="A57" s="82">
        <v>108.04347826086956</v>
      </c>
      <c r="B57" s="83">
        <v>1</v>
      </c>
      <c r="C57" s="83">
        <v>0.48120000000000002</v>
      </c>
      <c r="D57" s="83">
        <v>25.5</v>
      </c>
    </row>
    <row r="58" spans="1:4" x14ac:dyDescent="0.25">
      <c r="A58" s="82">
        <v>108.04347826086956</v>
      </c>
      <c r="B58" s="83">
        <v>1</v>
      </c>
      <c r="C58" s="83">
        <v>0.49924000000000002</v>
      </c>
      <c r="D58" s="83">
        <v>25.5</v>
      </c>
    </row>
    <row r="59" spans="1:4" x14ac:dyDescent="0.25">
      <c r="A59" s="82">
        <v>108.04347826086956</v>
      </c>
      <c r="B59" s="83">
        <v>1</v>
      </c>
      <c r="C59" s="83">
        <v>0.51573000000000002</v>
      </c>
      <c r="D59" s="83">
        <v>25.5</v>
      </c>
    </row>
    <row r="60" spans="1:4" x14ac:dyDescent="0.25">
      <c r="A60" s="82">
        <v>108.04347826086956</v>
      </c>
      <c r="B60" s="83">
        <v>1</v>
      </c>
      <c r="C60" s="83">
        <v>0.52937999999999996</v>
      </c>
      <c r="D60" s="83">
        <v>25.5</v>
      </c>
    </row>
    <row r="61" spans="1:4" x14ac:dyDescent="0.25">
      <c r="A61" s="82">
        <v>108.04347826086956</v>
      </c>
      <c r="B61" s="83">
        <v>1</v>
      </c>
      <c r="C61" s="83">
        <v>0.54174999999999995</v>
      </c>
      <c r="D61" s="83">
        <v>25.5</v>
      </c>
    </row>
    <row r="62" spans="1:4" x14ac:dyDescent="0.25">
      <c r="A62" s="82">
        <v>108.04347826086956</v>
      </c>
      <c r="B62" s="83">
        <v>1</v>
      </c>
      <c r="C62" s="83">
        <v>0.54871000000000003</v>
      </c>
      <c r="D62" s="83">
        <v>25.5</v>
      </c>
    </row>
    <row r="63" spans="1:4" x14ac:dyDescent="0.25">
      <c r="A63" s="82">
        <v>108.04347826086956</v>
      </c>
      <c r="B63" s="83">
        <v>1</v>
      </c>
      <c r="C63" s="83">
        <v>0.56108000000000002</v>
      </c>
      <c r="D63" s="83">
        <v>25.5</v>
      </c>
    </row>
    <row r="64" spans="1:4" x14ac:dyDescent="0.25">
      <c r="A64" s="82">
        <v>108.04347826086956</v>
      </c>
      <c r="B64" s="83">
        <v>1</v>
      </c>
      <c r="C64" s="83">
        <v>0.57086999999999999</v>
      </c>
      <c r="D64" s="83">
        <v>25.5</v>
      </c>
    </row>
    <row r="65" spans="1:4" x14ac:dyDescent="0.25">
      <c r="A65" s="82">
        <v>108.04347826086956</v>
      </c>
      <c r="B65" s="83">
        <v>1</v>
      </c>
      <c r="C65" s="83">
        <v>0.59689999999999999</v>
      </c>
      <c r="D65" s="83">
        <v>25.5</v>
      </c>
    </row>
    <row r="66" spans="1:4" x14ac:dyDescent="0.25">
      <c r="A66" s="82">
        <v>108.04347826086956</v>
      </c>
      <c r="B66" s="83">
        <v>1</v>
      </c>
      <c r="C66" s="83">
        <v>0.60385</v>
      </c>
      <c r="D66" s="83">
        <v>25.5</v>
      </c>
    </row>
    <row r="67" spans="1:4" x14ac:dyDescent="0.25">
      <c r="A67" s="82">
        <v>108.04347826086956</v>
      </c>
      <c r="B67" s="83">
        <v>1</v>
      </c>
      <c r="C67" s="83">
        <v>0.62446999999999997</v>
      </c>
      <c r="D67" s="83">
        <v>25.5</v>
      </c>
    </row>
    <row r="68" spans="1:4" x14ac:dyDescent="0.25">
      <c r="A68" s="82">
        <v>108.04347826086956</v>
      </c>
      <c r="B68" s="83">
        <v>1</v>
      </c>
      <c r="C68" s="83">
        <v>0.63554999999999995</v>
      </c>
      <c r="D68" s="83">
        <v>25.5</v>
      </c>
    </row>
    <row r="69" spans="1:4" x14ac:dyDescent="0.25">
      <c r="A69" s="82">
        <v>108.04347826086956</v>
      </c>
      <c r="B69" s="83">
        <v>1</v>
      </c>
      <c r="C69" s="83">
        <v>0.64249999999999996</v>
      </c>
      <c r="D69" s="83">
        <v>25.5</v>
      </c>
    </row>
    <row r="70" spans="1:4" x14ac:dyDescent="0.25">
      <c r="A70" s="82">
        <v>108.04347826086956</v>
      </c>
      <c r="B70" s="83">
        <v>1</v>
      </c>
      <c r="C70" s="83">
        <v>0.6492</v>
      </c>
      <c r="D70" s="83">
        <v>25.5</v>
      </c>
    </row>
    <row r="71" spans="1:4" x14ac:dyDescent="0.25">
      <c r="A71" s="82">
        <v>108.04347826086956</v>
      </c>
      <c r="B71" s="83">
        <v>1</v>
      </c>
      <c r="C71" s="83">
        <v>0.68786000000000003</v>
      </c>
      <c r="D71" s="83">
        <v>25.5</v>
      </c>
    </row>
    <row r="72" spans="1:4" x14ac:dyDescent="0.25">
      <c r="A72" s="82">
        <v>108.04347826086956</v>
      </c>
      <c r="B72" s="83">
        <v>1</v>
      </c>
      <c r="C72" s="83">
        <v>0.73733000000000004</v>
      </c>
      <c r="D72" s="83">
        <v>25.5</v>
      </c>
    </row>
    <row r="73" spans="1:4" x14ac:dyDescent="0.25">
      <c r="B73" s="82"/>
    </row>
    <row r="74" spans="1:4" x14ac:dyDescent="0.25">
      <c r="B74" s="82"/>
    </row>
    <row r="75" spans="1:4" x14ac:dyDescent="0.25">
      <c r="B75" s="82"/>
    </row>
    <row r="76" spans="1:4" x14ac:dyDescent="0.25">
      <c r="B76" s="82"/>
    </row>
    <row r="77" spans="1:4" x14ac:dyDescent="0.25">
      <c r="B77" s="82"/>
    </row>
    <row r="78" spans="1:4" x14ac:dyDescent="0.25">
      <c r="B78" s="82"/>
    </row>
    <row r="79" spans="1:4" x14ac:dyDescent="0.25">
      <c r="A79" s="74"/>
      <c r="B79" s="82"/>
      <c r="C79" s="64"/>
    </row>
    <row r="80" spans="1:4" x14ac:dyDescent="0.25">
      <c r="B80" s="82"/>
    </row>
    <row r="81" spans="1:3" x14ac:dyDescent="0.25">
      <c r="B81" s="82"/>
    </row>
    <row r="82" spans="1:3" x14ac:dyDescent="0.25">
      <c r="B82" s="82"/>
    </row>
    <row r="83" spans="1:3" x14ac:dyDescent="0.25">
      <c r="B83" s="82"/>
    </row>
    <row r="84" spans="1:3" x14ac:dyDescent="0.25">
      <c r="A84" s="74"/>
      <c r="B84" s="82"/>
      <c r="C84" s="64"/>
    </row>
    <row r="85" spans="1:3" x14ac:dyDescent="0.25">
      <c r="B85" s="82"/>
    </row>
    <row r="86" spans="1:3" x14ac:dyDescent="0.25">
      <c r="B86" s="82"/>
    </row>
    <row r="87" spans="1:3" x14ac:dyDescent="0.25">
      <c r="B87" s="82"/>
    </row>
    <row r="88" spans="1:3" x14ac:dyDescent="0.25">
      <c r="B88" s="82"/>
    </row>
    <row r="89" spans="1:3" x14ac:dyDescent="0.25">
      <c r="B89" s="82"/>
    </row>
    <row r="90" spans="1:3" x14ac:dyDescent="0.25">
      <c r="B90" s="82"/>
    </row>
    <row r="91" spans="1:3" x14ac:dyDescent="0.25">
      <c r="B91" s="82"/>
    </row>
    <row r="92" spans="1:3" x14ac:dyDescent="0.25">
      <c r="B92" s="82"/>
    </row>
    <row r="93" spans="1:3" x14ac:dyDescent="0.25">
      <c r="B93" s="82"/>
    </row>
    <row r="94" spans="1:3" x14ac:dyDescent="0.25">
      <c r="B94" s="82"/>
    </row>
    <row r="95" spans="1:3" x14ac:dyDescent="0.25">
      <c r="B95" s="82"/>
    </row>
    <row r="96" spans="1:3" x14ac:dyDescent="0.25">
      <c r="B96" s="82"/>
    </row>
    <row r="97" spans="2:2" x14ac:dyDescent="0.25">
      <c r="B97" s="82"/>
    </row>
    <row r="98" spans="2:2" x14ac:dyDescent="0.25">
      <c r="B98" s="82"/>
    </row>
    <row r="99" spans="2:2" x14ac:dyDescent="0.25">
      <c r="B99" s="82"/>
    </row>
    <row r="100" spans="2:2" x14ac:dyDescent="0.25">
      <c r="B100" s="82"/>
    </row>
    <row r="101" spans="2:2" x14ac:dyDescent="0.25">
      <c r="B101" s="82"/>
    </row>
    <row r="102" spans="2:2" x14ac:dyDescent="0.25">
      <c r="B102" s="82"/>
    </row>
    <row r="103" spans="2:2" x14ac:dyDescent="0.25">
      <c r="B103" s="82"/>
    </row>
    <row r="104" spans="2:2" x14ac:dyDescent="0.25">
      <c r="B104" s="82"/>
    </row>
    <row r="105" spans="2:2" x14ac:dyDescent="0.25">
      <c r="B105" s="82"/>
    </row>
    <row r="106" spans="2:2" x14ac:dyDescent="0.25">
      <c r="B106" s="82"/>
    </row>
  </sheetData>
  <conditionalFormatting sqref="F9:G9 H9:H506 F11:G28 G10">
    <cfRule type="cellIs" dxfId="7" priority="1" operator="greaterThan">
      <formula>1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6"/>
  <sheetViews>
    <sheetView zoomScale="70" zoomScaleNormal="70" workbookViewId="0">
      <selection activeCell="G44" sqref="G44"/>
    </sheetView>
  </sheetViews>
  <sheetFormatPr baseColWidth="10" defaultRowHeight="15" x14ac:dyDescent="0.25"/>
  <cols>
    <col min="1" max="16384" width="11.42578125" style="61"/>
  </cols>
  <sheetData>
    <row r="1" spans="1:8" x14ac:dyDescent="0.25">
      <c r="A1" s="98"/>
      <c r="B1" s="98"/>
      <c r="C1" s="98"/>
      <c r="D1" s="98"/>
      <c r="E1" s="98"/>
      <c r="F1" s="98"/>
      <c r="G1" s="98"/>
    </row>
    <row r="2" spans="1:8" x14ac:dyDescent="0.25">
      <c r="A2" s="98"/>
      <c r="B2" s="98"/>
      <c r="C2" s="98"/>
      <c r="D2" s="98"/>
      <c r="E2" s="98"/>
      <c r="F2" s="98"/>
      <c r="G2" s="98"/>
    </row>
    <row r="3" spans="1:8" x14ac:dyDescent="0.25">
      <c r="A3" s="98"/>
      <c r="B3" s="98"/>
      <c r="C3" s="98"/>
      <c r="D3" s="98"/>
      <c r="E3" s="98"/>
      <c r="F3" s="98"/>
      <c r="G3" s="98"/>
    </row>
    <row r="4" spans="1:8" x14ac:dyDescent="0.25">
      <c r="A4" s="98"/>
      <c r="B4" s="98"/>
      <c r="C4" s="98"/>
      <c r="D4" s="98"/>
      <c r="E4" s="98"/>
      <c r="F4" s="98"/>
      <c r="G4" s="98"/>
    </row>
    <row r="6" spans="1:8" x14ac:dyDescent="0.25">
      <c r="A6" s="57"/>
      <c r="B6" s="60"/>
      <c r="C6" s="60"/>
    </row>
    <row r="7" spans="1:8" x14ac:dyDescent="0.25">
      <c r="A7" s="61" t="s">
        <v>28</v>
      </c>
    </row>
    <row r="8" spans="1:8" x14ac:dyDescent="0.25">
      <c r="A8" s="57" t="s">
        <v>3</v>
      </c>
      <c r="B8" s="60" t="s">
        <v>4</v>
      </c>
      <c r="C8" s="60" t="s">
        <v>5</v>
      </c>
      <c r="D8" s="58" t="s">
        <v>13</v>
      </c>
      <c r="E8" s="58"/>
      <c r="F8" s="85" t="s">
        <v>59</v>
      </c>
    </row>
    <row r="9" spans="1:8" x14ac:dyDescent="0.25">
      <c r="A9" s="98">
        <v>592.86761000000001</v>
      </c>
      <c r="B9" s="98">
        <v>0.20000000000000015</v>
      </c>
      <c r="C9" s="98">
        <v>0.57141914191419141</v>
      </c>
      <c r="D9" s="98">
        <v>13.448675126314431</v>
      </c>
      <c r="E9" s="98"/>
      <c r="F9" s="98"/>
      <c r="G9" s="98"/>
      <c r="H9" s="98"/>
    </row>
    <row r="10" spans="1:8" ht="15.75" x14ac:dyDescent="0.25">
      <c r="A10" s="98">
        <v>709.25852999999995</v>
      </c>
      <c r="B10" s="98">
        <v>0.20000000000000015</v>
      </c>
      <c r="C10" s="98">
        <v>0.5637788778877888</v>
      </c>
      <c r="D10" s="98">
        <v>14.709669814926972</v>
      </c>
      <c r="E10" s="98"/>
      <c r="F10" s="102" t="s">
        <v>89</v>
      </c>
      <c r="G10" s="98"/>
      <c r="H10" s="98"/>
    </row>
    <row r="11" spans="1:8" x14ac:dyDescent="0.25">
      <c r="A11" s="98">
        <v>838.16052999999999</v>
      </c>
      <c r="B11" s="98">
        <v>0.20000000000000015</v>
      </c>
      <c r="C11" s="98">
        <v>0.57452145214521455</v>
      </c>
      <c r="D11" s="98">
        <v>15.990580986478623</v>
      </c>
      <c r="E11" s="98"/>
      <c r="F11" s="98"/>
      <c r="G11" s="98"/>
      <c r="H11" s="98"/>
    </row>
    <row r="12" spans="1:8" x14ac:dyDescent="0.25">
      <c r="A12" s="98">
        <v>893.13343999999995</v>
      </c>
      <c r="B12" s="98">
        <v>0.20000000000000015</v>
      </c>
      <c r="C12" s="98">
        <v>0.50896039603960397</v>
      </c>
      <c r="D12" s="98">
        <v>16.506645165966351</v>
      </c>
      <c r="E12" s="98"/>
      <c r="F12" s="98"/>
      <c r="G12" s="98"/>
      <c r="H12" s="98"/>
    </row>
    <row r="13" spans="1:8" x14ac:dyDescent="0.25">
      <c r="A13" s="98">
        <v>1073.21712</v>
      </c>
      <c r="B13" s="98">
        <v>0.20000000000000015</v>
      </c>
      <c r="C13" s="98">
        <v>0.78788778877887788</v>
      </c>
      <c r="D13" s="98">
        <v>18.094410405766148</v>
      </c>
      <c r="E13" s="98"/>
      <c r="F13" s="98"/>
      <c r="G13" s="98"/>
      <c r="H13" s="98"/>
    </row>
    <row r="14" spans="1:8" x14ac:dyDescent="0.25">
      <c r="A14" s="98">
        <v>1167.23975</v>
      </c>
      <c r="B14" s="98">
        <v>0.20000000000000015</v>
      </c>
      <c r="C14" s="98">
        <v>0.58214521452145218</v>
      </c>
      <c r="D14" s="98">
        <v>18.870381266968014</v>
      </c>
      <c r="E14" s="98"/>
      <c r="F14" s="98"/>
      <c r="G14" s="98"/>
      <c r="H14" s="98"/>
    </row>
    <row r="15" spans="1:8" x14ac:dyDescent="0.25">
      <c r="A15" s="98">
        <v>1436.7965799999999</v>
      </c>
      <c r="B15" s="98">
        <v>0.20000000000000015</v>
      </c>
      <c r="C15" s="98">
        <v>0.53636963696369633</v>
      </c>
      <c r="D15" s="98">
        <v>20.936220483591281</v>
      </c>
      <c r="E15" s="98"/>
      <c r="F15" s="98"/>
      <c r="G15" s="98"/>
      <c r="H15" s="98"/>
    </row>
    <row r="16" spans="1:8" x14ac:dyDescent="0.25">
      <c r="A16" s="98">
        <v>1463.3352199999999</v>
      </c>
      <c r="B16" s="98">
        <v>0.2</v>
      </c>
      <c r="C16" s="98">
        <v>0.46938943894389434</v>
      </c>
      <c r="D16" s="98">
        <v>21.128689126542255</v>
      </c>
      <c r="E16" s="98"/>
      <c r="F16" s="98"/>
      <c r="G16" s="98"/>
      <c r="H16" s="98"/>
    </row>
    <row r="17" spans="1:8" x14ac:dyDescent="0.25">
      <c r="A17" s="98">
        <v>1726.8260700000001</v>
      </c>
      <c r="B17" s="98">
        <v>0.20000000000000015</v>
      </c>
      <c r="C17" s="98">
        <v>0.41455445544554459</v>
      </c>
      <c r="D17" s="98">
        <v>22.952232725466821</v>
      </c>
      <c r="E17" s="98"/>
      <c r="F17" s="98"/>
      <c r="G17" s="98"/>
      <c r="H17" s="98"/>
    </row>
    <row r="18" spans="1:8" x14ac:dyDescent="0.25">
      <c r="A18" s="98">
        <v>1955.8166799999999</v>
      </c>
      <c r="B18" s="98">
        <v>0.20000000000000015</v>
      </c>
      <c r="C18" s="98">
        <v>0.63415841584158417</v>
      </c>
      <c r="D18" s="98">
        <v>24.426695204883362</v>
      </c>
      <c r="E18" s="98"/>
      <c r="F18" s="98"/>
      <c r="G18" s="98"/>
      <c r="H18" s="98"/>
    </row>
    <row r="19" spans="1:8" x14ac:dyDescent="0.25">
      <c r="A19" s="98"/>
      <c r="B19" s="98"/>
      <c r="C19" s="98"/>
      <c r="D19" s="98"/>
      <c r="E19" s="98"/>
      <c r="F19" s="98"/>
      <c r="G19" s="98"/>
      <c r="H19" s="98"/>
    </row>
    <row r="20" spans="1:8" x14ac:dyDescent="0.25">
      <c r="A20" s="98"/>
      <c r="B20" s="98"/>
      <c r="C20" s="98"/>
      <c r="D20" s="98"/>
      <c r="E20" s="98"/>
      <c r="F20" s="98"/>
      <c r="G20" s="98"/>
      <c r="H20" s="98"/>
    </row>
    <row r="21" spans="1:8" x14ac:dyDescent="0.25">
      <c r="A21" s="98"/>
      <c r="B21" s="98"/>
      <c r="C21" s="98"/>
      <c r="D21" s="98"/>
      <c r="E21" s="98"/>
      <c r="F21" s="98"/>
      <c r="G21" s="98"/>
      <c r="H21" s="98"/>
    </row>
    <row r="22" spans="1:8" x14ac:dyDescent="0.25">
      <c r="A22" s="98"/>
      <c r="B22" s="98"/>
      <c r="C22" s="98"/>
      <c r="D22" s="98"/>
      <c r="E22" s="98"/>
      <c r="F22" s="98"/>
      <c r="G22" s="98"/>
      <c r="H22" s="98"/>
    </row>
    <row r="23" spans="1:8" x14ac:dyDescent="0.25">
      <c r="A23" s="98"/>
      <c r="B23" s="98"/>
      <c r="C23" s="98"/>
      <c r="D23" s="98"/>
      <c r="E23" s="98"/>
      <c r="F23" s="98"/>
      <c r="G23" s="98"/>
      <c r="H23" s="98"/>
    </row>
    <row r="24" spans="1:8" x14ac:dyDescent="0.25">
      <c r="A24" s="98"/>
      <c r="B24" s="98"/>
      <c r="C24" s="98"/>
      <c r="D24" s="98"/>
      <c r="E24" s="98"/>
      <c r="F24" s="98"/>
      <c r="G24" s="98"/>
      <c r="H24" s="98"/>
    </row>
    <row r="25" spans="1:8" x14ac:dyDescent="0.25">
      <c r="A25" s="98"/>
      <c r="B25" s="98"/>
      <c r="C25" s="98"/>
      <c r="D25" s="98"/>
      <c r="E25" s="98"/>
      <c r="F25" s="98"/>
      <c r="G25" s="98"/>
      <c r="H25" s="98"/>
    </row>
    <row r="26" spans="1:8" x14ac:dyDescent="0.25">
      <c r="A26" s="98"/>
      <c r="B26" s="98"/>
      <c r="C26" s="98"/>
      <c r="D26" s="98"/>
      <c r="E26" s="98"/>
      <c r="F26" s="98"/>
      <c r="G26" s="98"/>
      <c r="H26" s="98"/>
    </row>
    <row r="27" spans="1:8" x14ac:dyDescent="0.25">
      <c r="B27" s="98"/>
      <c r="C27" s="98"/>
      <c r="G27" s="84"/>
    </row>
    <row r="28" spans="1:8" x14ac:dyDescent="0.25">
      <c r="B28" s="98"/>
      <c r="C28" s="98"/>
      <c r="G28" s="84"/>
    </row>
    <row r="29" spans="1:8" x14ac:dyDescent="0.25">
      <c r="B29" s="98"/>
      <c r="C29" s="98"/>
      <c r="G29" s="84"/>
    </row>
    <row r="30" spans="1:8" x14ac:dyDescent="0.25">
      <c r="B30" s="98"/>
      <c r="C30" s="98"/>
      <c r="G30" s="84"/>
    </row>
    <row r="31" spans="1:8" x14ac:dyDescent="0.25">
      <c r="B31" s="98"/>
      <c r="C31" s="98"/>
      <c r="G31" s="84"/>
    </row>
    <row r="32" spans="1:8" x14ac:dyDescent="0.25">
      <c r="B32" s="98"/>
      <c r="C32" s="98"/>
      <c r="G32" s="84"/>
    </row>
    <row r="33" spans="2:7" x14ac:dyDescent="0.25">
      <c r="B33" s="98"/>
      <c r="C33" s="98"/>
      <c r="G33" s="84"/>
    </row>
    <row r="34" spans="2:7" x14ac:dyDescent="0.25">
      <c r="B34" s="98"/>
      <c r="C34" s="98"/>
      <c r="G34" s="84"/>
    </row>
    <row r="35" spans="2:7" x14ac:dyDescent="0.25">
      <c r="B35" s="98"/>
      <c r="C35" s="98"/>
      <c r="G35" s="84"/>
    </row>
    <row r="36" spans="2:7" x14ac:dyDescent="0.25">
      <c r="B36" s="98"/>
      <c r="C36" s="98"/>
      <c r="G36" s="84"/>
    </row>
    <row r="37" spans="2:7" x14ac:dyDescent="0.25">
      <c r="B37" s="98"/>
      <c r="C37" s="98"/>
      <c r="G37" s="84"/>
    </row>
    <row r="38" spans="2:7" x14ac:dyDescent="0.25">
      <c r="B38" s="98"/>
      <c r="C38" s="98"/>
      <c r="G38" s="84"/>
    </row>
    <row r="39" spans="2:7" x14ac:dyDescent="0.25">
      <c r="B39" s="98"/>
      <c r="C39" s="98"/>
      <c r="G39" s="84"/>
    </row>
    <row r="40" spans="2:7" x14ac:dyDescent="0.25">
      <c r="B40" s="98"/>
      <c r="C40" s="98"/>
      <c r="G40" s="84"/>
    </row>
    <row r="41" spans="2:7" x14ac:dyDescent="0.25">
      <c r="B41" s="98"/>
      <c r="C41" s="98"/>
      <c r="G41" s="84"/>
    </row>
    <row r="42" spans="2:7" x14ac:dyDescent="0.25">
      <c r="B42" s="98"/>
      <c r="C42" s="98"/>
      <c r="G42" s="84"/>
    </row>
    <row r="43" spans="2:7" x14ac:dyDescent="0.25">
      <c r="B43" s="98"/>
      <c r="C43" s="98"/>
      <c r="G43" s="84"/>
    </row>
    <row r="44" spans="2:7" x14ac:dyDescent="0.25">
      <c r="B44" s="98"/>
      <c r="C44" s="98"/>
      <c r="G44" s="84"/>
    </row>
    <row r="45" spans="2:7" x14ac:dyDescent="0.25">
      <c r="B45" s="98"/>
      <c r="C45" s="98"/>
      <c r="G45" s="84"/>
    </row>
    <row r="46" spans="2:7" x14ac:dyDescent="0.25">
      <c r="B46" s="98"/>
      <c r="C46" s="98"/>
      <c r="G46" s="84"/>
    </row>
    <row r="47" spans="2:7" x14ac:dyDescent="0.25">
      <c r="B47" s="98"/>
      <c r="C47" s="98"/>
      <c r="G47" s="84"/>
    </row>
    <row r="48" spans="2:7" x14ac:dyDescent="0.25">
      <c r="B48" s="98"/>
      <c r="C48" s="98"/>
      <c r="G48" s="84"/>
    </row>
    <row r="49" spans="2:7" x14ac:dyDescent="0.25">
      <c r="B49" s="98"/>
      <c r="C49" s="98"/>
      <c r="G49" s="84"/>
    </row>
    <row r="50" spans="2:7" x14ac:dyDescent="0.25">
      <c r="B50" s="98"/>
      <c r="C50" s="98"/>
      <c r="G50" s="84"/>
    </row>
    <row r="51" spans="2:7" x14ac:dyDescent="0.25">
      <c r="B51" s="98"/>
      <c r="C51" s="98"/>
      <c r="G51" s="84"/>
    </row>
    <row r="52" spans="2:7" x14ac:dyDescent="0.25">
      <c r="B52" s="98"/>
      <c r="C52" s="98"/>
      <c r="G52" s="84"/>
    </row>
    <row r="53" spans="2:7" x14ac:dyDescent="0.25">
      <c r="B53" s="98"/>
      <c r="C53" s="98"/>
      <c r="G53" s="84"/>
    </row>
    <row r="54" spans="2:7" x14ac:dyDescent="0.25">
      <c r="B54" s="98"/>
      <c r="C54" s="98"/>
      <c r="G54" s="84"/>
    </row>
    <row r="55" spans="2:7" x14ac:dyDescent="0.25">
      <c r="B55" s="98"/>
      <c r="C55" s="98"/>
      <c r="G55" s="84"/>
    </row>
    <row r="56" spans="2:7" x14ac:dyDescent="0.25">
      <c r="B56" s="98"/>
      <c r="C56" s="98"/>
      <c r="G56" s="84"/>
    </row>
    <row r="57" spans="2:7" x14ac:dyDescent="0.25">
      <c r="B57" s="98"/>
      <c r="C57" s="98"/>
      <c r="G57" s="84"/>
    </row>
    <row r="58" spans="2:7" x14ac:dyDescent="0.25">
      <c r="B58" s="98"/>
      <c r="C58" s="98"/>
      <c r="G58" s="84"/>
    </row>
    <row r="59" spans="2:7" x14ac:dyDescent="0.25">
      <c r="B59" s="98"/>
      <c r="C59" s="98"/>
      <c r="G59" s="84"/>
    </row>
    <row r="60" spans="2:7" x14ac:dyDescent="0.25">
      <c r="B60" s="98"/>
      <c r="C60" s="98"/>
      <c r="G60" s="84"/>
    </row>
    <row r="61" spans="2:7" x14ac:dyDescent="0.25">
      <c r="B61" s="98"/>
      <c r="C61" s="98"/>
      <c r="G61" s="84"/>
    </row>
    <row r="62" spans="2:7" x14ac:dyDescent="0.25">
      <c r="B62" s="98"/>
      <c r="C62" s="98"/>
      <c r="G62" s="84"/>
    </row>
    <row r="63" spans="2:7" x14ac:dyDescent="0.25">
      <c r="B63" s="98"/>
      <c r="C63" s="98"/>
      <c r="G63" s="84"/>
    </row>
    <row r="64" spans="2:7" x14ac:dyDescent="0.25">
      <c r="B64" s="98"/>
      <c r="C64" s="98"/>
      <c r="G64" s="84"/>
    </row>
    <row r="65" spans="2:7" x14ac:dyDescent="0.25">
      <c r="B65" s="98"/>
      <c r="C65" s="98"/>
      <c r="G65" s="84"/>
    </row>
    <row r="66" spans="2:7" x14ac:dyDescent="0.25">
      <c r="B66" s="98"/>
      <c r="C66" s="98"/>
      <c r="G66" s="84"/>
    </row>
    <row r="67" spans="2:7" x14ac:dyDescent="0.25">
      <c r="B67" s="98"/>
      <c r="C67" s="98"/>
      <c r="G67" s="84"/>
    </row>
    <row r="68" spans="2:7" x14ac:dyDescent="0.25">
      <c r="B68" s="98"/>
      <c r="C68" s="98"/>
      <c r="G68" s="84"/>
    </row>
    <row r="69" spans="2:7" x14ac:dyDescent="0.25">
      <c r="B69" s="98"/>
      <c r="C69" s="98"/>
      <c r="G69" s="84"/>
    </row>
    <row r="70" spans="2:7" x14ac:dyDescent="0.25">
      <c r="B70" s="98"/>
      <c r="C70" s="98"/>
      <c r="G70" s="84"/>
    </row>
    <row r="71" spans="2:7" x14ac:dyDescent="0.25">
      <c r="B71" s="98"/>
      <c r="C71" s="98"/>
      <c r="G71" s="84"/>
    </row>
    <row r="72" spans="2:7" x14ac:dyDescent="0.25">
      <c r="B72" s="98"/>
      <c r="C72" s="98"/>
      <c r="G72" s="84"/>
    </row>
    <row r="73" spans="2:7" x14ac:dyDescent="0.25">
      <c r="B73" s="98"/>
      <c r="C73" s="98"/>
      <c r="G73" s="84"/>
    </row>
    <row r="74" spans="2:7" x14ac:dyDescent="0.25">
      <c r="B74" s="98"/>
      <c r="C74" s="98"/>
      <c r="G74" s="84"/>
    </row>
    <row r="75" spans="2:7" x14ac:dyDescent="0.25">
      <c r="B75" s="98"/>
      <c r="C75" s="98"/>
      <c r="G75" s="84"/>
    </row>
    <row r="76" spans="2:7" x14ac:dyDescent="0.25">
      <c r="B76" s="98"/>
      <c r="C76" s="98"/>
      <c r="G76" s="84"/>
    </row>
    <row r="77" spans="2:7" x14ac:dyDescent="0.25">
      <c r="B77" s="98"/>
      <c r="C77" s="98"/>
      <c r="G77" s="84"/>
    </row>
    <row r="78" spans="2:7" x14ac:dyDescent="0.25">
      <c r="B78" s="98"/>
      <c r="C78" s="98"/>
      <c r="G78" s="84"/>
    </row>
    <row r="79" spans="2:7" x14ac:dyDescent="0.25">
      <c r="B79" s="98"/>
      <c r="C79" s="98"/>
      <c r="G79" s="84"/>
    </row>
    <row r="80" spans="2:7" x14ac:dyDescent="0.25">
      <c r="B80" s="98"/>
      <c r="C80" s="98"/>
      <c r="G80" s="84"/>
    </row>
    <row r="81" spans="2:7" x14ac:dyDescent="0.25">
      <c r="B81" s="98"/>
      <c r="C81" s="98"/>
      <c r="G81" s="84"/>
    </row>
    <row r="82" spans="2:7" x14ac:dyDescent="0.25">
      <c r="B82" s="98"/>
      <c r="C82" s="98"/>
      <c r="G82" s="84"/>
    </row>
    <row r="83" spans="2:7" x14ac:dyDescent="0.25">
      <c r="B83" s="98"/>
      <c r="C83" s="98"/>
      <c r="G83" s="84"/>
    </row>
    <row r="84" spans="2:7" x14ac:dyDescent="0.25">
      <c r="B84" s="98"/>
      <c r="C84" s="98"/>
      <c r="G84" s="84"/>
    </row>
    <row r="85" spans="2:7" x14ac:dyDescent="0.25">
      <c r="B85" s="98"/>
      <c r="C85" s="98"/>
      <c r="G85" s="84"/>
    </row>
    <row r="86" spans="2:7" x14ac:dyDescent="0.25">
      <c r="B86" s="98"/>
      <c r="C86" s="98"/>
      <c r="G86" s="84"/>
    </row>
    <row r="87" spans="2:7" x14ac:dyDescent="0.25">
      <c r="B87" s="98"/>
      <c r="C87" s="98"/>
      <c r="G87" s="84"/>
    </row>
    <row r="88" spans="2:7" x14ac:dyDescent="0.25">
      <c r="B88" s="98"/>
      <c r="C88" s="98"/>
      <c r="G88" s="84"/>
    </row>
    <row r="89" spans="2:7" x14ac:dyDescent="0.25">
      <c r="B89" s="98"/>
      <c r="C89" s="98"/>
      <c r="G89" s="84"/>
    </row>
    <row r="90" spans="2:7" x14ac:dyDescent="0.25">
      <c r="B90" s="98"/>
      <c r="C90" s="98"/>
      <c r="G90" s="84"/>
    </row>
    <row r="91" spans="2:7" x14ac:dyDescent="0.25">
      <c r="B91" s="98"/>
      <c r="C91" s="98"/>
      <c r="G91" s="84"/>
    </row>
    <row r="92" spans="2:7" x14ac:dyDescent="0.25">
      <c r="B92" s="98"/>
      <c r="C92" s="98"/>
      <c r="G92" s="84"/>
    </row>
    <row r="93" spans="2:7" x14ac:dyDescent="0.25">
      <c r="B93" s="98"/>
      <c r="C93" s="98"/>
      <c r="G93" s="84"/>
    </row>
    <row r="94" spans="2:7" x14ac:dyDescent="0.25">
      <c r="G94" s="84"/>
    </row>
    <row r="95" spans="2:7" x14ac:dyDescent="0.25">
      <c r="G95" s="84"/>
    </row>
    <row r="96" spans="2:7" x14ac:dyDescent="0.25">
      <c r="G96" s="84"/>
    </row>
    <row r="97" spans="7:7" x14ac:dyDescent="0.25">
      <c r="G97" s="84"/>
    </row>
    <row r="98" spans="7:7" x14ac:dyDescent="0.25">
      <c r="G98" s="84"/>
    </row>
    <row r="99" spans="7:7" x14ac:dyDescent="0.25">
      <c r="G99" s="84"/>
    </row>
    <row r="100" spans="7:7" x14ac:dyDescent="0.25">
      <c r="G100" s="84"/>
    </row>
    <row r="101" spans="7:7" x14ac:dyDescent="0.25">
      <c r="G101" s="84"/>
    </row>
    <row r="102" spans="7:7" x14ac:dyDescent="0.25">
      <c r="G102" s="84"/>
    </row>
    <row r="103" spans="7:7" x14ac:dyDescent="0.25">
      <c r="G103" s="84"/>
    </row>
    <row r="104" spans="7:7" x14ac:dyDescent="0.25">
      <c r="G104" s="84"/>
    </row>
    <row r="105" spans="7:7" x14ac:dyDescent="0.25">
      <c r="G105" s="84"/>
    </row>
    <row r="106" spans="7:7" x14ac:dyDescent="0.25">
      <c r="G106" s="84"/>
    </row>
    <row r="107" spans="7:7" x14ac:dyDescent="0.25">
      <c r="G107" s="84"/>
    </row>
    <row r="108" spans="7:7" x14ac:dyDescent="0.25">
      <c r="G108" s="84"/>
    </row>
    <row r="109" spans="7:7" x14ac:dyDescent="0.25">
      <c r="G109" s="84"/>
    </row>
    <row r="110" spans="7:7" x14ac:dyDescent="0.25">
      <c r="G110" s="84"/>
    </row>
    <row r="111" spans="7:7" x14ac:dyDescent="0.25">
      <c r="G111" s="84"/>
    </row>
    <row r="112" spans="7:7" x14ac:dyDescent="0.25">
      <c r="G112" s="84"/>
    </row>
    <row r="113" spans="7:7" x14ac:dyDescent="0.25">
      <c r="G113" s="84"/>
    </row>
    <row r="114" spans="7:7" x14ac:dyDescent="0.25">
      <c r="G114" s="84"/>
    </row>
    <row r="115" spans="7:7" x14ac:dyDescent="0.25">
      <c r="G115" s="84"/>
    </row>
    <row r="116" spans="7:7" x14ac:dyDescent="0.25">
      <c r="G116" s="84"/>
    </row>
    <row r="117" spans="7:7" x14ac:dyDescent="0.25">
      <c r="G117" s="84"/>
    </row>
    <row r="118" spans="7:7" x14ac:dyDescent="0.25">
      <c r="G118" s="84"/>
    </row>
    <row r="119" spans="7:7" x14ac:dyDescent="0.25">
      <c r="G119" s="84"/>
    </row>
    <row r="120" spans="7:7" x14ac:dyDescent="0.25">
      <c r="G120" s="84"/>
    </row>
    <row r="121" spans="7:7" x14ac:dyDescent="0.25">
      <c r="G121" s="84"/>
    </row>
    <row r="122" spans="7:7" x14ac:dyDescent="0.25">
      <c r="G122" s="84"/>
    </row>
    <row r="123" spans="7:7" x14ac:dyDescent="0.25">
      <c r="G123" s="84"/>
    </row>
    <row r="124" spans="7:7" x14ac:dyDescent="0.25">
      <c r="G124" s="84"/>
    </row>
    <row r="125" spans="7:7" x14ac:dyDescent="0.25">
      <c r="G125" s="84"/>
    </row>
    <row r="126" spans="7:7" x14ac:dyDescent="0.25">
      <c r="G126" s="84"/>
    </row>
    <row r="127" spans="7:7" x14ac:dyDescent="0.25">
      <c r="G127" s="84"/>
    </row>
    <row r="128" spans="7:7" x14ac:dyDescent="0.25">
      <c r="G128" s="84"/>
    </row>
    <row r="129" spans="7:7" x14ac:dyDescent="0.25">
      <c r="G129" s="84"/>
    </row>
    <row r="130" spans="7:7" x14ac:dyDescent="0.25">
      <c r="G130" s="84"/>
    </row>
    <row r="131" spans="7:7" x14ac:dyDescent="0.25">
      <c r="G131" s="84"/>
    </row>
    <row r="132" spans="7:7" x14ac:dyDescent="0.25">
      <c r="G132" s="84"/>
    </row>
    <row r="133" spans="7:7" x14ac:dyDescent="0.25">
      <c r="G133" s="84"/>
    </row>
    <row r="134" spans="7:7" x14ac:dyDescent="0.25">
      <c r="G134" s="84"/>
    </row>
    <row r="135" spans="7:7" x14ac:dyDescent="0.25">
      <c r="G135" s="84"/>
    </row>
    <row r="136" spans="7:7" x14ac:dyDescent="0.25">
      <c r="G136" s="84"/>
    </row>
    <row r="137" spans="7:7" x14ac:dyDescent="0.25">
      <c r="G137" s="84"/>
    </row>
    <row r="138" spans="7:7" x14ac:dyDescent="0.25">
      <c r="G138" s="84"/>
    </row>
    <row r="139" spans="7:7" x14ac:dyDescent="0.25">
      <c r="G139" s="84"/>
    </row>
    <row r="140" spans="7:7" x14ac:dyDescent="0.25">
      <c r="G140" s="84"/>
    </row>
    <row r="141" spans="7:7" x14ac:dyDescent="0.25">
      <c r="G141" s="84"/>
    </row>
    <row r="142" spans="7:7" x14ac:dyDescent="0.25">
      <c r="G142" s="84"/>
    </row>
    <row r="143" spans="7:7" x14ac:dyDescent="0.25">
      <c r="G143" s="84"/>
    </row>
    <row r="144" spans="7:7" x14ac:dyDescent="0.25">
      <c r="G144" s="84"/>
    </row>
    <row r="145" spans="7:7" x14ac:dyDescent="0.25">
      <c r="G145" s="84"/>
    </row>
    <row r="146" spans="7:7" x14ac:dyDescent="0.25">
      <c r="G146" s="84"/>
    </row>
    <row r="147" spans="7:7" x14ac:dyDescent="0.25">
      <c r="G147" s="84"/>
    </row>
    <row r="148" spans="7:7" x14ac:dyDescent="0.25">
      <c r="G148" s="84"/>
    </row>
    <row r="149" spans="7:7" x14ac:dyDescent="0.25">
      <c r="G149" s="84"/>
    </row>
    <row r="150" spans="7:7" x14ac:dyDescent="0.25">
      <c r="G150" s="84"/>
    </row>
    <row r="151" spans="7:7" x14ac:dyDescent="0.25">
      <c r="G151" s="84"/>
    </row>
    <row r="152" spans="7:7" x14ac:dyDescent="0.25">
      <c r="G152" s="84"/>
    </row>
    <row r="153" spans="7:7" x14ac:dyDescent="0.25">
      <c r="G153" s="84"/>
    </row>
    <row r="154" spans="7:7" x14ac:dyDescent="0.25">
      <c r="G154" s="84"/>
    </row>
    <row r="155" spans="7:7" x14ac:dyDescent="0.25">
      <c r="G155" s="84"/>
    </row>
    <row r="156" spans="7:7" x14ac:dyDescent="0.25">
      <c r="G156" s="84"/>
    </row>
    <row r="157" spans="7:7" x14ac:dyDescent="0.25">
      <c r="G157" s="84"/>
    </row>
    <row r="158" spans="7:7" x14ac:dyDescent="0.25">
      <c r="G158" s="84"/>
    </row>
    <row r="159" spans="7:7" x14ac:dyDescent="0.25">
      <c r="G159" s="84"/>
    </row>
    <row r="160" spans="7:7" x14ac:dyDescent="0.25">
      <c r="G160" s="84"/>
    </row>
    <row r="161" spans="7:7" x14ac:dyDescent="0.25">
      <c r="G161" s="84"/>
    </row>
    <row r="162" spans="7:7" x14ac:dyDescent="0.25">
      <c r="G162" s="84"/>
    </row>
    <row r="163" spans="7:7" x14ac:dyDescent="0.25">
      <c r="G163" s="84"/>
    </row>
    <row r="164" spans="7:7" x14ac:dyDescent="0.25">
      <c r="G164" s="84"/>
    </row>
    <row r="165" spans="7:7" x14ac:dyDescent="0.25">
      <c r="G165" s="84"/>
    </row>
    <row r="166" spans="7:7" x14ac:dyDescent="0.25">
      <c r="G166" s="84"/>
    </row>
    <row r="167" spans="7:7" x14ac:dyDescent="0.25">
      <c r="G167" s="84"/>
    </row>
    <row r="168" spans="7:7" x14ac:dyDescent="0.25">
      <c r="G168" s="84"/>
    </row>
    <row r="169" spans="7:7" x14ac:dyDescent="0.25">
      <c r="G169" s="84"/>
    </row>
    <row r="170" spans="7:7" x14ac:dyDescent="0.25">
      <c r="G170" s="84"/>
    </row>
    <row r="171" spans="7:7" x14ac:dyDescent="0.25">
      <c r="G171" s="84"/>
    </row>
    <row r="172" spans="7:7" x14ac:dyDescent="0.25">
      <c r="G172" s="84"/>
    </row>
    <row r="173" spans="7:7" x14ac:dyDescent="0.25">
      <c r="G173" s="84"/>
    </row>
    <row r="174" spans="7:7" x14ac:dyDescent="0.25">
      <c r="G174" s="84"/>
    </row>
    <row r="175" spans="7:7" x14ac:dyDescent="0.25">
      <c r="G175" s="84"/>
    </row>
    <row r="176" spans="7:7" x14ac:dyDescent="0.25">
      <c r="G176" s="84"/>
    </row>
    <row r="177" spans="7:7" x14ac:dyDescent="0.25">
      <c r="G177" s="84"/>
    </row>
    <row r="178" spans="7:7" x14ac:dyDescent="0.25">
      <c r="G178" s="84"/>
    </row>
    <row r="179" spans="7:7" x14ac:dyDescent="0.25">
      <c r="G179" s="84"/>
    </row>
    <row r="180" spans="7:7" x14ac:dyDescent="0.25">
      <c r="G180" s="84"/>
    </row>
    <row r="181" spans="7:7" x14ac:dyDescent="0.25">
      <c r="G181" s="84"/>
    </row>
    <row r="182" spans="7:7" x14ac:dyDescent="0.25">
      <c r="G182" s="84"/>
    </row>
    <row r="183" spans="7:7" x14ac:dyDescent="0.25">
      <c r="G183" s="84"/>
    </row>
    <row r="184" spans="7:7" x14ac:dyDescent="0.25">
      <c r="G184" s="84"/>
    </row>
    <row r="185" spans="7:7" x14ac:dyDescent="0.25">
      <c r="G185" s="84"/>
    </row>
    <row r="186" spans="7:7" x14ac:dyDescent="0.25">
      <c r="G186" s="84"/>
    </row>
    <row r="187" spans="7:7" x14ac:dyDescent="0.25">
      <c r="G187" s="84"/>
    </row>
    <row r="188" spans="7:7" x14ac:dyDescent="0.25">
      <c r="G188" s="84"/>
    </row>
    <row r="189" spans="7:7" x14ac:dyDescent="0.25">
      <c r="G189" s="84"/>
    </row>
    <row r="190" spans="7:7" x14ac:dyDescent="0.25">
      <c r="G190" s="84"/>
    </row>
    <row r="191" spans="7:7" x14ac:dyDescent="0.25">
      <c r="G191" s="84"/>
    </row>
    <row r="192" spans="7:7" x14ac:dyDescent="0.25">
      <c r="G192" s="84"/>
    </row>
    <row r="193" spans="7:7" x14ac:dyDescent="0.25">
      <c r="G193" s="84"/>
    </row>
    <row r="194" spans="7:7" x14ac:dyDescent="0.25">
      <c r="G194" s="84"/>
    </row>
    <row r="195" spans="7:7" x14ac:dyDescent="0.25">
      <c r="G195" s="84"/>
    </row>
    <row r="196" spans="7:7" x14ac:dyDescent="0.25">
      <c r="G196" s="84"/>
    </row>
    <row r="197" spans="7:7" x14ac:dyDescent="0.25">
      <c r="G197" s="84"/>
    </row>
    <row r="198" spans="7:7" x14ac:dyDescent="0.25">
      <c r="G198" s="84"/>
    </row>
    <row r="199" spans="7:7" x14ac:dyDescent="0.25">
      <c r="G199" s="84"/>
    </row>
    <row r="200" spans="7:7" x14ac:dyDescent="0.25">
      <c r="G200" s="84"/>
    </row>
    <row r="201" spans="7:7" x14ac:dyDescent="0.25">
      <c r="G201" s="84"/>
    </row>
    <row r="202" spans="7:7" x14ac:dyDescent="0.25">
      <c r="G202" s="84"/>
    </row>
    <row r="203" spans="7:7" x14ac:dyDescent="0.25">
      <c r="G203" s="84"/>
    </row>
    <row r="204" spans="7:7" x14ac:dyDescent="0.25">
      <c r="G204" s="84"/>
    </row>
    <row r="205" spans="7:7" x14ac:dyDescent="0.25">
      <c r="G205" s="84"/>
    </row>
    <row r="206" spans="7:7" x14ac:dyDescent="0.25">
      <c r="G206" s="84"/>
    </row>
    <row r="207" spans="7:7" x14ac:dyDescent="0.25">
      <c r="G207" s="84"/>
    </row>
    <row r="208" spans="7:7" x14ac:dyDescent="0.25">
      <c r="G208" s="84"/>
    </row>
    <row r="209" spans="7:7" x14ac:dyDescent="0.25">
      <c r="G209" s="84"/>
    </row>
    <row r="210" spans="7:7" x14ac:dyDescent="0.25">
      <c r="G210" s="84"/>
    </row>
    <row r="211" spans="7:7" x14ac:dyDescent="0.25">
      <c r="G211" s="84"/>
    </row>
    <row r="212" spans="7:7" x14ac:dyDescent="0.25">
      <c r="G212" s="84"/>
    </row>
    <row r="213" spans="7:7" x14ac:dyDescent="0.25">
      <c r="G213" s="84"/>
    </row>
    <row r="214" spans="7:7" x14ac:dyDescent="0.25">
      <c r="G214" s="84"/>
    </row>
    <row r="215" spans="7:7" x14ac:dyDescent="0.25">
      <c r="G215" s="84"/>
    </row>
    <row r="216" spans="7:7" x14ac:dyDescent="0.25">
      <c r="G216" s="84"/>
    </row>
    <row r="217" spans="7:7" x14ac:dyDescent="0.25">
      <c r="G217" s="84"/>
    </row>
    <row r="218" spans="7:7" x14ac:dyDescent="0.25">
      <c r="G218" s="84"/>
    </row>
    <row r="219" spans="7:7" x14ac:dyDescent="0.25">
      <c r="G219" s="84"/>
    </row>
    <row r="220" spans="7:7" x14ac:dyDescent="0.25">
      <c r="G220" s="84"/>
    </row>
    <row r="221" spans="7:7" x14ac:dyDescent="0.25">
      <c r="G221" s="84"/>
    </row>
    <row r="222" spans="7:7" x14ac:dyDescent="0.25">
      <c r="G222" s="84"/>
    </row>
    <row r="223" spans="7:7" x14ac:dyDescent="0.25">
      <c r="G223" s="84"/>
    </row>
    <row r="224" spans="7:7" x14ac:dyDescent="0.25">
      <c r="G224" s="84"/>
    </row>
    <row r="225" spans="7:7" x14ac:dyDescent="0.25">
      <c r="G225" s="84"/>
    </row>
    <row r="226" spans="7:7" x14ac:dyDescent="0.25">
      <c r="G226" s="84"/>
    </row>
    <row r="227" spans="7:7" x14ac:dyDescent="0.25">
      <c r="G227" s="84"/>
    </row>
    <row r="228" spans="7:7" x14ac:dyDescent="0.25">
      <c r="G228" s="84"/>
    </row>
    <row r="229" spans="7:7" x14ac:dyDescent="0.25">
      <c r="G229" s="84"/>
    </row>
    <row r="230" spans="7:7" x14ac:dyDescent="0.25">
      <c r="G230" s="84"/>
    </row>
    <row r="231" spans="7:7" x14ac:dyDescent="0.25">
      <c r="G231" s="84"/>
    </row>
    <row r="232" spans="7:7" x14ac:dyDescent="0.25">
      <c r="G232" s="84"/>
    </row>
    <row r="233" spans="7:7" x14ac:dyDescent="0.25">
      <c r="G233" s="84"/>
    </row>
    <row r="234" spans="7:7" x14ac:dyDescent="0.25">
      <c r="G234" s="84"/>
    </row>
    <row r="235" spans="7:7" x14ac:dyDescent="0.25">
      <c r="G235" s="84"/>
    </row>
    <row r="236" spans="7:7" x14ac:dyDescent="0.25">
      <c r="G236" s="84"/>
    </row>
    <row r="237" spans="7:7" x14ac:dyDescent="0.25">
      <c r="G237" s="84"/>
    </row>
    <row r="238" spans="7:7" x14ac:dyDescent="0.25">
      <c r="G238" s="84"/>
    </row>
    <row r="239" spans="7:7" x14ac:dyDescent="0.25">
      <c r="G239" s="84"/>
    </row>
    <row r="240" spans="7:7" x14ac:dyDescent="0.25">
      <c r="G240" s="84"/>
    </row>
    <row r="241" spans="7:7" x14ac:dyDescent="0.25">
      <c r="G241" s="84"/>
    </row>
    <row r="242" spans="7:7" x14ac:dyDescent="0.25">
      <c r="G242" s="84"/>
    </row>
    <row r="243" spans="7:7" x14ac:dyDescent="0.25">
      <c r="G243" s="84"/>
    </row>
    <row r="244" spans="7:7" x14ac:dyDescent="0.25">
      <c r="G244" s="84"/>
    </row>
    <row r="245" spans="7:7" x14ac:dyDescent="0.25">
      <c r="G245" s="84"/>
    </row>
    <row r="246" spans="7:7" x14ac:dyDescent="0.25">
      <c r="G246" s="84"/>
    </row>
    <row r="247" spans="7:7" x14ac:dyDescent="0.25">
      <c r="G247" s="84"/>
    </row>
    <row r="248" spans="7:7" x14ac:dyDescent="0.25">
      <c r="G248" s="84"/>
    </row>
    <row r="249" spans="7:7" x14ac:dyDescent="0.25">
      <c r="G249" s="84"/>
    </row>
    <row r="250" spans="7:7" x14ac:dyDescent="0.25">
      <c r="G250" s="84"/>
    </row>
    <row r="251" spans="7:7" x14ac:dyDescent="0.25">
      <c r="G251" s="84"/>
    </row>
    <row r="252" spans="7:7" x14ac:dyDescent="0.25">
      <c r="G252" s="84"/>
    </row>
    <row r="253" spans="7:7" x14ac:dyDescent="0.25">
      <c r="G253" s="84"/>
    </row>
    <row r="254" spans="7:7" x14ac:dyDescent="0.25">
      <c r="G254" s="84"/>
    </row>
    <row r="255" spans="7:7" x14ac:dyDescent="0.25">
      <c r="G255" s="84"/>
    </row>
    <row r="256" spans="7:7" x14ac:dyDescent="0.25">
      <c r="G256" s="84"/>
    </row>
    <row r="257" spans="7:7" x14ac:dyDescent="0.25">
      <c r="G257" s="84"/>
    </row>
    <row r="258" spans="7:7" x14ac:dyDescent="0.25">
      <c r="G258" s="84"/>
    </row>
    <row r="259" spans="7:7" x14ac:dyDescent="0.25">
      <c r="G259" s="84"/>
    </row>
    <row r="260" spans="7:7" x14ac:dyDescent="0.25">
      <c r="G260" s="84"/>
    </row>
    <row r="261" spans="7:7" x14ac:dyDescent="0.25">
      <c r="G261" s="84"/>
    </row>
    <row r="262" spans="7:7" x14ac:dyDescent="0.25">
      <c r="G262" s="84"/>
    </row>
    <row r="263" spans="7:7" x14ac:dyDescent="0.25">
      <c r="G263" s="84"/>
    </row>
    <row r="264" spans="7:7" x14ac:dyDescent="0.25">
      <c r="G264" s="84"/>
    </row>
    <row r="265" spans="7:7" x14ac:dyDescent="0.25">
      <c r="G265" s="84"/>
    </row>
    <row r="266" spans="7:7" x14ac:dyDescent="0.25">
      <c r="G266" s="84"/>
    </row>
    <row r="267" spans="7:7" x14ac:dyDescent="0.25">
      <c r="G267" s="84"/>
    </row>
    <row r="268" spans="7:7" x14ac:dyDescent="0.25">
      <c r="G268" s="84"/>
    </row>
    <row r="269" spans="7:7" x14ac:dyDescent="0.25">
      <c r="G269" s="84"/>
    </row>
    <row r="270" spans="7:7" x14ac:dyDescent="0.25">
      <c r="G270" s="84"/>
    </row>
    <row r="271" spans="7:7" x14ac:dyDescent="0.25">
      <c r="G271" s="84"/>
    </row>
    <row r="272" spans="7:7" x14ac:dyDescent="0.25">
      <c r="G272" s="84"/>
    </row>
    <row r="273" spans="7:7" x14ac:dyDescent="0.25">
      <c r="G273" s="84"/>
    </row>
    <row r="274" spans="7:7" x14ac:dyDescent="0.25">
      <c r="G274" s="84"/>
    </row>
    <row r="275" spans="7:7" x14ac:dyDescent="0.25">
      <c r="G275" s="84"/>
    </row>
    <row r="276" spans="7:7" x14ac:dyDescent="0.25">
      <c r="G276" s="84"/>
    </row>
    <row r="277" spans="7:7" x14ac:dyDescent="0.25">
      <c r="G277" s="84"/>
    </row>
    <row r="278" spans="7:7" x14ac:dyDescent="0.25">
      <c r="G278" s="84"/>
    </row>
    <row r="279" spans="7:7" x14ac:dyDescent="0.25">
      <c r="G279" s="84"/>
    </row>
    <row r="280" spans="7:7" x14ac:dyDescent="0.25">
      <c r="G280" s="84"/>
    </row>
    <row r="281" spans="7:7" x14ac:dyDescent="0.25">
      <c r="G281" s="84"/>
    </row>
    <row r="282" spans="7:7" x14ac:dyDescent="0.25">
      <c r="G282" s="84"/>
    </row>
    <row r="283" spans="7:7" x14ac:dyDescent="0.25">
      <c r="G283" s="84"/>
    </row>
    <row r="284" spans="7:7" x14ac:dyDescent="0.25">
      <c r="G284" s="84"/>
    </row>
    <row r="285" spans="7:7" x14ac:dyDescent="0.25">
      <c r="G285" s="84"/>
    </row>
    <row r="286" spans="7:7" x14ac:dyDescent="0.25">
      <c r="G286" s="84"/>
    </row>
    <row r="287" spans="7:7" x14ac:dyDescent="0.25">
      <c r="G287" s="84"/>
    </row>
    <row r="288" spans="7:7" x14ac:dyDescent="0.25">
      <c r="G288" s="84"/>
    </row>
    <row r="289" spans="7:7" x14ac:dyDescent="0.25">
      <c r="G289" s="84"/>
    </row>
    <row r="290" spans="7:7" x14ac:dyDescent="0.25">
      <c r="G290" s="84"/>
    </row>
    <row r="291" spans="7:7" x14ac:dyDescent="0.25">
      <c r="G291" s="84"/>
    </row>
    <row r="292" spans="7:7" x14ac:dyDescent="0.25">
      <c r="G292" s="84"/>
    </row>
    <row r="293" spans="7:7" x14ac:dyDescent="0.25">
      <c r="G293" s="84"/>
    </row>
    <row r="294" spans="7:7" x14ac:dyDescent="0.25">
      <c r="G294" s="84"/>
    </row>
    <row r="295" spans="7:7" x14ac:dyDescent="0.25">
      <c r="G295" s="84"/>
    </row>
    <row r="296" spans="7:7" x14ac:dyDescent="0.25">
      <c r="G296" s="84"/>
    </row>
    <row r="297" spans="7:7" x14ac:dyDescent="0.25">
      <c r="G297" s="84"/>
    </row>
    <row r="298" spans="7:7" x14ac:dyDescent="0.25">
      <c r="G298" s="84"/>
    </row>
    <row r="299" spans="7:7" x14ac:dyDescent="0.25">
      <c r="G299" s="84"/>
    </row>
    <row r="300" spans="7:7" x14ac:dyDescent="0.25">
      <c r="G300" s="84"/>
    </row>
    <row r="301" spans="7:7" x14ac:dyDescent="0.25">
      <c r="G301" s="84"/>
    </row>
    <row r="302" spans="7:7" x14ac:dyDescent="0.25">
      <c r="G302" s="84"/>
    </row>
    <row r="303" spans="7:7" x14ac:dyDescent="0.25">
      <c r="G303" s="84"/>
    </row>
    <row r="304" spans="7:7" x14ac:dyDescent="0.25">
      <c r="G304" s="84"/>
    </row>
    <row r="305" spans="7:7" x14ac:dyDescent="0.25">
      <c r="G305" s="84"/>
    </row>
    <row r="306" spans="7:7" x14ac:dyDescent="0.25">
      <c r="G306" s="84"/>
    </row>
    <row r="307" spans="7:7" x14ac:dyDescent="0.25">
      <c r="G307" s="84"/>
    </row>
    <row r="308" spans="7:7" x14ac:dyDescent="0.25">
      <c r="G308" s="84"/>
    </row>
    <row r="309" spans="7:7" x14ac:dyDescent="0.25">
      <c r="G309" s="84"/>
    </row>
    <row r="310" spans="7:7" x14ac:dyDescent="0.25">
      <c r="G310" s="84"/>
    </row>
    <row r="311" spans="7:7" x14ac:dyDescent="0.25">
      <c r="G311" s="84"/>
    </row>
    <row r="312" spans="7:7" x14ac:dyDescent="0.25">
      <c r="G312" s="84"/>
    </row>
    <row r="313" spans="7:7" x14ac:dyDescent="0.25">
      <c r="G313" s="84"/>
    </row>
    <row r="314" spans="7:7" x14ac:dyDescent="0.25">
      <c r="G314" s="84"/>
    </row>
    <row r="315" spans="7:7" x14ac:dyDescent="0.25">
      <c r="G315" s="84"/>
    </row>
    <row r="316" spans="7:7" x14ac:dyDescent="0.25">
      <c r="G316" s="84"/>
    </row>
    <row r="317" spans="7:7" x14ac:dyDescent="0.25">
      <c r="G317" s="84"/>
    </row>
    <row r="318" spans="7:7" x14ac:dyDescent="0.25">
      <c r="G318" s="84"/>
    </row>
    <row r="319" spans="7:7" x14ac:dyDescent="0.25">
      <c r="G319" s="84"/>
    </row>
    <row r="320" spans="7:7" x14ac:dyDescent="0.25">
      <c r="G320" s="84"/>
    </row>
    <row r="321" spans="7:7" x14ac:dyDescent="0.25">
      <c r="G321" s="84"/>
    </row>
    <row r="322" spans="7:7" x14ac:dyDescent="0.25">
      <c r="G322" s="84"/>
    </row>
    <row r="323" spans="7:7" x14ac:dyDescent="0.25">
      <c r="G323" s="84"/>
    </row>
    <row r="324" spans="7:7" x14ac:dyDescent="0.25">
      <c r="G324" s="84"/>
    </row>
    <row r="325" spans="7:7" x14ac:dyDescent="0.25">
      <c r="G325" s="84"/>
    </row>
    <row r="326" spans="7:7" x14ac:dyDescent="0.25">
      <c r="G326" s="84"/>
    </row>
    <row r="327" spans="7:7" x14ac:dyDescent="0.25">
      <c r="G327" s="84"/>
    </row>
    <row r="328" spans="7:7" x14ac:dyDescent="0.25">
      <c r="G328" s="84"/>
    </row>
    <row r="329" spans="7:7" x14ac:dyDescent="0.25">
      <c r="G329" s="84"/>
    </row>
    <row r="330" spans="7:7" x14ac:dyDescent="0.25">
      <c r="G330" s="84"/>
    </row>
    <row r="331" spans="7:7" x14ac:dyDescent="0.25">
      <c r="G331" s="84"/>
    </row>
    <row r="332" spans="7:7" x14ac:dyDescent="0.25">
      <c r="G332" s="84"/>
    </row>
    <row r="333" spans="7:7" x14ac:dyDescent="0.25">
      <c r="G333" s="84"/>
    </row>
    <row r="334" spans="7:7" x14ac:dyDescent="0.25">
      <c r="G334" s="84"/>
    </row>
    <row r="335" spans="7:7" x14ac:dyDescent="0.25">
      <c r="G335" s="84"/>
    </row>
    <row r="336" spans="7:7" x14ac:dyDescent="0.25">
      <c r="G336" s="84"/>
    </row>
    <row r="337" spans="7:7" x14ac:dyDescent="0.25">
      <c r="G337" s="84"/>
    </row>
    <row r="338" spans="7:7" x14ac:dyDescent="0.25">
      <c r="G338" s="84"/>
    </row>
    <row r="339" spans="7:7" x14ac:dyDescent="0.25">
      <c r="G339" s="84"/>
    </row>
    <row r="340" spans="7:7" x14ac:dyDescent="0.25">
      <c r="G340" s="84"/>
    </row>
    <row r="341" spans="7:7" x14ac:dyDescent="0.25">
      <c r="G341" s="84"/>
    </row>
    <row r="342" spans="7:7" x14ac:dyDescent="0.25">
      <c r="G342" s="84"/>
    </row>
    <row r="343" spans="7:7" x14ac:dyDescent="0.25">
      <c r="G343" s="84"/>
    </row>
    <row r="344" spans="7:7" x14ac:dyDescent="0.25">
      <c r="G344" s="84"/>
    </row>
    <row r="345" spans="7:7" x14ac:dyDescent="0.25">
      <c r="G345" s="84"/>
    </row>
    <row r="346" spans="7:7" x14ac:dyDescent="0.25">
      <c r="G346" s="84"/>
    </row>
    <row r="347" spans="7:7" x14ac:dyDescent="0.25">
      <c r="G347" s="84"/>
    </row>
    <row r="348" spans="7:7" x14ac:dyDescent="0.25">
      <c r="G348" s="84"/>
    </row>
    <row r="349" spans="7:7" x14ac:dyDescent="0.25">
      <c r="G349" s="84"/>
    </row>
    <row r="350" spans="7:7" x14ac:dyDescent="0.25">
      <c r="G350" s="84"/>
    </row>
    <row r="351" spans="7:7" x14ac:dyDescent="0.25">
      <c r="G351" s="84"/>
    </row>
    <row r="352" spans="7:7" x14ac:dyDescent="0.25">
      <c r="G352" s="84"/>
    </row>
    <row r="353" spans="7:7" x14ac:dyDescent="0.25">
      <c r="G353" s="84"/>
    </row>
    <row r="354" spans="7:7" x14ac:dyDescent="0.25">
      <c r="G354" s="84"/>
    </row>
    <row r="355" spans="7:7" x14ac:dyDescent="0.25">
      <c r="G355" s="84"/>
    </row>
    <row r="356" spans="7:7" x14ac:dyDescent="0.25">
      <c r="G356" s="84"/>
    </row>
    <row r="357" spans="7:7" x14ac:dyDescent="0.25">
      <c r="G357" s="84"/>
    </row>
    <row r="358" spans="7:7" x14ac:dyDescent="0.25">
      <c r="G358" s="84"/>
    </row>
    <row r="359" spans="7:7" x14ac:dyDescent="0.25">
      <c r="G359" s="84"/>
    </row>
    <row r="360" spans="7:7" x14ac:dyDescent="0.25">
      <c r="G360" s="84"/>
    </row>
    <row r="361" spans="7:7" x14ac:dyDescent="0.25">
      <c r="G361" s="84"/>
    </row>
    <row r="362" spans="7:7" x14ac:dyDescent="0.25">
      <c r="G362" s="84"/>
    </row>
    <row r="363" spans="7:7" x14ac:dyDescent="0.25">
      <c r="G363" s="84"/>
    </row>
    <row r="364" spans="7:7" x14ac:dyDescent="0.25">
      <c r="G364" s="84"/>
    </row>
    <row r="365" spans="7:7" x14ac:dyDescent="0.25">
      <c r="G365" s="84"/>
    </row>
    <row r="366" spans="7:7" x14ac:dyDescent="0.25">
      <c r="G366" s="84"/>
    </row>
    <row r="367" spans="7:7" x14ac:dyDescent="0.25">
      <c r="G367" s="84"/>
    </row>
    <row r="368" spans="7:7" x14ac:dyDescent="0.25">
      <c r="G368" s="84"/>
    </row>
    <row r="369" spans="7:7" x14ac:dyDescent="0.25">
      <c r="G369" s="84"/>
    </row>
    <row r="370" spans="7:7" x14ac:dyDescent="0.25">
      <c r="G370" s="84"/>
    </row>
    <row r="371" spans="7:7" x14ac:dyDescent="0.25">
      <c r="G371" s="84"/>
    </row>
    <row r="372" spans="7:7" x14ac:dyDescent="0.25">
      <c r="G372" s="84"/>
    </row>
    <row r="373" spans="7:7" x14ac:dyDescent="0.25">
      <c r="G373" s="84"/>
    </row>
    <row r="374" spans="7:7" x14ac:dyDescent="0.25">
      <c r="G374" s="84"/>
    </row>
    <row r="375" spans="7:7" x14ac:dyDescent="0.25">
      <c r="G375" s="84"/>
    </row>
    <row r="376" spans="7:7" x14ac:dyDescent="0.25">
      <c r="G376" s="84"/>
    </row>
    <row r="377" spans="7:7" x14ac:dyDescent="0.25">
      <c r="G377" s="84"/>
    </row>
    <row r="378" spans="7:7" x14ac:dyDescent="0.25">
      <c r="G378" s="84"/>
    </row>
    <row r="379" spans="7:7" x14ac:dyDescent="0.25">
      <c r="G379" s="84"/>
    </row>
    <row r="380" spans="7:7" x14ac:dyDescent="0.25">
      <c r="G380" s="84"/>
    </row>
    <row r="381" spans="7:7" x14ac:dyDescent="0.25">
      <c r="G381" s="84"/>
    </row>
    <row r="382" spans="7:7" x14ac:dyDescent="0.25">
      <c r="G382" s="84"/>
    </row>
    <row r="383" spans="7:7" x14ac:dyDescent="0.25">
      <c r="G383" s="84"/>
    </row>
    <row r="384" spans="7:7" x14ac:dyDescent="0.25">
      <c r="G384" s="84"/>
    </row>
    <row r="385" spans="7:7" x14ac:dyDescent="0.25">
      <c r="G385" s="84"/>
    </row>
    <row r="386" spans="7:7" x14ac:dyDescent="0.25">
      <c r="G386" s="84"/>
    </row>
    <row r="387" spans="7:7" x14ac:dyDescent="0.25">
      <c r="G387" s="84"/>
    </row>
    <row r="388" spans="7:7" x14ac:dyDescent="0.25">
      <c r="G388" s="84"/>
    </row>
    <row r="389" spans="7:7" x14ac:dyDescent="0.25">
      <c r="G389" s="84"/>
    </row>
    <row r="390" spans="7:7" x14ac:dyDescent="0.25">
      <c r="G390" s="84"/>
    </row>
    <row r="391" spans="7:7" x14ac:dyDescent="0.25">
      <c r="G391" s="84"/>
    </row>
    <row r="392" spans="7:7" x14ac:dyDescent="0.25">
      <c r="G392" s="84"/>
    </row>
    <row r="393" spans="7:7" x14ac:dyDescent="0.25">
      <c r="G393" s="84"/>
    </row>
    <row r="394" spans="7:7" x14ac:dyDescent="0.25">
      <c r="G394" s="84"/>
    </row>
    <row r="395" spans="7:7" x14ac:dyDescent="0.25">
      <c r="G395" s="84"/>
    </row>
    <row r="396" spans="7:7" x14ac:dyDescent="0.25">
      <c r="G396" s="84"/>
    </row>
    <row r="397" spans="7:7" x14ac:dyDescent="0.25">
      <c r="G397" s="84"/>
    </row>
    <row r="398" spans="7:7" x14ac:dyDescent="0.25">
      <c r="G398" s="84"/>
    </row>
    <row r="399" spans="7:7" x14ac:dyDescent="0.25">
      <c r="G399" s="84"/>
    </row>
    <row r="400" spans="7:7" x14ac:dyDescent="0.25">
      <c r="G400" s="84"/>
    </row>
    <row r="401" spans="7:7" x14ac:dyDescent="0.25">
      <c r="G401" s="84"/>
    </row>
    <row r="402" spans="7:7" x14ac:dyDescent="0.25">
      <c r="G402" s="84"/>
    </row>
    <row r="403" spans="7:7" x14ac:dyDescent="0.25">
      <c r="G403" s="84"/>
    </row>
    <row r="404" spans="7:7" x14ac:dyDescent="0.25">
      <c r="G404" s="84"/>
    </row>
    <row r="405" spans="7:7" x14ac:dyDescent="0.25">
      <c r="G405" s="84"/>
    </row>
    <row r="406" spans="7:7" x14ac:dyDescent="0.25">
      <c r="G406" s="84"/>
    </row>
    <row r="407" spans="7:7" x14ac:dyDescent="0.25">
      <c r="G407" s="84"/>
    </row>
    <row r="408" spans="7:7" x14ac:dyDescent="0.25">
      <c r="G408" s="84"/>
    </row>
    <row r="409" spans="7:7" x14ac:dyDescent="0.25">
      <c r="G409" s="84"/>
    </row>
    <row r="410" spans="7:7" x14ac:dyDescent="0.25">
      <c r="G410" s="84"/>
    </row>
    <row r="411" spans="7:7" x14ac:dyDescent="0.25">
      <c r="G411" s="84"/>
    </row>
    <row r="412" spans="7:7" x14ac:dyDescent="0.25">
      <c r="G412" s="84"/>
    </row>
    <row r="413" spans="7:7" x14ac:dyDescent="0.25">
      <c r="G413" s="84"/>
    </row>
    <row r="414" spans="7:7" x14ac:dyDescent="0.25">
      <c r="G414" s="84"/>
    </row>
    <row r="415" spans="7:7" x14ac:dyDescent="0.25">
      <c r="G415" s="84"/>
    </row>
    <row r="416" spans="7:7" x14ac:dyDescent="0.25">
      <c r="G416" s="84"/>
    </row>
    <row r="417" spans="7:7" x14ac:dyDescent="0.25">
      <c r="G417" s="84"/>
    </row>
    <row r="418" spans="7:7" x14ac:dyDescent="0.25">
      <c r="G418" s="84"/>
    </row>
    <row r="419" spans="7:7" x14ac:dyDescent="0.25">
      <c r="G419" s="84"/>
    </row>
    <row r="420" spans="7:7" x14ac:dyDescent="0.25">
      <c r="G420" s="84"/>
    </row>
    <row r="421" spans="7:7" x14ac:dyDescent="0.25">
      <c r="G421" s="84"/>
    </row>
    <row r="422" spans="7:7" x14ac:dyDescent="0.25">
      <c r="G422" s="84"/>
    </row>
    <row r="423" spans="7:7" x14ac:dyDescent="0.25">
      <c r="G423" s="84"/>
    </row>
    <row r="424" spans="7:7" x14ac:dyDescent="0.25">
      <c r="G424" s="84"/>
    </row>
    <row r="425" spans="7:7" x14ac:dyDescent="0.25">
      <c r="G425" s="84"/>
    </row>
    <row r="426" spans="7:7" x14ac:dyDescent="0.25">
      <c r="G426" s="84"/>
    </row>
    <row r="427" spans="7:7" x14ac:dyDescent="0.25">
      <c r="G427" s="84"/>
    </row>
    <row r="428" spans="7:7" x14ac:dyDescent="0.25">
      <c r="G428" s="84"/>
    </row>
    <row r="429" spans="7:7" x14ac:dyDescent="0.25">
      <c r="G429" s="84"/>
    </row>
    <row r="430" spans="7:7" x14ac:dyDescent="0.25">
      <c r="G430" s="84"/>
    </row>
    <row r="431" spans="7:7" x14ac:dyDescent="0.25">
      <c r="G431" s="84"/>
    </row>
    <row r="432" spans="7:7" x14ac:dyDescent="0.25">
      <c r="G432" s="84"/>
    </row>
    <row r="433" spans="7:7" x14ac:dyDescent="0.25">
      <c r="G433" s="84"/>
    </row>
    <row r="434" spans="7:7" x14ac:dyDescent="0.25">
      <c r="G434" s="84"/>
    </row>
    <row r="435" spans="7:7" x14ac:dyDescent="0.25">
      <c r="G435" s="84"/>
    </row>
    <row r="436" spans="7:7" x14ac:dyDescent="0.25">
      <c r="G436" s="84"/>
    </row>
    <row r="437" spans="7:7" x14ac:dyDescent="0.25">
      <c r="G437" s="84"/>
    </row>
    <row r="438" spans="7:7" x14ac:dyDescent="0.25">
      <c r="G438" s="84"/>
    </row>
    <row r="439" spans="7:7" x14ac:dyDescent="0.25">
      <c r="G439" s="84"/>
    </row>
    <row r="440" spans="7:7" x14ac:dyDescent="0.25">
      <c r="G440" s="84"/>
    </row>
    <row r="441" spans="7:7" x14ac:dyDescent="0.25">
      <c r="G441" s="84"/>
    </row>
    <row r="442" spans="7:7" x14ac:dyDescent="0.25">
      <c r="G442" s="84"/>
    </row>
    <row r="443" spans="7:7" x14ac:dyDescent="0.25">
      <c r="G443" s="84"/>
    </row>
    <row r="444" spans="7:7" x14ac:dyDescent="0.25">
      <c r="G444" s="84"/>
    </row>
    <row r="445" spans="7:7" x14ac:dyDescent="0.25">
      <c r="G445" s="84"/>
    </row>
    <row r="446" spans="7:7" x14ac:dyDescent="0.25">
      <c r="G446" s="84"/>
    </row>
    <row r="447" spans="7:7" x14ac:dyDescent="0.25">
      <c r="G447" s="84"/>
    </row>
    <row r="448" spans="7:7" x14ac:dyDescent="0.25">
      <c r="G448" s="84"/>
    </row>
    <row r="449" spans="7:7" x14ac:dyDescent="0.25">
      <c r="G449" s="84"/>
    </row>
    <row r="450" spans="7:7" x14ac:dyDescent="0.25">
      <c r="G450" s="84"/>
    </row>
    <row r="451" spans="7:7" x14ac:dyDescent="0.25">
      <c r="G451" s="84"/>
    </row>
    <row r="452" spans="7:7" x14ac:dyDescent="0.25">
      <c r="G452" s="84"/>
    </row>
    <row r="453" spans="7:7" x14ac:dyDescent="0.25">
      <c r="G453" s="84"/>
    </row>
    <row r="454" spans="7:7" x14ac:dyDescent="0.25">
      <c r="G454" s="84"/>
    </row>
    <row r="455" spans="7:7" x14ac:dyDescent="0.25">
      <c r="G455" s="84"/>
    </row>
    <row r="456" spans="7:7" x14ac:dyDescent="0.25">
      <c r="G456" s="84"/>
    </row>
    <row r="457" spans="7:7" x14ac:dyDescent="0.25">
      <c r="G457" s="84"/>
    </row>
    <row r="458" spans="7:7" x14ac:dyDescent="0.25">
      <c r="G458" s="84"/>
    </row>
    <row r="459" spans="7:7" x14ac:dyDescent="0.25">
      <c r="G459" s="84"/>
    </row>
    <row r="460" spans="7:7" x14ac:dyDescent="0.25">
      <c r="G460" s="84"/>
    </row>
    <row r="461" spans="7:7" x14ac:dyDescent="0.25">
      <c r="G461" s="84"/>
    </row>
    <row r="462" spans="7:7" x14ac:dyDescent="0.25">
      <c r="G462" s="84"/>
    </row>
    <row r="463" spans="7:7" x14ac:dyDescent="0.25">
      <c r="G463" s="84"/>
    </row>
    <row r="464" spans="7:7" x14ac:dyDescent="0.25">
      <c r="G464" s="84"/>
    </row>
    <row r="465" spans="7:7" x14ac:dyDescent="0.25">
      <c r="G465" s="84"/>
    </row>
    <row r="466" spans="7:7" x14ac:dyDescent="0.25">
      <c r="G466" s="84"/>
    </row>
    <row r="467" spans="7:7" x14ac:dyDescent="0.25">
      <c r="G467" s="84"/>
    </row>
    <row r="468" spans="7:7" x14ac:dyDescent="0.25">
      <c r="G468" s="84"/>
    </row>
    <row r="469" spans="7:7" x14ac:dyDescent="0.25">
      <c r="G469" s="84"/>
    </row>
    <row r="470" spans="7:7" x14ac:dyDescent="0.25">
      <c r="G470" s="84"/>
    </row>
    <row r="471" spans="7:7" x14ac:dyDescent="0.25">
      <c r="G471" s="84"/>
    </row>
    <row r="472" spans="7:7" x14ac:dyDescent="0.25">
      <c r="G472" s="84"/>
    </row>
    <row r="473" spans="7:7" x14ac:dyDescent="0.25">
      <c r="G473" s="84"/>
    </row>
    <row r="474" spans="7:7" x14ac:dyDescent="0.25">
      <c r="G474" s="84"/>
    </row>
    <row r="475" spans="7:7" x14ac:dyDescent="0.25">
      <c r="G475" s="84"/>
    </row>
    <row r="476" spans="7:7" x14ac:dyDescent="0.25">
      <c r="G476" s="84"/>
    </row>
    <row r="477" spans="7:7" x14ac:dyDescent="0.25">
      <c r="G477" s="84"/>
    </row>
    <row r="478" spans="7:7" x14ac:dyDescent="0.25">
      <c r="G478" s="84"/>
    </row>
    <row r="479" spans="7:7" x14ac:dyDescent="0.25">
      <c r="G479" s="84"/>
    </row>
    <row r="480" spans="7:7" x14ac:dyDescent="0.25">
      <c r="G480" s="84"/>
    </row>
    <row r="481" spans="7:7" x14ac:dyDescent="0.25">
      <c r="G481" s="84"/>
    </row>
    <row r="482" spans="7:7" x14ac:dyDescent="0.25">
      <c r="G482" s="84"/>
    </row>
    <row r="483" spans="7:7" x14ac:dyDescent="0.25">
      <c r="G483" s="84"/>
    </row>
    <row r="484" spans="7:7" x14ac:dyDescent="0.25">
      <c r="G484" s="84"/>
    </row>
    <row r="485" spans="7:7" x14ac:dyDescent="0.25">
      <c r="G485" s="84"/>
    </row>
    <row r="486" spans="7:7" x14ac:dyDescent="0.25">
      <c r="G486" s="84"/>
    </row>
    <row r="487" spans="7:7" x14ac:dyDescent="0.25">
      <c r="G487" s="84"/>
    </row>
    <row r="488" spans="7:7" x14ac:dyDescent="0.25">
      <c r="G488" s="84"/>
    </row>
    <row r="489" spans="7:7" x14ac:dyDescent="0.25">
      <c r="G489" s="84"/>
    </row>
    <row r="490" spans="7:7" x14ac:dyDescent="0.25">
      <c r="G490" s="84"/>
    </row>
    <row r="491" spans="7:7" x14ac:dyDescent="0.25">
      <c r="G491" s="84"/>
    </row>
    <row r="492" spans="7:7" x14ac:dyDescent="0.25">
      <c r="G492" s="84"/>
    </row>
    <row r="493" spans="7:7" x14ac:dyDescent="0.25">
      <c r="G493" s="84"/>
    </row>
    <row r="494" spans="7:7" x14ac:dyDescent="0.25">
      <c r="G494" s="84"/>
    </row>
    <row r="495" spans="7:7" x14ac:dyDescent="0.25">
      <c r="G495" s="84"/>
    </row>
    <row r="496" spans="7:7" x14ac:dyDescent="0.25">
      <c r="G496" s="84"/>
    </row>
    <row r="497" spans="7:7" x14ac:dyDescent="0.25">
      <c r="G497" s="84"/>
    </row>
    <row r="498" spans="7:7" x14ac:dyDescent="0.25">
      <c r="G498" s="84"/>
    </row>
    <row r="499" spans="7:7" x14ac:dyDescent="0.25">
      <c r="G499" s="84"/>
    </row>
    <row r="500" spans="7:7" x14ac:dyDescent="0.25">
      <c r="G500" s="84"/>
    </row>
    <row r="501" spans="7:7" x14ac:dyDescent="0.25">
      <c r="G501" s="84"/>
    </row>
    <row r="502" spans="7:7" x14ac:dyDescent="0.25">
      <c r="G502" s="84"/>
    </row>
    <row r="503" spans="7:7" x14ac:dyDescent="0.25">
      <c r="G503" s="84"/>
    </row>
    <row r="504" spans="7:7" x14ac:dyDescent="0.25">
      <c r="G504" s="84"/>
    </row>
    <row r="505" spans="7:7" x14ac:dyDescent="0.25">
      <c r="G505" s="84"/>
    </row>
    <row r="506" spans="7:7" x14ac:dyDescent="0.25">
      <c r="G506" s="84"/>
    </row>
  </sheetData>
  <conditionalFormatting sqref="F9 F11:F87">
    <cfRule type="cellIs" dxfId="27" priority="1" operator="greaterThan">
      <formula>1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6"/>
  <sheetViews>
    <sheetView zoomScale="55" zoomScaleNormal="55" workbookViewId="0">
      <selection activeCell="Q51" sqref="Q51"/>
    </sheetView>
  </sheetViews>
  <sheetFormatPr baseColWidth="10" defaultRowHeight="15" x14ac:dyDescent="0.25"/>
  <cols>
    <col min="1" max="16384" width="11.42578125" style="84"/>
  </cols>
  <sheetData>
    <row r="1" spans="1:7" x14ac:dyDescent="0.25">
      <c r="A1" s="98"/>
      <c r="B1" s="98"/>
      <c r="C1" s="98"/>
      <c r="D1" s="98"/>
      <c r="E1" s="98"/>
      <c r="F1" s="98"/>
      <c r="G1" s="98"/>
    </row>
    <row r="2" spans="1:7" x14ac:dyDescent="0.25">
      <c r="A2" s="98"/>
      <c r="B2" s="98"/>
      <c r="C2" s="98"/>
      <c r="D2" s="98"/>
      <c r="E2" s="98"/>
      <c r="F2" s="98"/>
      <c r="G2" s="98"/>
    </row>
    <row r="3" spans="1:7" x14ac:dyDescent="0.25">
      <c r="A3" s="98"/>
      <c r="B3" s="98"/>
      <c r="C3" s="98"/>
      <c r="D3" s="98"/>
      <c r="E3" s="98"/>
      <c r="F3" s="98"/>
      <c r="G3" s="98"/>
    </row>
    <row r="4" spans="1:7" x14ac:dyDescent="0.25">
      <c r="A4" s="98"/>
      <c r="B4" s="98"/>
      <c r="C4" s="98"/>
      <c r="D4" s="98"/>
      <c r="E4" s="98"/>
      <c r="F4" s="98"/>
      <c r="G4" s="98"/>
    </row>
    <row r="5" spans="1:7" x14ac:dyDescent="0.25">
      <c r="A5" s="98"/>
      <c r="B5" s="98"/>
      <c r="C5" s="98"/>
      <c r="D5" s="98"/>
      <c r="E5" s="98"/>
      <c r="F5" s="98"/>
      <c r="G5" s="98"/>
    </row>
    <row r="6" spans="1:7" x14ac:dyDescent="0.25">
      <c r="A6" s="80"/>
      <c r="B6" s="86"/>
      <c r="C6" s="86"/>
    </row>
    <row r="7" spans="1:7" x14ac:dyDescent="0.25">
      <c r="A7" s="84" t="s">
        <v>37</v>
      </c>
    </row>
    <row r="8" spans="1:7" x14ac:dyDescent="0.25">
      <c r="A8" s="80" t="s">
        <v>3</v>
      </c>
      <c r="B8" s="86" t="s">
        <v>4</v>
      </c>
      <c r="C8" s="86" t="s">
        <v>5</v>
      </c>
      <c r="D8" s="85" t="s">
        <v>13</v>
      </c>
      <c r="E8" s="85"/>
    </row>
    <row r="9" spans="1:7" x14ac:dyDescent="0.25">
      <c r="A9" s="98"/>
      <c r="B9" s="98"/>
      <c r="C9" s="98">
        <v>0.74589000000000005</v>
      </c>
      <c r="D9" s="98">
        <v>3.2626499999999998</v>
      </c>
      <c r="E9" s="98"/>
      <c r="F9" s="98"/>
      <c r="G9" s="98"/>
    </row>
    <row r="10" spans="1:7" x14ac:dyDescent="0.25">
      <c r="A10" s="98"/>
      <c r="B10" s="98"/>
      <c r="C10" s="98">
        <v>0.50226000000000004</v>
      </c>
      <c r="D10" s="98">
        <v>3.38626</v>
      </c>
      <c r="E10" s="98"/>
      <c r="F10" s="98"/>
      <c r="G10" s="98"/>
    </row>
    <row r="11" spans="1:7" x14ac:dyDescent="0.25">
      <c r="A11" s="98"/>
      <c r="B11" s="98"/>
      <c r="C11" s="98">
        <v>0.75931999999999999</v>
      </c>
      <c r="D11" s="98">
        <v>3.4063500000000002</v>
      </c>
      <c r="E11" s="98"/>
      <c r="F11" s="98"/>
      <c r="G11" s="98"/>
    </row>
    <row r="12" spans="1:7" x14ac:dyDescent="0.25">
      <c r="A12" s="98"/>
      <c r="B12" s="98"/>
      <c r="C12" s="98">
        <v>0.55400000000000005</v>
      </c>
      <c r="D12" s="98">
        <v>3.5301999999999998</v>
      </c>
      <c r="E12" s="98"/>
      <c r="F12" s="98"/>
      <c r="G12" s="98"/>
    </row>
    <row r="13" spans="1:7" x14ac:dyDescent="0.25">
      <c r="A13" s="98"/>
      <c r="B13" s="98"/>
      <c r="C13" s="98">
        <v>0.59340000000000004</v>
      </c>
      <c r="D13" s="98">
        <v>3.7444299999999999</v>
      </c>
      <c r="E13" s="98"/>
      <c r="F13" s="98"/>
      <c r="G13" s="98"/>
    </row>
    <row r="14" spans="1:7" x14ac:dyDescent="0.25">
      <c r="A14" s="98"/>
      <c r="B14" s="98"/>
      <c r="C14" s="98">
        <v>0.55032999999999999</v>
      </c>
      <c r="D14" s="98">
        <v>4.3168300000000004</v>
      </c>
      <c r="E14" s="98"/>
      <c r="F14" s="98"/>
      <c r="G14" s="98"/>
    </row>
    <row r="15" spans="1:7" x14ac:dyDescent="0.25">
      <c r="A15" s="98"/>
      <c r="B15" s="98"/>
      <c r="C15" s="98">
        <v>0.76778999999999997</v>
      </c>
      <c r="D15" s="98">
        <v>4.5389600000000003</v>
      </c>
      <c r="E15" s="98"/>
      <c r="F15" s="98"/>
      <c r="G15" s="98"/>
    </row>
    <row r="16" spans="1:7" x14ac:dyDescent="0.25">
      <c r="A16" s="98"/>
      <c r="B16" s="98"/>
      <c r="C16" s="98">
        <v>0.78069</v>
      </c>
      <c r="D16" s="98">
        <v>4.6582600000000003</v>
      </c>
      <c r="E16" s="98"/>
      <c r="F16" s="98"/>
      <c r="G16" s="98"/>
    </row>
    <row r="17" spans="1:7" x14ac:dyDescent="0.25">
      <c r="A17" s="98"/>
      <c r="B17" s="98"/>
      <c r="C17" s="98">
        <v>0.57369999999999999</v>
      </c>
      <c r="D17" s="98">
        <v>4.8892300000000004</v>
      </c>
      <c r="E17" s="98"/>
      <c r="F17" s="98"/>
      <c r="G17" s="98"/>
    </row>
    <row r="18" spans="1:7" x14ac:dyDescent="0.25">
      <c r="A18" s="98"/>
      <c r="B18" s="98"/>
      <c r="C18" s="98">
        <v>0.90181</v>
      </c>
      <c r="D18" s="98">
        <v>5.1920200000000003</v>
      </c>
      <c r="E18" s="98"/>
      <c r="F18" s="98"/>
      <c r="G18" s="98"/>
    </row>
    <row r="19" spans="1:7" x14ac:dyDescent="0.25">
      <c r="A19" s="98"/>
      <c r="B19" s="98"/>
      <c r="C19" s="98">
        <v>0.58604999999999996</v>
      </c>
      <c r="D19" s="98">
        <v>5.2473999999999998</v>
      </c>
      <c r="E19" s="98"/>
      <c r="F19" s="98"/>
      <c r="G19" s="98"/>
    </row>
    <row r="20" spans="1:7" x14ac:dyDescent="0.25">
      <c r="A20" s="98"/>
      <c r="B20" s="98"/>
      <c r="C20" s="98">
        <v>0.57003000000000004</v>
      </c>
      <c r="D20" s="98">
        <v>5.3712499999999999</v>
      </c>
      <c r="E20" s="98"/>
      <c r="F20" s="98"/>
      <c r="G20" s="98"/>
    </row>
    <row r="21" spans="1:7" x14ac:dyDescent="0.25">
      <c r="A21" s="98"/>
      <c r="B21" s="98"/>
      <c r="C21" s="98">
        <v>0.91790000000000005</v>
      </c>
      <c r="D21" s="98">
        <v>5.4616300000000004</v>
      </c>
      <c r="E21" s="98"/>
      <c r="F21" s="98"/>
      <c r="G21" s="98"/>
    </row>
    <row r="22" spans="1:7" x14ac:dyDescent="0.25">
      <c r="A22" s="98"/>
      <c r="B22" s="98"/>
      <c r="C22" s="98">
        <v>0.80515999999999999</v>
      </c>
      <c r="D22" s="98">
        <v>5.8122800000000003</v>
      </c>
      <c r="E22" s="98"/>
      <c r="F22" s="98"/>
      <c r="G22" s="98"/>
    </row>
    <row r="23" spans="1:7" x14ac:dyDescent="0.25">
      <c r="A23" s="98"/>
      <c r="B23" s="98"/>
      <c r="C23" s="98">
        <v>0.81808000000000003</v>
      </c>
      <c r="D23" s="98">
        <v>5.8365299999999998</v>
      </c>
      <c r="E23" s="98"/>
      <c r="F23" s="98"/>
      <c r="G23" s="98"/>
    </row>
    <row r="24" spans="1:7" x14ac:dyDescent="0.25">
      <c r="A24" s="98"/>
      <c r="B24" s="98"/>
      <c r="C24" s="98">
        <v>0.60546</v>
      </c>
      <c r="D24" s="98">
        <v>6.1641599999999999</v>
      </c>
      <c r="E24" s="98"/>
      <c r="F24" s="98"/>
      <c r="G24" s="98"/>
    </row>
    <row r="25" spans="1:7" x14ac:dyDescent="0.25">
      <c r="A25" s="98"/>
      <c r="B25" s="98"/>
      <c r="C25" s="98">
        <v>0.61275999999999997</v>
      </c>
      <c r="D25" s="98">
        <v>6.2850799999999998</v>
      </c>
      <c r="E25" s="98"/>
      <c r="F25" s="98"/>
      <c r="G25" s="98"/>
    </row>
    <row r="26" spans="1:7" x14ac:dyDescent="0.25">
      <c r="A26" s="98"/>
      <c r="B26" s="98"/>
      <c r="C26" s="98">
        <v>0.80906999999999996</v>
      </c>
      <c r="D26" s="98">
        <v>6.7135400000000001</v>
      </c>
      <c r="E26" s="98"/>
      <c r="F26" s="98"/>
      <c r="G26" s="98"/>
    </row>
    <row r="27" spans="1:7" x14ac:dyDescent="0.25">
      <c r="A27" s="98"/>
      <c r="B27" s="98"/>
      <c r="C27" s="98">
        <v>0.80984</v>
      </c>
      <c r="D27" s="98">
        <v>7.1661299999999999</v>
      </c>
      <c r="E27" s="98"/>
      <c r="F27" s="98"/>
      <c r="G27" s="98"/>
    </row>
    <row r="28" spans="1:7" x14ac:dyDescent="0.25">
      <c r="A28" s="98"/>
      <c r="B28" s="98"/>
      <c r="C28" s="98">
        <v>0.86121999999999999</v>
      </c>
      <c r="D28" s="98">
        <v>7.2466400000000002</v>
      </c>
      <c r="E28" s="98"/>
      <c r="F28" s="98"/>
      <c r="G28" s="98"/>
    </row>
    <row r="29" spans="1:7" x14ac:dyDescent="0.25">
      <c r="A29" s="98"/>
      <c r="B29" s="98"/>
      <c r="C29" s="98">
        <v>0.83243</v>
      </c>
      <c r="D29" s="98">
        <v>7.3930499999999997</v>
      </c>
      <c r="E29" s="98"/>
      <c r="F29" s="98"/>
      <c r="G29" s="98"/>
    </row>
    <row r="30" spans="1:7" x14ac:dyDescent="0.25">
      <c r="A30" s="98"/>
      <c r="B30" s="98"/>
      <c r="C30" s="98">
        <v>0.72894000000000003</v>
      </c>
      <c r="D30" s="98">
        <v>7.4298700000000002</v>
      </c>
      <c r="E30" s="98"/>
      <c r="F30" s="98"/>
      <c r="G30" s="98"/>
    </row>
    <row r="31" spans="1:7" x14ac:dyDescent="0.25">
      <c r="A31" s="98"/>
      <c r="B31" s="98"/>
      <c r="C31" s="98">
        <v>0.90020999999999995</v>
      </c>
      <c r="D31" s="98">
        <v>7.4466099999999997</v>
      </c>
      <c r="E31" s="98"/>
      <c r="F31" s="98"/>
      <c r="G31" s="98"/>
    </row>
    <row r="32" spans="1:7" x14ac:dyDescent="0.25">
      <c r="A32" s="98"/>
      <c r="B32" s="98"/>
      <c r="C32" s="98">
        <v>0.94660999999999995</v>
      </c>
      <c r="D32" s="98">
        <v>7.4834300000000002</v>
      </c>
      <c r="E32" s="98"/>
      <c r="F32" s="98"/>
      <c r="G32" s="98"/>
    </row>
    <row r="33" spans="1:30" x14ac:dyDescent="0.25">
      <c r="A33" s="98"/>
      <c r="B33" s="98"/>
      <c r="C33" s="98">
        <v>0.65917000000000003</v>
      </c>
      <c r="D33" s="98">
        <v>7.5001699999999998</v>
      </c>
      <c r="E33" s="98"/>
      <c r="F33" s="98"/>
      <c r="G33" s="98"/>
    </row>
    <row r="34" spans="1:30" x14ac:dyDescent="0.25">
      <c r="A34" s="98"/>
      <c r="B34" s="98"/>
      <c r="C34" s="98">
        <v>0.67552999999999996</v>
      </c>
      <c r="D34" s="98">
        <v>7.5508100000000002</v>
      </c>
      <c r="E34" s="98"/>
      <c r="F34" s="98"/>
      <c r="G34" s="98"/>
    </row>
    <row r="35" spans="1:30" x14ac:dyDescent="0.25">
      <c r="A35" s="98"/>
      <c r="B35" s="98"/>
      <c r="C35" s="98">
        <v>0.89568000000000003</v>
      </c>
      <c r="D35" s="98">
        <v>8.2336899999999993</v>
      </c>
      <c r="E35" s="98"/>
      <c r="F35" s="98"/>
      <c r="G35" s="98"/>
    </row>
    <row r="36" spans="1:30" x14ac:dyDescent="0.25">
      <c r="A36" s="98"/>
      <c r="B36" s="98"/>
      <c r="C36" s="98">
        <v>0.73333999999999999</v>
      </c>
      <c r="D36" s="98">
        <v>8.2665000000000006</v>
      </c>
      <c r="E36" s="98"/>
      <c r="F36" s="103"/>
      <c r="G36" s="103"/>
      <c r="H36" s="103"/>
      <c r="I36" s="103"/>
    </row>
    <row r="37" spans="1:30" x14ac:dyDescent="0.25">
      <c r="A37" s="98"/>
      <c r="B37" s="98"/>
      <c r="C37" s="98">
        <v>0.71826000000000001</v>
      </c>
      <c r="D37" s="98">
        <v>8.3771699999999996</v>
      </c>
      <c r="E37" s="98"/>
      <c r="F37" s="103"/>
      <c r="G37" s="103" t="s">
        <v>68</v>
      </c>
      <c r="H37" s="103"/>
      <c r="I37" s="103"/>
    </row>
    <row r="38" spans="1:30" x14ac:dyDescent="0.25">
      <c r="A38" s="98"/>
      <c r="B38" s="98"/>
      <c r="C38" s="98">
        <v>0.91790000000000005</v>
      </c>
      <c r="D38" s="98">
        <v>8.4642099999999996</v>
      </c>
      <c r="E38" s="98"/>
      <c r="F38" s="103"/>
      <c r="G38" s="103" t="s">
        <v>69</v>
      </c>
      <c r="H38" s="103"/>
      <c r="I38" s="103"/>
    </row>
    <row r="39" spans="1:30" x14ac:dyDescent="0.25">
      <c r="A39" s="98"/>
      <c r="B39" s="98"/>
      <c r="C39" s="98">
        <v>0.85746999999999995</v>
      </c>
      <c r="D39" s="98">
        <v>8.5010300000000001</v>
      </c>
      <c r="E39" s="98"/>
      <c r="F39" s="103"/>
      <c r="G39" s="103" t="s">
        <v>70</v>
      </c>
      <c r="H39" s="103"/>
      <c r="I39" s="103"/>
    </row>
    <row r="40" spans="1:30" x14ac:dyDescent="0.25">
      <c r="A40" s="98"/>
      <c r="B40" s="98"/>
      <c r="C40" s="98">
        <v>0.73962000000000006</v>
      </c>
      <c r="D40" s="98">
        <v>8.5010300000000001</v>
      </c>
      <c r="E40" s="98"/>
      <c r="F40" s="103"/>
      <c r="G40" s="103"/>
      <c r="H40" s="103"/>
      <c r="I40" s="103"/>
    </row>
    <row r="41" spans="1:30" x14ac:dyDescent="0.25">
      <c r="A41" s="98"/>
      <c r="B41" s="98"/>
      <c r="C41" s="98">
        <v>0.82998000000000005</v>
      </c>
      <c r="D41" s="98">
        <v>8.9821799999999996</v>
      </c>
      <c r="E41" s="98"/>
      <c r="F41" s="103"/>
      <c r="G41" s="103"/>
      <c r="H41" s="103"/>
      <c r="I41" s="103"/>
    </row>
    <row r="42" spans="1:30" x14ac:dyDescent="0.25">
      <c r="A42" s="98"/>
      <c r="B42" s="98"/>
      <c r="C42" s="98">
        <v>0.84311999999999998</v>
      </c>
      <c r="D42" s="98">
        <v>9.0734200000000005</v>
      </c>
      <c r="E42" s="98"/>
      <c r="F42" s="103"/>
      <c r="G42" s="103"/>
      <c r="H42" s="103"/>
      <c r="I42" s="103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</row>
    <row r="43" spans="1:30" x14ac:dyDescent="0.25">
      <c r="A43" s="98"/>
      <c r="B43" s="98"/>
      <c r="C43" s="98">
        <v>0.84145000000000003</v>
      </c>
      <c r="D43" s="98">
        <v>9.3077400000000008</v>
      </c>
      <c r="E43" s="98"/>
      <c r="F43" s="98"/>
      <c r="G43" s="98"/>
      <c r="H43" s="98"/>
      <c r="I43" s="98"/>
      <c r="S43" s="98"/>
      <c r="T43" s="98"/>
      <c r="U43" s="98"/>
      <c r="V43" s="98"/>
      <c r="W43" s="98"/>
      <c r="X43" s="98"/>
      <c r="Y43" s="98"/>
      <c r="Z43" s="98"/>
      <c r="AA43" s="98"/>
      <c r="AB43" s="98"/>
      <c r="AC43" s="98"/>
      <c r="AD43" s="98"/>
    </row>
    <row r="44" spans="1:30" x14ac:dyDescent="0.25">
      <c r="A44" s="98"/>
      <c r="B44" s="98"/>
      <c r="C44" s="98">
        <v>0.67518999999999996</v>
      </c>
      <c r="D44" s="98">
        <v>9.4684100000000004</v>
      </c>
      <c r="E44" s="98"/>
      <c r="F44" s="98"/>
      <c r="G44" s="98"/>
      <c r="H44" s="98"/>
      <c r="I44" s="98"/>
      <c r="S44" s="98"/>
      <c r="T44" s="98"/>
      <c r="U44" s="98"/>
      <c r="V44" s="98"/>
      <c r="W44" s="98"/>
      <c r="X44" s="98"/>
      <c r="Y44" s="98"/>
      <c r="Z44" s="98"/>
      <c r="AA44" s="98"/>
      <c r="AB44" s="98"/>
      <c r="AC44" s="98"/>
      <c r="AD44" s="98"/>
    </row>
    <row r="45" spans="1:30" x14ac:dyDescent="0.25">
      <c r="A45" s="98"/>
      <c r="B45" s="98"/>
      <c r="C45" s="98">
        <v>0.61946999999999997</v>
      </c>
      <c r="D45" s="98">
        <v>9.5249100000000002</v>
      </c>
      <c r="E45" s="98"/>
      <c r="F45" s="98"/>
      <c r="G45" s="98"/>
      <c r="H45" s="98"/>
      <c r="I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</row>
    <row r="46" spans="1:30" x14ac:dyDescent="0.25">
      <c r="A46" s="98"/>
      <c r="B46" s="98"/>
      <c r="C46" s="98">
        <v>0.78969999999999996</v>
      </c>
      <c r="D46" s="98">
        <v>9.5755300000000005</v>
      </c>
      <c r="E46" s="98"/>
      <c r="F46" s="98"/>
      <c r="G46" s="98"/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</row>
    <row r="47" spans="1:30" x14ac:dyDescent="0.25">
      <c r="A47" s="98"/>
      <c r="B47" s="98"/>
      <c r="C47" s="98">
        <v>0.79261000000000004</v>
      </c>
      <c r="D47" s="98">
        <v>10.034840000000001</v>
      </c>
      <c r="E47" s="98"/>
      <c r="F47" s="98"/>
      <c r="G47" s="9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</row>
    <row r="48" spans="1:30" x14ac:dyDescent="0.25">
      <c r="A48" s="98"/>
      <c r="B48" s="98"/>
      <c r="C48" s="98">
        <v>0.81274000000000002</v>
      </c>
      <c r="D48" s="98">
        <v>10.362159999999999</v>
      </c>
      <c r="E48" s="98"/>
      <c r="F48" s="98"/>
      <c r="G48" s="98"/>
      <c r="S48" s="98"/>
      <c r="T48" s="98"/>
      <c r="U48" s="98"/>
      <c r="V48" s="98"/>
      <c r="W48" s="98"/>
      <c r="X48" s="98"/>
      <c r="Y48" s="98"/>
      <c r="Z48" s="98"/>
      <c r="AA48" s="98"/>
      <c r="AB48" s="98"/>
      <c r="AC48" s="98"/>
      <c r="AD48" s="98"/>
    </row>
    <row r="49" spans="1:30" x14ac:dyDescent="0.25">
      <c r="A49" s="98"/>
      <c r="B49" s="98"/>
      <c r="C49" s="98">
        <v>0.88951999999999998</v>
      </c>
      <c r="D49" s="98">
        <v>10.37889</v>
      </c>
      <c r="E49" s="98"/>
      <c r="F49" s="98"/>
      <c r="G49" s="98"/>
      <c r="S49" s="98"/>
      <c r="T49" s="98"/>
      <c r="U49" s="98"/>
      <c r="V49" s="98"/>
      <c r="W49" s="98"/>
      <c r="X49" s="98"/>
      <c r="Y49" s="98"/>
      <c r="Z49" s="98"/>
      <c r="AA49" s="98"/>
      <c r="AB49" s="98"/>
      <c r="AC49" s="98"/>
      <c r="AD49" s="98"/>
    </row>
    <row r="50" spans="1:30" x14ac:dyDescent="0.25">
      <c r="A50" s="98"/>
      <c r="B50" s="98"/>
      <c r="C50" s="98">
        <v>0.74863999999999997</v>
      </c>
      <c r="D50" s="98">
        <v>11.05841</v>
      </c>
      <c r="E50" s="98"/>
      <c r="F50" s="98"/>
      <c r="G50" s="98"/>
      <c r="S50" s="98"/>
      <c r="T50" s="98"/>
      <c r="U50" s="98"/>
      <c r="V50" s="98"/>
      <c r="W50" s="98"/>
      <c r="X50" s="98"/>
      <c r="Y50" s="98"/>
      <c r="Z50" s="98"/>
      <c r="AA50" s="98"/>
      <c r="AB50" s="98"/>
      <c r="AC50" s="98"/>
      <c r="AD50" s="98"/>
    </row>
    <row r="51" spans="1:30" x14ac:dyDescent="0.25">
      <c r="A51" s="98"/>
      <c r="B51" s="98"/>
      <c r="C51" s="98">
        <v>0.68340999999999996</v>
      </c>
      <c r="D51" s="98">
        <v>11.516909999999999</v>
      </c>
      <c r="E51" s="98"/>
      <c r="F51" s="98"/>
      <c r="G51" s="98"/>
      <c r="S51" s="98"/>
      <c r="T51" s="98"/>
      <c r="U51" s="98"/>
      <c r="V51" s="98"/>
      <c r="W51" s="98"/>
      <c r="X51" s="98"/>
      <c r="Y51" s="98"/>
      <c r="Z51" s="98"/>
      <c r="AA51" s="98"/>
      <c r="AB51" s="98"/>
      <c r="AC51" s="98"/>
      <c r="AD51" s="98"/>
    </row>
    <row r="52" spans="1:30" x14ac:dyDescent="0.25">
      <c r="A52" s="98"/>
      <c r="B52" s="98"/>
      <c r="C52" s="98">
        <v>0.87150000000000005</v>
      </c>
      <c r="D52" s="98">
        <v>11.540430000000001</v>
      </c>
      <c r="E52" s="98"/>
      <c r="F52" s="98"/>
      <c r="G52" s="98"/>
      <c r="S52" s="98"/>
      <c r="T52" s="98"/>
      <c r="U52" s="98"/>
      <c r="V52" s="98"/>
      <c r="W52" s="98"/>
      <c r="X52" s="98"/>
      <c r="Y52" s="98"/>
      <c r="Z52" s="98"/>
      <c r="AA52" s="98"/>
      <c r="AB52" s="98"/>
      <c r="AC52" s="98"/>
      <c r="AD52" s="98"/>
    </row>
    <row r="53" spans="1:30" x14ac:dyDescent="0.25">
      <c r="A53" s="98"/>
      <c r="B53" s="98"/>
      <c r="C53" s="98">
        <v>0.67886000000000002</v>
      </c>
      <c r="D53" s="98">
        <v>11.88186</v>
      </c>
      <c r="E53" s="98"/>
      <c r="F53" s="98"/>
      <c r="G53" s="98"/>
      <c r="S53" s="98"/>
      <c r="T53" s="98"/>
      <c r="U53" s="98"/>
      <c r="V53" s="98"/>
      <c r="W53" s="98"/>
      <c r="X53" s="98"/>
      <c r="Y53" s="98"/>
      <c r="Z53" s="98"/>
      <c r="AA53" s="98"/>
      <c r="AB53" s="98"/>
      <c r="AC53" s="98"/>
      <c r="AD53" s="98"/>
    </row>
    <row r="54" spans="1:30" x14ac:dyDescent="0.25">
      <c r="A54" s="98"/>
      <c r="B54" s="98"/>
      <c r="C54" s="98">
        <v>0.78769999999999996</v>
      </c>
      <c r="D54" s="98">
        <v>11.89859</v>
      </c>
      <c r="E54" s="98"/>
      <c r="F54" s="98"/>
      <c r="G54" s="98"/>
      <c r="S54" s="98"/>
      <c r="T54" s="98"/>
      <c r="U54" s="98"/>
      <c r="V54" s="98"/>
      <c r="W54" s="98"/>
      <c r="X54" s="98"/>
      <c r="Y54" s="98"/>
      <c r="Z54" s="98"/>
      <c r="AA54" s="98"/>
      <c r="AB54" s="98"/>
      <c r="AC54" s="98"/>
      <c r="AD54" s="98"/>
    </row>
    <row r="55" spans="1:30" x14ac:dyDescent="0.25">
      <c r="A55" s="98"/>
      <c r="B55" s="98"/>
      <c r="C55" s="98">
        <v>0.79671000000000003</v>
      </c>
      <c r="D55" s="98">
        <v>13.50867</v>
      </c>
      <c r="E55" s="98"/>
      <c r="F55" s="98"/>
      <c r="G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</row>
    <row r="56" spans="1:30" x14ac:dyDescent="0.25">
      <c r="A56" s="98"/>
      <c r="B56" s="98"/>
      <c r="C56" s="98">
        <v>0.65363000000000004</v>
      </c>
      <c r="D56" s="98">
        <v>14.400539999999999</v>
      </c>
      <c r="E56" s="98"/>
      <c r="F56" s="98"/>
      <c r="G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98"/>
    </row>
    <row r="57" spans="1:30" x14ac:dyDescent="0.25">
      <c r="A57" s="98"/>
      <c r="B57" s="98"/>
      <c r="C57" s="98">
        <v>0.80740000000000001</v>
      </c>
      <c r="D57" s="98">
        <v>14.43924</v>
      </c>
      <c r="E57" s="98"/>
      <c r="F57" s="98"/>
      <c r="G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</row>
    <row r="58" spans="1:30" x14ac:dyDescent="0.25">
      <c r="A58" s="98"/>
      <c r="B58" s="98"/>
      <c r="C58" s="98">
        <v>0.66451000000000005</v>
      </c>
      <c r="D58" s="98">
        <v>14.43924</v>
      </c>
      <c r="E58" s="98"/>
      <c r="F58" s="98"/>
      <c r="G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</row>
    <row r="59" spans="1:30" x14ac:dyDescent="0.25">
      <c r="A59" s="98"/>
      <c r="B59" s="98"/>
      <c r="C59" s="98"/>
      <c r="D59" s="98"/>
      <c r="E59" s="98"/>
      <c r="F59" s="98"/>
      <c r="G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</row>
    <row r="60" spans="1:30" x14ac:dyDescent="0.25">
      <c r="A60" s="98"/>
      <c r="B60" s="98"/>
      <c r="C60" s="98"/>
      <c r="D60" s="98"/>
      <c r="E60" s="98"/>
      <c r="F60" s="98"/>
      <c r="G60" s="98"/>
      <c r="S60" s="98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</row>
    <row r="61" spans="1:30" x14ac:dyDescent="0.25">
      <c r="A61" s="98"/>
      <c r="B61" s="98"/>
      <c r="C61" s="98"/>
      <c r="D61" s="98"/>
      <c r="E61" s="98"/>
      <c r="F61" s="98"/>
      <c r="G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</row>
    <row r="62" spans="1:30" x14ac:dyDescent="0.25">
      <c r="A62" s="98"/>
      <c r="B62" s="98"/>
      <c r="C62" s="98"/>
      <c r="D62" s="98"/>
      <c r="E62" s="98"/>
      <c r="F62" s="98"/>
      <c r="G62" s="98"/>
      <c r="S62" s="98"/>
      <c r="T62" s="98"/>
      <c r="U62" s="98"/>
      <c r="V62" s="98"/>
      <c r="W62" s="98"/>
      <c r="X62" s="98"/>
      <c r="Y62" s="98"/>
      <c r="Z62" s="98"/>
      <c r="AA62" s="98"/>
      <c r="AB62" s="98"/>
      <c r="AC62" s="98"/>
      <c r="AD62" s="98"/>
    </row>
    <row r="63" spans="1:30" x14ac:dyDescent="0.25">
      <c r="A63" s="98"/>
      <c r="B63" s="98"/>
      <c r="C63" s="98"/>
      <c r="D63" s="98"/>
      <c r="E63" s="98"/>
      <c r="F63" s="98"/>
      <c r="G63" s="98"/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98"/>
    </row>
    <row r="64" spans="1:30" x14ac:dyDescent="0.25">
      <c r="A64" s="98"/>
      <c r="B64" s="98"/>
      <c r="C64" s="98"/>
      <c r="D64" s="98"/>
      <c r="E64" s="98"/>
      <c r="F64" s="98"/>
      <c r="G64" s="98"/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98"/>
    </row>
    <row r="65" spans="1:30" x14ac:dyDescent="0.25">
      <c r="A65" s="98"/>
      <c r="B65" s="98"/>
      <c r="C65" s="98"/>
      <c r="D65" s="98"/>
      <c r="E65" s="98"/>
      <c r="F65" s="98"/>
      <c r="G65" s="98"/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98"/>
    </row>
    <row r="66" spans="1:30" x14ac:dyDescent="0.25">
      <c r="A66" s="98"/>
      <c r="B66" s="98"/>
      <c r="C66" s="98"/>
      <c r="D66" s="98"/>
      <c r="E66" s="98"/>
      <c r="F66" s="98"/>
      <c r="G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</row>
    <row r="67" spans="1:30" x14ac:dyDescent="0.25">
      <c r="A67" s="98"/>
      <c r="B67" s="98"/>
      <c r="C67" s="98"/>
      <c r="D67" s="98"/>
      <c r="E67" s="98"/>
      <c r="F67" s="98"/>
      <c r="G67" s="98"/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</row>
    <row r="68" spans="1:30" x14ac:dyDescent="0.25">
      <c r="A68" s="98"/>
      <c r="B68" s="98"/>
      <c r="C68" s="98"/>
      <c r="D68" s="98"/>
      <c r="E68" s="98"/>
      <c r="F68" s="98"/>
      <c r="G68" s="98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98"/>
    </row>
    <row r="69" spans="1:30" x14ac:dyDescent="0.25">
      <c r="A69" s="98"/>
      <c r="B69" s="98"/>
      <c r="C69" s="98"/>
      <c r="D69" s="98"/>
      <c r="E69" s="98"/>
      <c r="F69" s="98"/>
      <c r="G69" s="98"/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</row>
    <row r="70" spans="1:30" x14ac:dyDescent="0.25">
      <c r="A70" s="98"/>
      <c r="B70" s="98"/>
      <c r="C70" s="98"/>
      <c r="D70" s="98"/>
      <c r="E70" s="98"/>
      <c r="F70" s="98"/>
      <c r="G70" s="98"/>
      <c r="S70" s="98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</row>
    <row r="71" spans="1:30" x14ac:dyDescent="0.25"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</row>
    <row r="72" spans="1:30" x14ac:dyDescent="0.25">
      <c r="S72" s="98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</row>
    <row r="73" spans="1:30" x14ac:dyDescent="0.25">
      <c r="S73" s="98"/>
      <c r="T73" s="98"/>
      <c r="U73" s="98"/>
      <c r="V73" s="98"/>
      <c r="W73" s="98"/>
      <c r="X73" s="98"/>
      <c r="Y73" s="98"/>
      <c r="Z73" s="98"/>
      <c r="AA73" s="98"/>
      <c r="AB73" s="98"/>
      <c r="AC73" s="98"/>
      <c r="AD73" s="98"/>
    </row>
    <row r="74" spans="1:30" x14ac:dyDescent="0.25"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98"/>
    </row>
    <row r="75" spans="1:30" x14ac:dyDescent="0.25">
      <c r="S75" s="98"/>
      <c r="T75" s="98"/>
      <c r="U75" s="98"/>
      <c r="V75" s="98"/>
      <c r="W75" s="98"/>
      <c r="X75" s="98"/>
      <c r="Y75" s="98"/>
      <c r="Z75" s="98"/>
      <c r="AA75" s="98"/>
      <c r="AB75" s="98"/>
      <c r="AC75" s="98"/>
      <c r="AD75" s="98"/>
    </row>
    <row r="76" spans="1:30" x14ac:dyDescent="0.25">
      <c r="S76" s="98"/>
      <c r="T76" s="98"/>
      <c r="U76" s="98"/>
      <c r="V76" s="98"/>
      <c r="W76" s="98"/>
      <c r="X76" s="98"/>
      <c r="Y76" s="98"/>
      <c r="Z76" s="98"/>
      <c r="AA76" s="98"/>
      <c r="AB76" s="98"/>
      <c r="AC76" s="98"/>
      <c r="AD76" s="98"/>
    </row>
    <row r="77" spans="1:30" x14ac:dyDescent="0.25">
      <c r="S77" s="98"/>
      <c r="T77" s="98"/>
      <c r="U77" s="98"/>
      <c r="V77" s="98"/>
      <c r="W77" s="98"/>
      <c r="X77" s="98"/>
      <c r="Y77" s="98"/>
      <c r="Z77" s="98"/>
      <c r="AA77" s="98"/>
      <c r="AB77" s="98"/>
      <c r="AC77" s="98"/>
      <c r="AD77" s="98"/>
    </row>
    <row r="78" spans="1:30" x14ac:dyDescent="0.25">
      <c r="S78" s="98"/>
      <c r="T78" s="98"/>
      <c r="U78" s="98"/>
      <c r="V78" s="98"/>
      <c r="W78" s="98"/>
      <c r="X78" s="98"/>
      <c r="Y78" s="98"/>
      <c r="Z78" s="98"/>
      <c r="AA78" s="98"/>
      <c r="AB78" s="98"/>
      <c r="AC78" s="98"/>
      <c r="AD78" s="98"/>
    </row>
    <row r="79" spans="1:30" x14ac:dyDescent="0.25">
      <c r="S79" s="98"/>
      <c r="T79" s="98"/>
      <c r="U79" s="98"/>
      <c r="V79" s="98"/>
      <c r="W79" s="98"/>
      <c r="X79" s="98"/>
      <c r="Y79" s="98"/>
      <c r="Z79" s="98"/>
      <c r="AA79" s="98"/>
      <c r="AB79" s="98"/>
      <c r="AC79" s="98"/>
      <c r="AD79" s="98"/>
    </row>
    <row r="80" spans="1:30" x14ac:dyDescent="0.25">
      <c r="S80" s="98"/>
      <c r="T80" s="98"/>
      <c r="U80" s="98"/>
      <c r="V80" s="98"/>
      <c r="W80" s="98"/>
      <c r="X80" s="98"/>
      <c r="Y80" s="98"/>
      <c r="Z80" s="98"/>
      <c r="AA80" s="98"/>
      <c r="AB80" s="98"/>
      <c r="AC80" s="98"/>
      <c r="AD80" s="98"/>
    </row>
    <row r="81" spans="19:30" x14ac:dyDescent="0.25">
      <c r="S81" s="98"/>
      <c r="T81" s="98"/>
      <c r="U81" s="98"/>
      <c r="V81" s="98"/>
      <c r="W81" s="98"/>
      <c r="X81" s="98"/>
      <c r="Y81" s="98"/>
      <c r="Z81" s="98"/>
      <c r="AA81" s="98"/>
      <c r="AB81" s="98"/>
      <c r="AC81" s="98"/>
      <c r="AD81" s="98"/>
    </row>
    <row r="82" spans="19:30" x14ac:dyDescent="0.25">
      <c r="S82" s="98"/>
      <c r="T82" s="98"/>
      <c r="U82" s="98"/>
      <c r="V82" s="98"/>
      <c r="W82" s="98"/>
      <c r="X82" s="98"/>
      <c r="Y82" s="98"/>
      <c r="Z82" s="98"/>
      <c r="AA82" s="98"/>
      <c r="AB82" s="98"/>
      <c r="AC82" s="98"/>
      <c r="AD82" s="98"/>
    </row>
    <row r="83" spans="19:30" x14ac:dyDescent="0.25">
      <c r="S83" s="98"/>
      <c r="T83" s="98"/>
      <c r="U83" s="98"/>
      <c r="V83" s="98"/>
      <c r="W83" s="98"/>
      <c r="X83" s="98"/>
      <c r="Y83" s="98"/>
      <c r="Z83" s="98"/>
      <c r="AA83" s="98"/>
      <c r="AB83" s="98"/>
      <c r="AC83" s="98"/>
      <c r="AD83" s="98"/>
    </row>
    <row r="84" spans="19:30" x14ac:dyDescent="0.25">
      <c r="S84" s="98"/>
      <c r="T84" s="98"/>
      <c r="U84" s="98"/>
      <c r="V84" s="98"/>
      <c r="W84" s="98"/>
      <c r="X84" s="98"/>
      <c r="Y84" s="98"/>
      <c r="Z84" s="98"/>
      <c r="AA84" s="98"/>
      <c r="AB84" s="98"/>
      <c r="AC84" s="98"/>
      <c r="AD84" s="98"/>
    </row>
    <row r="85" spans="19:30" x14ac:dyDescent="0.25">
      <c r="S85" s="98"/>
      <c r="T85" s="98"/>
      <c r="U85" s="98"/>
      <c r="V85" s="98"/>
      <c r="W85" s="98"/>
      <c r="X85" s="98"/>
      <c r="Y85" s="98"/>
      <c r="Z85" s="98"/>
      <c r="AA85" s="98"/>
      <c r="AB85" s="98"/>
      <c r="AC85" s="98"/>
      <c r="AD85" s="98"/>
    </row>
    <row r="86" spans="19:30" x14ac:dyDescent="0.25">
      <c r="S86" s="98"/>
      <c r="T86" s="98"/>
      <c r="U86" s="98"/>
      <c r="V86" s="98"/>
      <c r="W86" s="98"/>
      <c r="X86" s="98"/>
      <c r="Y86" s="98"/>
      <c r="Z86" s="98"/>
      <c r="AA86" s="98"/>
      <c r="AB86" s="98"/>
      <c r="AC86" s="98"/>
      <c r="AD86" s="98"/>
    </row>
    <row r="365" spans="8:30" x14ac:dyDescent="0.25">
      <c r="H365" s="84" t="e">
        <f t="shared" ref="H365:H391" si="0">K365*0.9</f>
        <v>#DIV/0!</v>
      </c>
      <c r="I365" s="84">
        <v>3590</v>
      </c>
      <c r="J365" s="84" t="e">
        <f t="shared" ref="J365:J390" si="1">(0.0768*$J$4^(-3.063))*I365^(-4.9386*$J$4^2+3.68*$J$4-1.2336)+(2.0721*$J$4^2-1.3319*$J$4+0.2237)</f>
        <v>#DIV/0!</v>
      </c>
      <c r="K365" s="84" t="e">
        <f t="shared" ref="K365:K390" si="2">(0.0768*$K$4^(-3.063))*I365^(-4.9386*$K$4^2+3.68*$K$4-1.2336)+(2.0721*$K$4^2-1.3319*$K$4+0.2237)</f>
        <v>#DIV/0!</v>
      </c>
      <c r="L365" s="84" t="e">
        <f t="shared" ref="L365:L391" si="3">(0.0768*$L$4^(-3.063))*I365^(-4.9386*$L$4^2+3.68*$L$4-1.2336)+(2.0721*$L$4^2-1.3319*$L$4+0.2237)</f>
        <v>#DIV/0!</v>
      </c>
      <c r="M365" s="84" t="e">
        <f t="shared" ref="M365:M391" si="4">(0.0768*$M$4^(-3.063))*I365^(-4.9386*$M$4^2+3.68*$M$4-1.2336)+(2.0721*$M$4^2-1.3319*$M$4+0.2237)</f>
        <v>#DIV/0!</v>
      </c>
      <c r="N365" s="84" t="e">
        <f t="shared" ref="N365:N391" si="5">(0.0768*$N$4^(-3.063))*I365^(-4.9386*$N$4^2+3.68*$N$4-1.2336)+(2.0721*$N$4^2-1.3319*$N$4+0.2237)</f>
        <v>#DIV/0!</v>
      </c>
      <c r="O365" s="84" t="e">
        <f t="shared" ref="O365:O391" si="6">(0.0768*$O$4^(-3.063))*I365^(-4.9386*$O$4^2+3.68*$O$4-1.2336)+(2.0721*$O$4^2-1.3319*$O$4+0.2237)</f>
        <v>#DIV/0!</v>
      </c>
      <c r="P365" s="84">
        <f t="shared" ref="P365:P391" si="7">-0.0000007*I365^2+0.0016*I365+0.0034</f>
        <v>-3.2742699999999996</v>
      </c>
      <c r="Q365" s="84" t="e">
        <f t="shared" ref="Q365:Q391" si="8">P365*K365</f>
        <v>#DIV/0!</v>
      </c>
      <c r="X365" s="84">
        <v>0.2</v>
      </c>
      <c r="Y365" s="84">
        <f t="shared" ref="Y365:Y391" si="9">ATAN((2*X365)/(1+V382^2))</f>
        <v>0.3805063771123649</v>
      </c>
      <c r="Z365" s="84">
        <f t="shared" ref="Z365:Z391" si="10">(12*(1-0.3^2))^(1/4)*(I365)^(1/2)*2*SIN(Y365/2)</f>
        <v>41.194731962744648</v>
      </c>
      <c r="AA365" s="84">
        <f t="shared" ref="AA365:AA391" si="11">0.693/((1-0.3)^(1/5)*Z365^(2/5))</f>
        <v>0.1681810091324128</v>
      </c>
      <c r="AB365" s="84">
        <f t="shared" ref="AB365:AB391" si="12">0.14+(3.2/Z365^2)</f>
        <v>0.14188567401078439</v>
      </c>
      <c r="AC365" s="84">
        <f t="shared" ref="AC365:AC391" si="13">(1/40)*SQRT(I365)</f>
        <v>1.4979152178945243</v>
      </c>
      <c r="AD365" s="84">
        <f t="shared" ref="AD365:AD391" si="14">0.65/(1+1.8*(AC365)^0.8)</f>
        <v>0.18641078412013634</v>
      </c>
    </row>
    <row r="366" spans="8:30" x14ac:dyDescent="0.25">
      <c r="H366" s="84" t="e">
        <f t="shared" si="0"/>
        <v>#DIV/0!</v>
      </c>
      <c r="I366" s="84">
        <v>3600</v>
      </c>
      <c r="J366" s="84" t="e">
        <f t="shared" si="1"/>
        <v>#DIV/0!</v>
      </c>
      <c r="K366" s="84" t="e">
        <f t="shared" si="2"/>
        <v>#DIV/0!</v>
      </c>
      <c r="L366" s="84" t="e">
        <f t="shared" si="3"/>
        <v>#DIV/0!</v>
      </c>
      <c r="M366" s="84" t="e">
        <f t="shared" si="4"/>
        <v>#DIV/0!</v>
      </c>
      <c r="N366" s="84" t="e">
        <f t="shared" si="5"/>
        <v>#DIV/0!</v>
      </c>
      <c r="O366" s="84" t="e">
        <f t="shared" si="6"/>
        <v>#DIV/0!</v>
      </c>
      <c r="P366" s="84">
        <f t="shared" si="7"/>
        <v>-3.3085999999999984</v>
      </c>
      <c r="Q366" s="84" t="e">
        <f t="shared" si="8"/>
        <v>#DIV/0!</v>
      </c>
      <c r="X366" s="84">
        <v>0.2</v>
      </c>
      <c r="Y366" s="84">
        <f t="shared" si="9"/>
        <v>0.3805063771123649</v>
      </c>
      <c r="Z366" s="84">
        <f t="shared" si="10"/>
        <v>41.252066342561228</v>
      </c>
      <c r="AA366" s="84">
        <f t="shared" si="11"/>
        <v>0.16808747124964976</v>
      </c>
      <c r="AB366" s="84">
        <f t="shared" si="12"/>
        <v>0.14188043602742112</v>
      </c>
      <c r="AC366" s="84">
        <f t="shared" si="13"/>
        <v>1.5</v>
      </c>
      <c r="AD366" s="84">
        <f t="shared" si="14"/>
        <v>0.18626289054216338</v>
      </c>
    </row>
    <row r="367" spans="8:30" x14ac:dyDescent="0.25">
      <c r="H367" s="84" t="e">
        <f t="shared" si="0"/>
        <v>#DIV/0!</v>
      </c>
      <c r="I367" s="84">
        <v>3610</v>
      </c>
      <c r="J367" s="84" t="e">
        <f t="shared" si="1"/>
        <v>#DIV/0!</v>
      </c>
      <c r="K367" s="84" t="e">
        <f t="shared" si="2"/>
        <v>#DIV/0!</v>
      </c>
      <c r="L367" s="84" t="e">
        <f t="shared" si="3"/>
        <v>#DIV/0!</v>
      </c>
      <c r="M367" s="84" t="e">
        <f t="shared" si="4"/>
        <v>#DIV/0!</v>
      </c>
      <c r="N367" s="84" t="e">
        <f t="shared" si="5"/>
        <v>#DIV/0!</v>
      </c>
      <c r="O367" s="84" t="e">
        <f t="shared" si="6"/>
        <v>#DIV/0!</v>
      </c>
      <c r="P367" s="84">
        <f t="shared" si="7"/>
        <v>-3.3430699999999991</v>
      </c>
      <c r="Q367" s="84" t="e">
        <f t="shared" si="8"/>
        <v>#DIV/0!</v>
      </c>
      <c r="X367" s="84">
        <v>0.2</v>
      </c>
      <c r="Y367" s="84">
        <f t="shared" si="9"/>
        <v>0.3805063771123649</v>
      </c>
      <c r="Z367" s="84">
        <f t="shared" si="10"/>
        <v>41.309321146440674</v>
      </c>
      <c r="AA367" s="84">
        <f t="shared" si="11"/>
        <v>0.16799424464139065</v>
      </c>
      <c r="AB367" s="84">
        <f t="shared" si="12"/>
        <v>0.14187522706335623</v>
      </c>
      <c r="AC367" s="84">
        <f t="shared" si="13"/>
        <v>1.5020818885799803</v>
      </c>
      <c r="AD367" s="84">
        <f t="shared" si="14"/>
        <v>0.1861154771474936</v>
      </c>
    </row>
    <row r="368" spans="8:30" x14ac:dyDescent="0.25">
      <c r="H368" s="84" t="e">
        <f t="shared" si="0"/>
        <v>#DIV/0!</v>
      </c>
      <c r="I368" s="84">
        <v>3620</v>
      </c>
      <c r="J368" s="84" t="e">
        <f t="shared" si="1"/>
        <v>#DIV/0!</v>
      </c>
      <c r="K368" s="84" t="e">
        <f t="shared" si="2"/>
        <v>#DIV/0!</v>
      </c>
      <c r="L368" s="84" t="e">
        <f t="shared" si="3"/>
        <v>#DIV/0!</v>
      </c>
      <c r="M368" s="84" t="e">
        <f t="shared" si="4"/>
        <v>#DIV/0!</v>
      </c>
      <c r="N368" s="84" t="e">
        <f t="shared" si="5"/>
        <v>#DIV/0!</v>
      </c>
      <c r="O368" s="84" t="e">
        <f t="shared" si="6"/>
        <v>#DIV/0!</v>
      </c>
      <c r="P368" s="84">
        <f t="shared" si="7"/>
        <v>-3.377679999999998</v>
      </c>
      <c r="Q368" s="84" t="e">
        <f t="shared" si="8"/>
        <v>#DIV/0!</v>
      </c>
      <c r="X368" s="84">
        <v>0.2</v>
      </c>
      <c r="Y368" s="84">
        <f t="shared" si="9"/>
        <v>0.3805063771123649</v>
      </c>
      <c r="Z368" s="84">
        <f t="shared" si="10"/>
        <v>41.366496704802884</v>
      </c>
      <c r="AA368" s="84">
        <f t="shared" si="11"/>
        <v>0.16790132741381628</v>
      </c>
      <c r="AB368" s="84">
        <f t="shared" si="12"/>
        <v>0.14187004687809834</v>
      </c>
      <c r="AC368" s="84">
        <f t="shared" si="13"/>
        <v>1.5041608956491324</v>
      </c>
      <c r="AD368" s="84">
        <f t="shared" si="14"/>
        <v>0.18596854112722247</v>
      </c>
    </row>
    <row r="369" spans="8:30" x14ac:dyDescent="0.25">
      <c r="H369" s="84" t="e">
        <f t="shared" si="0"/>
        <v>#DIV/0!</v>
      </c>
      <c r="I369" s="84">
        <v>3630</v>
      </c>
      <c r="J369" s="84" t="e">
        <f t="shared" si="1"/>
        <v>#DIV/0!</v>
      </c>
      <c r="K369" s="84" t="e">
        <f t="shared" si="2"/>
        <v>#DIV/0!</v>
      </c>
      <c r="L369" s="84" t="e">
        <f t="shared" si="3"/>
        <v>#DIV/0!</v>
      </c>
      <c r="M369" s="84" t="e">
        <f t="shared" si="4"/>
        <v>#DIV/0!</v>
      </c>
      <c r="N369" s="84" t="e">
        <f t="shared" si="5"/>
        <v>#DIV/0!</v>
      </c>
      <c r="O369" s="84" t="e">
        <f t="shared" si="6"/>
        <v>#DIV/0!</v>
      </c>
      <c r="P369" s="84">
        <f t="shared" si="7"/>
        <v>-3.4124299999999987</v>
      </c>
      <c r="Q369" s="84" t="e">
        <f t="shared" si="8"/>
        <v>#DIV/0!</v>
      </c>
      <c r="X369" s="84">
        <v>0.2</v>
      </c>
      <c r="Y369" s="84">
        <f t="shared" si="9"/>
        <v>0.3805063771123649</v>
      </c>
      <c r="Z369" s="84">
        <f t="shared" si="10"/>
        <v>41.423593345787445</v>
      </c>
      <c r="AA369" s="84">
        <f t="shared" si="11"/>
        <v>0.16780871768982075</v>
      </c>
      <c r="AB369" s="84">
        <f t="shared" si="12"/>
        <v>0.14186489523380605</v>
      </c>
      <c r="AC369" s="84">
        <f t="shared" si="13"/>
        <v>1.506237033139207</v>
      </c>
      <c r="AD369" s="84">
        <f t="shared" si="14"/>
        <v>0.18582207969629466</v>
      </c>
    </row>
    <row r="370" spans="8:30" x14ac:dyDescent="0.25">
      <c r="H370" s="84" t="e">
        <f t="shared" si="0"/>
        <v>#DIV/0!</v>
      </c>
      <c r="I370" s="84">
        <v>3640</v>
      </c>
      <c r="J370" s="84" t="e">
        <f t="shared" si="1"/>
        <v>#DIV/0!</v>
      </c>
      <c r="K370" s="84" t="e">
        <f t="shared" si="2"/>
        <v>#DIV/0!</v>
      </c>
      <c r="L370" s="84" t="e">
        <f t="shared" si="3"/>
        <v>#DIV/0!</v>
      </c>
      <c r="M370" s="84" t="e">
        <f t="shared" si="4"/>
        <v>#DIV/0!</v>
      </c>
      <c r="N370" s="84" t="e">
        <f t="shared" si="5"/>
        <v>#DIV/0!</v>
      </c>
      <c r="O370" s="84" t="e">
        <f t="shared" si="6"/>
        <v>#DIV/0!</v>
      </c>
      <c r="P370" s="84">
        <f t="shared" si="7"/>
        <v>-3.4473200000000004</v>
      </c>
      <c r="Q370" s="84" t="e">
        <f t="shared" si="8"/>
        <v>#DIV/0!</v>
      </c>
      <c r="X370" s="84">
        <v>0.2</v>
      </c>
      <c r="Y370" s="84">
        <f t="shared" si="9"/>
        <v>0.3805063771123649</v>
      </c>
      <c r="Z370" s="84">
        <f t="shared" si="10"/>
        <v>41.480611395275538</v>
      </c>
      <c r="AA370" s="84">
        <f t="shared" si="11"/>
        <v>0.16771641360881831</v>
      </c>
      <c r="AB370" s="84">
        <f t="shared" si="12"/>
        <v>0.14185977189525165</v>
      </c>
      <c r="AC370" s="84">
        <f t="shared" si="13"/>
        <v>1.5083103128998356</v>
      </c>
      <c r="AD370" s="84">
        <f t="shared" si="14"/>
        <v>0.18567609009323868</v>
      </c>
    </row>
    <row r="371" spans="8:30" x14ac:dyDescent="0.25">
      <c r="H371" s="84" t="e">
        <f t="shared" si="0"/>
        <v>#DIV/0!</v>
      </c>
      <c r="I371" s="84">
        <v>3650</v>
      </c>
      <c r="J371" s="84" t="e">
        <f t="shared" si="1"/>
        <v>#DIV/0!</v>
      </c>
      <c r="K371" s="84" t="e">
        <f t="shared" si="2"/>
        <v>#DIV/0!</v>
      </c>
      <c r="L371" s="84" t="e">
        <f t="shared" si="3"/>
        <v>#DIV/0!</v>
      </c>
      <c r="M371" s="84" t="e">
        <f t="shared" si="4"/>
        <v>#DIV/0!</v>
      </c>
      <c r="N371" s="84" t="e">
        <f t="shared" si="5"/>
        <v>#DIV/0!</v>
      </c>
      <c r="O371" s="84" t="e">
        <f t="shared" si="6"/>
        <v>#DIV/0!</v>
      </c>
      <c r="P371" s="84">
        <f t="shared" si="7"/>
        <v>-3.4823499999999994</v>
      </c>
      <c r="Q371" s="84" t="e">
        <f t="shared" si="8"/>
        <v>#DIV/0!</v>
      </c>
      <c r="X371" s="84">
        <v>0.2</v>
      </c>
      <c r="Y371" s="84">
        <f t="shared" si="9"/>
        <v>0.3805063771123649</v>
      </c>
      <c r="Z371" s="84">
        <f t="shared" si="10"/>
        <v>41.53755117691172</v>
      </c>
      <c r="AA371" s="84">
        <f t="shared" si="11"/>
        <v>0.16762441332655312</v>
      </c>
      <c r="AB371" s="84">
        <f t="shared" si="12"/>
        <v>0.14185467662978521</v>
      </c>
      <c r="AC371" s="84">
        <f t="shared" si="13"/>
        <v>1.5103807466993215</v>
      </c>
      <c r="AD371" s="84">
        <f t="shared" si="14"/>
        <v>0.1855305695799046</v>
      </c>
    </row>
    <row r="372" spans="8:30" x14ac:dyDescent="0.25">
      <c r="H372" s="84" t="e">
        <f t="shared" si="0"/>
        <v>#DIV/0!</v>
      </c>
      <c r="I372" s="84">
        <v>3660</v>
      </c>
      <c r="J372" s="84" t="e">
        <f t="shared" si="1"/>
        <v>#DIV/0!</v>
      </c>
      <c r="K372" s="84" t="e">
        <f t="shared" si="2"/>
        <v>#DIV/0!</v>
      </c>
      <c r="L372" s="84" t="e">
        <f t="shared" si="3"/>
        <v>#DIV/0!</v>
      </c>
      <c r="M372" s="84" t="e">
        <f t="shared" si="4"/>
        <v>#DIV/0!</v>
      </c>
      <c r="N372" s="84" t="e">
        <f t="shared" si="5"/>
        <v>#DIV/0!</v>
      </c>
      <c r="O372" s="84" t="e">
        <f t="shared" si="6"/>
        <v>#DIV/0!</v>
      </c>
      <c r="P372" s="84">
        <f t="shared" si="7"/>
        <v>-3.5175200000000002</v>
      </c>
      <c r="Q372" s="84" t="e">
        <f t="shared" si="8"/>
        <v>#DIV/0!</v>
      </c>
      <c r="X372" s="84">
        <v>0.2</v>
      </c>
      <c r="Y372" s="84">
        <f t="shared" si="9"/>
        <v>0.3805063771123649</v>
      </c>
      <c r="Z372" s="84">
        <f t="shared" si="10"/>
        <v>41.594413012125294</v>
      </c>
      <c r="AA372" s="84">
        <f t="shared" si="11"/>
        <v>0.16753271501491174</v>
      </c>
      <c r="AB372" s="84">
        <f t="shared" si="12"/>
        <v>0.14184960920729944</v>
      </c>
      <c r="AC372" s="84">
        <f t="shared" si="13"/>
        <v>1.5124483462254175</v>
      </c>
      <c r="AD372" s="84">
        <f t="shared" si="14"/>
        <v>0.18538551544120549</v>
      </c>
    </row>
    <row r="373" spans="8:30" x14ac:dyDescent="0.25">
      <c r="H373" s="84" t="e">
        <f t="shared" si="0"/>
        <v>#DIV/0!</v>
      </c>
      <c r="I373" s="84">
        <v>3670</v>
      </c>
      <c r="J373" s="84" t="e">
        <f t="shared" si="1"/>
        <v>#DIV/0!</v>
      </c>
      <c r="K373" s="84" t="e">
        <f t="shared" si="2"/>
        <v>#DIV/0!</v>
      </c>
      <c r="L373" s="84" t="e">
        <f t="shared" si="3"/>
        <v>#DIV/0!</v>
      </c>
      <c r="M373" s="84" t="e">
        <f t="shared" si="4"/>
        <v>#DIV/0!</v>
      </c>
      <c r="N373" s="84" t="e">
        <f t="shared" si="5"/>
        <v>#DIV/0!</v>
      </c>
      <c r="O373" s="84" t="e">
        <f t="shared" si="6"/>
        <v>#DIV/0!</v>
      </c>
      <c r="P373" s="84">
        <f t="shared" si="7"/>
        <v>-3.5528299999999993</v>
      </c>
      <c r="Q373" s="84" t="e">
        <f t="shared" si="8"/>
        <v>#DIV/0!</v>
      </c>
      <c r="X373" s="84">
        <v>0.2</v>
      </c>
      <c r="Y373" s="84">
        <f t="shared" si="9"/>
        <v>0.3805063771123649</v>
      </c>
      <c r="Z373" s="84">
        <f t="shared" si="10"/>
        <v>41.651197220151495</v>
      </c>
      <c r="AA373" s="84">
        <f t="shared" si="11"/>
        <v>0.16744131686173802</v>
      </c>
      <c r="AB373" s="84">
        <f t="shared" si="12"/>
        <v>0.1418445694001951</v>
      </c>
      <c r="AC373" s="84">
        <f t="shared" si="13"/>
        <v>1.514513123086096</v>
      </c>
      <c r="AD373" s="84">
        <f t="shared" si="14"/>
        <v>0.18524092498486266</v>
      </c>
    </row>
    <row r="374" spans="8:30" x14ac:dyDescent="0.25">
      <c r="H374" s="84" t="e">
        <f t="shared" si="0"/>
        <v>#DIV/0!</v>
      </c>
      <c r="I374" s="84">
        <v>3680</v>
      </c>
      <c r="J374" s="84" t="e">
        <f t="shared" si="1"/>
        <v>#DIV/0!</v>
      </c>
      <c r="K374" s="84" t="e">
        <f t="shared" si="2"/>
        <v>#DIV/0!</v>
      </c>
      <c r="L374" s="84" t="e">
        <f t="shared" si="3"/>
        <v>#DIV/0!</v>
      </c>
      <c r="M374" s="84" t="e">
        <f t="shared" si="4"/>
        <v>#DIV/0!</v>
      </c>
      <c r="N374" s="84" t="e">
        <f t="shared" si="5"/>
        <v>#DIV/0!</v>
      </c>
      <c r="O374" s="84" t="e">
        <f t="shared" si="6"/>
        <v>#DIV/0!</v>
      </c>
      <c r="P374" s="84">
        <f t="shared" si="7"/>
        <v>-3.5882800000000001</v>
      </c>
      <c r="Q374" s="84" t="e">
        <f t="shared" si="8"/>
        <v>#DIV/0!</v>
      </c>
      <c r="X374" s="84">
        <v>0.2</v>
      </c>
      <c r="Y374" s="84">
        <f t="shared" si="9"/>
        <v>0.3805063771123649</v>
      </c>
      <c r="Z374" s="84">
        <f t="shared" si="10"/>
        <v>41.707904118052404</v>
      </c>
      <c r="AA374" s="84">
        <f t="shared" si="11"/>
        <v>0.16735021707065098</v>
      </c>
      <c r="AB374" s="84">
        <f t="shared" si="12"/>
        <v>0.14183955698334674</v>
      </c>
      <c r="AC374" s="84">
        <f t="shared" si="13"/>
        <v>1.5165750888103102</v>
      </c>
      <c r="AD374" s="84">
        <f t="shared" si="14"/>
        <v>0.18509679554115413</v>
      </c>
    </row>
    <row r="375" spans="8:30" x14ac:dyDescent="0.25">
      <c r="H375" s="84" t="e">
        <f t="shared" si="0"/>
        <v>#DIV/0!</v>
      </c>
      <c r="I375" s="84">
        <v>3690</v>
      </c>
      <c r="J375" s="84" t="e">
        <f t="shared" si="1"/>
        <v>#DIV/0!</v>
      </c>
      <c r="K375" s="84" t="e">
        <f t="shared" si="2"/>
        <v>#DIV/0!</v>
      </c>
      <c r="L375" s="84" t="e">
        <f t="shared" si="3"/>
        <v>#DIV/0!</v>
      </c>
      <c r="M375" s="84" t="e">
        <f t="shared" si="4"/>
        <v>#DIV/0!</v>
      </c>
      <c r="N375" s="84" t="e">
        <f t="shared" si="5"/>
        <v>#DIV/0!</v>
      </c>
      <c r="O375" s="84" t="e">
        <f t="shared" si="6"/>
        <v>#DIV/0!</v>
      </c>
      <c r="P375" s="84">
        <f t="shared" si="7"/>
        <v>-3.6238699999999993</v>
      </c>
      <c r="Q375" s="84" t="e">
        <f t="shared" si="8"/>
        <v>#DIV/0!</v>
      </c>
      <c r="X375" s="84">
        <v>0.2</v>
      </c>
      <c r="Y375" s="84">
        <f t="shared" si="9"/>
        <v>0.3805063771123649</v>
      </c>
      <c r="Z375" s="84">
        <f t="shared" si="10"/>
        <v>41.764534020737614</v>
      </c>
      <c r="AA375" s="84">
        <f t="shared" si="11"/>
        <v>0.16725941386086482</v>
      </c>
      <c r="AB375" s="84">
        <f t="shared" si="12"/>
        <v>0.14183457173406938</v>
      </c>
      <c r="AC375" s="84">
        <f t="shared" si="13"/>
        <v>1.5186342548487441</v>
      </c>
      <c r="AD375" s="84">
        <f t="shared" si="14"/>
        <v>0.18495312446266654</v>
      </c>
    </row>
    <row r="376" spans="8:30" x14ac:dyDescent="0.25">
      <c r="H376" s="84" t="e">
        <f t="shared" si="0"/>
        <v>#DIV/0!</v>
      </c>
      <c r="I376" s="84">
        <v>3700</v>
      </c>
      <c r="J376" s="84" t="e">
        <f t="shared" si="1"/>
        <v>#DIV/0!</v>
      </c>
      <c r="K376" s="84" t="e">
        <f t="shared" si="2"/>
        <v>#DIV/0!</v>
      </c>
      <c r="L376" s="84" t="e">
        <f t="shared" si="3"/>
        <v>#DIV/0!</v>
      </c>
      <c r="M376" s="84" t="e">
        <f t="shared" si="4"/>
        <v>#DIV/0!</v>
      </c>
      <c r="N376" s="84" t="e">
        <f t="shared" si="5"/>
        <v>#DIV/0!</v>
      </c>
      <c r="O376" s="84" t="e">
        <f t="shared" si="6"/>
        <v>#DIV/0!</v>
      </c>
      <c r="P376" s="84">
        <f t="shared" si="7"/>
        <v>-3.6596000000000002</v>
      </c>
      <c r="Q376" s="84" t="e">
        <f t="shared" si="8"/>
        <v>#DIV/0!</v>
      </c>
      <c r="X376" s="84">
        <v>0.2</v>
      </c>
      <c r="Y376" s="84">
        <f t="shared" si="9"/>
        <v>0.3805063771123649</v>
      </c>
      <c r="Z376" s="84">
        <f t="shared" si="10"/>
        <v>41.821087240984632</v>
      </c>
      <c r="AA376" s="84">
        <f t="shared" si="11"/>
        <v>0.16716890546701188</v>
      </c>
      <c r="AB376" s="84">
        <f t="shared" si="12"/>
        <v>0.14182961343208539</v>
      </c>
      <c r="AC376" s="84">
        <f t="shared" si="13"/>
        <v>1.5206906325745551</v>
      </c>
      <c r="AD376" s="84">
        <f t="shared" si="14"/>
        <v>0.18480990912405068</v>
      </c>
    </row>
    <row r="377" spans="8:30" x14ac:dyDescent="0.25">
      <c r="H377" s="84" t="e">
        <f t="shared" si="0"/>
        <v>#DIV/0!</v>
      </c>
      <c r="I377" s="84">
        <v>3710</v>
      </c>
      <c r="J377" s="84" t="e">
        <f t="shared" si="1"/>
        <v>#DIV/0!</v>
      </c>
      <c r="K377" s="84" t="e">
        <f t="shared" si="2"/>
        <v>#DIV/0!</v>
      </c>
      <c r="L377" s="84" t="e">
        <f t="shared" si="3"/>
        <v>#DIV/0!</v>
      </c>
      <c r="M377" s="84" t="e">
        <f t="shared" si="4"/>
        <v>#DIV/0!</v>
      </c>
      <c r="N377" s="84" t="e">
        <f t="shared" si="5"/>
        <v>#DIV/0!</v>
      </c>
      <c r="O377" s="84" t="e">
        <f t="shared" si="6"/>
        <v>#DIV/0!</v>
      </c>
      <c r="P377" s="84">
        <f t="shared" si="7"/>
        <v>-3.6954699999999994</v>
      </c>
      <c r="Q377" s="84" t="e">
        <f t="shared" si="8"/>
        <v>#DIV/0!</v>
      </c>
      <c r="X377" s="84">
        <v>0.2</v>
      </c>
      <c r="Y377" s="84">
        <f t="shared" si="9"/>
        <v>0.3805063771123649</v>
      </c>
      <c r="Z377" s="84">
        <f t="shared" si="10"/>
        <v>41.877564089458993</v>
      </c>
      <c r="AA377" s="84">
        <f t="shared" si="11"/>
        <v>0.16707869013896787</v>
      </c>
      <c r="AB377" s="84">
        <f t="shared" si="12"/>
        <v>0.14182468185949218</v>
      </c>
      <c r="AC377" s="84">
        <f t="shared" si="13"/>
        <v>1.5227442332841061</v>
      </c>
      <c r="AD377" s="84">
        <f t="shared" si="14"/>
        <v>0.18466714692177999</v>
      </c>
    </row>
    <row r="378" spans="8:30" x14ac:dyDescent="0.25">
      <c r="H378" s="84" t="e">
        <f t="shared" si="0"/>
        <v>#DIV/0!</v>
      </c>
      <c r="I378" s="84">
        <v>3720</v>
      </c>
      <c r="J378" s="84" t="e">
        <f t="shared" si="1"/>
        <v>#DIV/0!</v>
      </c>
      <c r="K378" s="84" t="e">
        <f t="shared" si="2"/>
        <v>#DIV/0!</v>
      </c>
      <c r="L378" s="84" t="e">
        <f t="shared" si="3"/>
        <v>#DIV/0!</v>
      </c>
      <c r="M378" s="84" t="e">
        <f t="shared" si="4"/>
        <v>#DIV/0!</v>
      </c>
      <c r="N378" s="84" t="e">
        <f t="shared" si="5"/>
        <v>#DIV/0!</v>
      </c>
      <c r="O378" s="84" t="e">
        <f t="shared" si="6"/>
        <v>#DIV/0!</v>
      </c>
      <c r="P378" s="84">
        <f t="shared" si="7"/>
        <v>-3.7314800000000004</v>
      </c>
      <c r="Q378" s="84" t="e">
        <f t="shared" si="8"/>
        <v>#DIV/0!</v>
      </c>
      <c r="X378" s="84">
        <v>0.2</v>
      </c>
      <c r="Y378" s="84">
        <f t="shared" si="9"/>
        <v>0.3805063771123649</v>
      </c>
      <c r="Z378" s="84">
        <f t="shared" si="10"/>
        <v>41.933964874734208</v>
      </c>
      <c r="AA378" s="84">
        <f t="shared" si="11"/>
        <v>0.16698876614167962</v>
      </c>
      <c r="AB378" s="84">
        <f t="shared" si="12"/>
        <v>0.1418197768007301</v>
      </c>
      <c r="AC378" s="84">
        <f t="shared" si="13"/>
        <v>1.5247950681976907</v>
      </c>
      <c r="AD378" s="84">
        <f t="shared" si="14"/>
        <v>0.18452483527391261</v>
      </c>
    </row>
    <row r="379" spans="8:30" x14ac:dyDescent="0.25">
      <c r="H379" s="84" t="e">
        <f t="shared" si="0"/>
        <v>#DIV/0!</v>
      </c>
      <c r="I379" s="84">
        <v>3730</v>
      </c>
      <c r="J379" s="84" t="e">
        <f t="shared" si="1"/>
        <v>#DIV/0!</v>
      </c>
      <c r="K379" s="84" t="e">
        <f t="shared" si="2"/>
        <v>#DIV/0!</v>
      </c>
      <c r="L379" s="84" t="e">
        <f t="shared" si="3"/>
        <v>#DIV/0!</v>
      </c>
      <c r="M379" s="84" t="e">
        <f t="shared" si="4"/>
        <v>#DIV/0!</v>
      </c>
      <c r="N379" s="84" t="e">
        <f t="shared" si="5"/>
        <v>#DIV/0!</v>
      </c>
      <c r="O379" s="84" t="e">
        <f t="shared" si="6"/>
        <v>#DIV/0!</v>
      </c>
      <c r="P379" s="84">
        <f t="shared" si="7"/>
        <v>-3.7676299999999996</v>
      </c>
      <c r="Q379" s="84" t="e">
        <f t="shared" si="8"/>
        <v>#DIV/0!</v>
      </c>
      <c r="X379" s="84">
        <v>0.2</v>
      </c>
      <c r="Y379" s="84">
        <f t="shared" si="9"/>
        <v>0.3805063771123649</v>
      </c>
      <c r="Z379" s="84">
        <f t="shared" si="10"/>
        <v>41.990289903311449</v>
      </c>
      <c r="AA379" s="84">
        <f t="shared" si="11"/>
        <v>0.16689913175499499</v>
      </c>
      <c r="AB379" s="84">
        <f t="shared" si="12"/>
        <v>0.14181489804255121</v>
      </c>
      <c r="AC379" s="84">
        <f t="shared" si="13"/>
        <v>1.5268431484602472</v>
      </c>
      <c r="AD379" s="84">
        <f t="shared" si="14"/>
        <v>0.18438297161985653</v>
      </c>
    </row>
    <row r="380" spans="8:30" x14ac:dyDescent="0.25">
      <c r="H380" s="84" t="e">
        <f t="shared" si="0"/>
        <v>#DIV/0!</v>
      </c>
      <c r="I380" s="84">
        <v>3740</v>
      </c>
      <c r="J380" s="84" t="e">
        <f t="shared" si="1"/>
        <v>#DIV/0!</v>
      </c>
      <c r="K380" s="84" t="e">
        <f t="shared" si="2"/>
        <v>#DIV/0!</v>
      </c>
      <c r="L380" s="84" t="e">
        <f t="shared" si="3"/>
        <v>#DIV/0!</v>
      </c>
      <c r="M380" s="84" t="e">
        <f t="shared" si="4"/>
        <v>#DIV/0!</v>
      </c>
      <c r="N380" s="84" t="e">
        <f t="shared" si="5"/>
        <v>#DIV/0!</v>
      </c>
      <c r="O380" s="84" t="e">
        <f t="shared" si="6"/>
        <v>#DIV/0!</v>
      </c>
      <c r="P380" s="84">
        <f t="shared" si="7"/>
        <v>-3.8039199999999989</v>
      </c>
      <c r="Q380" s="84" t="e">
        <f t="shared" si="8"/>
        <v>#DIV/0!</v>
      </c>
      <c r="X380" s="84">
        <v>0.2</v>
      </c>
      <c r="Y380" s="84">
        <f t="shared" si="9"/>
        <v>0.3805063771123649</v>
      </c>
      <c r="Z380" s="84">
        <f t="shared" si="10"/>
        <v>42.046539479638952</v>
      </c>
      <c r="AA380" s="84">
        <f t="shared" si="11"/>
        <v>0.16680978527349569</v>
      </c>
      <c r="AB380" s="84">
        <f t="shared" si="12"/>
        <v>0.14181004537398822</v>
      </c>
      <c r="AC380" s="84">
        <f t="shared" si="13"/>
        <v>1.5288884851420657</v>
      </c>
      <c r="AD380" s="84">
        <f t="shared" si="14"/>
        <v>0.18424155342013798</v>
      </c>
    </row>
    <row r="381" spans="8:30" x14ac:dyDescent="0.25">
      <c r="H381" s="84" t="e">
        <f t="shared" si="0"/>
        <v>#DIV/0!</v>
      </c>
      <c r="I381" s="84">
        <v>3750</v>
      </c>
      <c r="J381" s="84" t="e">
        <f t="shared" si="1"/>
        <v>#DIV/0!</v>
      </c>
      <c r="K381" s="84" t="e">
        <f t="shared" si="2"/>
        <v>#DIV/0!</v>
      </c>
      <c r="L381" s="84" t="e">
        <f t="shared" si="3"/>
        <v>#DIV/0!</v>
      </c>
      <c r="M381" s="84" t="e">
        <f t="shared" si="4"/>
        <v>#DIV/0!</v>
      </c>
      <c r="N381" s="84" t="e">
        <f t="shared" si="5"/>
        <v>#DIV/0!</v>
      </c>
      <c r="O381" s="84" t="e">
        <f t="shared" si="6"/>
        <v>#DIV/0!</v>
      </c>
      <c r="P381" s="84">
        <f t="shared" si="7"/>
        <v>-3.8403499999999999</v>
      </c>
      <c r="Q381" s="84" t="e">
        <f t="shared" si="8"/>
        <v>#DIV/0!</v>
      </c>
      <c r="X381" s="84">
        <v>0.2</v>
      </c>
      <c r="Y381" s="84">
        <f t="shared" si="9"/>
        <v>0.3805063771123649</v>
      </c>
      <c r="Z381" s="84">
        <f t="shared" si="10"/>
        <v>42.102713906131214</v>
      </c>
      <c r="AA381" s="84">
        <f t="shared" si="11"/>
        <v>0.16672072500633181</v>
      </c>
      <c r="AB381" s="84">
        <f t="shared" si="12"/>
        <v>0.14180521858632425</v>
      </c>
      <c r="AC381" s="84">
        <f t="shared" si="13"/>
        <v>1.5309310892394865</v>
      </c>
      <c r="AD381" s="84">
        <f t="shared" si="14"/>
        <v>0.18410057815617267</v>
      </c>
    </row>
    <row r="382" spans="8:30" x14ac:dyDescent="0.25">
      <c r="H382" s="84" t="e">
        <f t="shared" si="0"/>
        <v>#DIV/0!</v>
      </c>
      <c r="I382" s="84">
        <v>3760</v>
      </c>
      <c r="J382" s="84" t="e">
        <f t="shared" si="1"/>
        <v>#DIV/0!</v>
      </c>
      <c r="K382" s="84" t="e">
        <f t="shared" si="2"/>
        <v>#DIV/0!</v>
      </c>
      <c r="L382" s="84" t="e">
        <f t="shared" si="3"/>
        <v>#DIV/0!</v>
      </c>
      <c r="M382" s="84" t="e">
        <f t="shared" si="4"/>
        <v>#DIV/0!</v>
      </c>
      <c r="N382" s="84" t="e">
        <f t="shared" si="5"/>
        <v>#DIV/0!</v>
      </c>
      <c r="O382" s="84" t="e">
        <f t="shared" si="6"/>
        <v>#DIV/0!</v>
      </c>
      <c r="P382" s="84">
        <f t="shared" si="7"/>
        <v>-3.8769199999999993</v>
      </c>
      <c r="Q382" s="84" t="e">
        <f t="shared" si="8"/>
        <v>#DIV/0!</v>
      </c>
      <c r="X382" s="84">
        <v>0.2</v>
      </c>
      <c r="Y382" s="84">
        <f t="shared" si="9"/>
        <v>0.3805063771123649</v>
      </c>
      <c r="Z382" s="84">
        <f t="shared" si="10"/>
        <v>42.15881348318797</v>
      </c>
      <c r="AA382" s="84">
        <f t="shared" si="11"/>
        <v>0.16663194927705893</v>
      </c>
      <c r="AB382" s="84">
        <f t="shared" si="12"/>
        <v>0.14180041747306277</v>
      </c>
      <c r="AC382" s="84">
        <f t="shared" si="13"/>
        <v>1.5329709716755893</v>
      </c>
      <c r="AD382" s="84">
        <f t="shared" si="14"/>
        <v>0.1839600433300406</v>
      </c>
    </row>
    <row r="383" spans="8:30" x14ac:dyDescent="0.25">
      <c r="H383" s="84" t="e">
        <f t="shared" si="0"/>
        <v>#DIV/0!</v>
      </c>
      <c r="I383" s="84">
        <v>3770</v>
      </c>
      <c r="J383" s="84" t="e">
        <f t="shared" si="1"/>
        <v>#DIV/0!</v>
      </c>
      <c r="K383" s="84" t="e">
        <f t="shared" si="2"/>
        <v>#DIV/0!</v>
      </c>
      <c r="L383" s="84" t="e">
        <f t="shared" si="3"/>
        <v>#DIV/0!</v>
      </c>
      <c r="M383" s="84" t="e">
        <f t="shared" si="4"/>
        <v>#DIV/0!</v>
      </c>
      <c r="N383" s="84" t="e">
        <f t="shared" si="5"/>
        <v>#DIV/0!</v>
      </c>
      <c r="O383" s="84" t="e">
        <f t="shared" si="6"/>
        <v>#DIV/0!</v>
      </c>
      <c r="P383" s="84">
        <f t="shared" si="7"/>
        <v>-3.9136299999999986</v>
      </c>
      <c r="Q383" s="84" t="e">
        <f t="shared" si="8"/>
        <v>#DIV/0!</v>
      </c>
      <c r="X383" s="84">
        <v>0.2</v>
      </c>
      <c r="Y383" s="84">
        <f t="shared" si="9"/>
        <v>0.3805063771123649</v>
      </c>
      <c r="Z383" s="84">
        <f t="shared" si="10"/>
        <v>42.21483850921296</v>
      </c>
      <c r="AA383" s="84">
        <f t="shared" si="11"/>
        <v>0.16654345642347776</v>
      </c>
      <c r="AB383" s="84">
        <f t="shared" si="12"/>
        <v>0.14179564182989815</v>
      </c>
      <c r="AC383" s="84">
        <f t="shared" si="13"/>
        <v>1.5350081433008753</v>
      </c>
      <c r="AD383" s="84">
        <f t="shared" si="14"/>
        <v>0.18381994646426322</v>
      </c>
    </row>
    <row r="384" spans="8:30" x14ac:dyDescent="0.25">
      <c r="H384" s="84" t="e">
        <f t="shared" si="0"/>
        <v>#DIV/0!</v>
      </c>
      <c r="I384" s="84">
        <v>3780</v>
      </c>
      <c r="J384" s="84" t="e">
        <f t="shared" si="1"/>
        <v>#DIV/0!</v>
      </c>
      <c r="K384" s="84" t="e">
        <f t="shared" si="2"/>
        <v>#DIV/0!</v>
      </c>
      <c r="L384" s="84" t="e">
        <f t="shared" si="3"/>
        <v>#DIV/0!</v>
      </c>
      <c r="M384" s="84" t="e">
        <f t="shared" si="4"/>
        <v>#DIV/0!</v>
      </c>
      <c r="N384" s="84" t="e">
        <f t="shared" si="5"/>
        <v>#DIV/0!</v>
      </c>
      <c r="O384" s="84" t="e">
        <f t="shared" si="6"/>
        <v>#DIV/0!</v>
      </c>
      <c r="P384" s="84">
        <f t="shared" si="7"/>
        <v>-3.9504799999999998</v>
      </c>
      <c r="Q384" s="84" t="e">
        <f t="shared" si="8"/>
        <v>#DIV/0!</v>
      </c>
      <c r="X384" s="84">
        <v>0.2</v>
      </c>
      <c r="Y384" s="84">
        <f t="shared" si="9"/>
        <v>0.3805063771123649</v>
      </c>
      <c r="Z384" s="84">
        <f t="shared" si="10"/>
        <v>42.270789280632393</v>
      </c>
      <c r="AA384" s="84">
        <f t="shared" si="11"/>
        <v>0.16645524479747523</v>
      </c>
      <c r="AB384" s="84">
        <f t="shared" si="12"/>
        <v>0.14179089145468676</v>
      </c>
      <c r="AC384" s="84">
        <f t="shared" si="13"/>
        <v>1.5370426148939398</v>
      </c>
      <c r="AD384" s="84">
        <f t="shared" si="14"/>
        <v>0.18368028510158424</v>
      </c>
    </row>
    <row r="385" spans="8:30" x14ac:dyDescent="0.25">
      <c r="H385" s="84" t="e">
        <f t="shared" si="0"/>
        <v>#DIV/0!</v>
      </c>
      <c r="I385" s="84">
        <v>3790</v>
      </c>
      <c r="J385" s="84" t="e">
        <f t="shared" si="1"/>
        <v>#DIV/0!</v>
      </c>
      <c r="K385" s="84" t="e">
        <f t="shared" si="2"/>
        <v>#DIV/0!</v>
      </c>
      <c r="L385" s="84" t="e">
        <f t="shared" si="3"/>
        <v>#DIV/0!</v>
      </c>
      <c r="M385" s="84" t="e">
        <f t="shared" si="4"/>
        <v>#DIV/0!</v>
      </c>
      <c r="N385" s="84" t="e">
        <f t="shared" si="5"/>
        <v>#DIV/0!</v>
      </c>
      <c r="O385" s="84" t="e">
        <f t="shared" si="6"/>
        <v>#DIV/0!</v>
      </c>
      <c r="P385" s="84">
        <f t="shared" si="7"/>
        <v>-3.9874699999999992</v>
      </c>
      <c r="Q385" s="84" t="e">
        <f t="shared" si="8"/>
        <v>#DIV/0!</v>
      </c>
      <c r="X385" s="84">
        <v>0.2</v>
      </c>
      <c r="Y385" s="84">
        <f t="shared" si="9"/>
        <v>0.3805063771123649</v>
      </c>
      <c r="Z385" s="84">
        <f t="shared" si="10"/>
        <v>42.326666091913317</v>
      </c>
      <c r="AA385" s="84">
        <f t="shared" si="11"/>
        <v>0.16636731276486855</v>
      </c>
      <c r="AB385" s="84">
        <f t="shared" si="12"/>
        <v>0.14178616614741846</v>
      </c>
      <c r="AC385" s="84">
        <f t="shared" si="13"/>
        <v>1.5390743971621386</v>
      </c>
      <c r="AD385" s="84">
        <f t="shared" si="14"/>
        <v>0.1835410568047528</v>
      </c>
    </row>
    <row r="386" spans="8:30" x14ac:dyDescent="0.25">
      <c r="H386" s="84" t="e">
        <f t="shared" si="0"/>
        <v>#DIV/0!</v>
      </c>
      <c r="I386" s="84">
        <v>3800</v>
      </c>
      <c r="J386" s="84" t="e">
        <f t="shared" si="1"/>
        <v>#DIV/0!</v>
      </c>
      <c r="K386" s="84" t="e">
        <f t="shared" si="2"/>
        <v>#DIV/0!</v>
      </c>
      <c r="L386" s="84" t="e">
        <f t="shared" si="3"/>
        <v>#DIV/0!</v>
      </c>
      <c r="M386" s="84" t="e">
        <f t="shared" si="4"/>
        <v>#DIV/0!</v>
      </c>
      <c r="N386" s="84" t="e">
        <f t="shared" si="5"/>
        <v>#DIV/0!</v>
      </c>
      <c r="O386" s="84" t="e">
        <f t="shared" si="6"/>
        <v>#DIV/0!</v>
      </c>
      <c r="P386" s="84">
        <f t="shared" si="7"/>
        <v>-4.0245999999999986</v>
      </c>
      <c r="Q386" s="84" t="e">
        <f t="shared" si="8"/>
        <v>#DIV/0!</v>
      </c>
      <c r="X386" s="84">
        <v>0.2</v>
      </c>
      <c r="Y386" s="84">
        <f t="shared" si="9"/>
        <v>0.3805063771123649</v>
      </c>
      <c r="Z386" s="84">
        <f t="shared" si="10"/>
        <v>42.38246923558161</v>
      </c>
      <c r="AA386" s="84">
        <f t="shared" si="11"/>
        <v>0.16627965870525113</v>
      </c>
      <c r="AB386" s="84">
        <f t="shared" si="12"/>
        <v>0.14178146571018843</v>
      </c>
      <c r="AC386" s="84">
        <f t="shared" si="13"/>
        <v>1.5411035007422442</v>
      </c>
      <c r="AD386" s="84">
        <f t="shared" si="14"/>
        <v>0.18340225915630984</v>
      </c>
    </row>
    <row r="387" spans="8:30" x14ac:dyDescent="0.25">
      <c r="H387" s="84" t="e">
        <f t="shared" si="0"/>
        <v>#DIV/0!</v>
      </c>
      <c r="I387" s="84">
        <v>3810</v>
      </c>
      <c r="J387" s="84" t="e">
        <f t="shared" si="1"/>
        <v>#DIV/0!</v>
      </c>
      <c r="K387" s="84" t="e">
        <f t="shared" si="2"/>
        <v>#DIV/0!</v>
      </c>
      <c r="L387" s="84" t="e">
        <f t="shared" si="3"/>
        <v>#DIV/0!</v>
      </c>
      <c r="M387" s="84" t="e">
        <f t="shared" si="4"/>
        <v>#DIV/0!</v>
      </c>
      <c r="N387" s="84" t="e">
        <f t="shared" si="5"/>
        <v>#DIV/0!</v>
      </c>
      <c r="O387" s="84" t="e">
        <f t="shared" si="6"/>
        <v>#DIV/0!</v>
      </c>
      <c r="P387" s="84">
        <f t="shared" si="7"/>
        <v>-4.0618699999999999</v>
      </c>
      <c r="Q387" s="84" t="e">
        <f t="shared" si="8"/>
        <v>#DIV/0!</v>
      </c>
      <c r="X387" s="84">
        <v>0.2</v>
      </c>
      <c r="Y387" s="84">
        <f t="shared" si="9"/>
        <v>0.3805063771123649</v>
      </c>
      <c r="Z387" s="84">
        <f t="shared" si="10"/>
        <v>42.438199002239941</v>
      </c>
      <c r="AA387" s="84">
        <f t="shared" si="11"/>
        <v>0.16619228101184022</v>
      </c>
      <c r="AB387" s="84">
        <f t="shared" si="12"/>
        <v>0.14177678994716955</v>
      </c>
      <c r="AC387" s="84">
        <f t="shared" si="13"/>
        <v>1.5431299362010966</v>
      </c>
      <c r="AD387" s="84">
        <f t="shared" si="14"/>
        <v>0.18326388975837726</v>
      </c>
    </row>
    <row r="388" spans="8:30" x14ac:dyDescent="0.25">
      <c r="H388" s="84" t="e">
        <f t="shared" si="0"/>
        <v>#DIV/0!</v>
      </c>
      <c r="I388" s="84">
        <v>3820</v>
      </c>
      <c r="J388" s="84" t="e">
        <f t="shared" si="1"/>
        <v>#DIV/0!</v>
      </c>
      <c r="K388" s="84" t="e">
        <f t="shared" si="2"/>
        <v>#DIV/0!</v>
      </c>
      <c r="L388" s="84" t="e">
        <f t="shared" si="3"/>
        <v>#DIV/0!</v>
      </c>
      <c r="M388" s="84" t="e">
        <f t="shared" si="4"/>
        <v>#DIV/0!</v>
      </c>
      <c r="N388" s="84" t="e">
        <f t="shared" si="5"/>
        <v>#DIV/0!</v>
      </c>
      <c r="O388" s="84" t="e">
        <f t="shared" si="6"/>
        <v>#DIV/0!</v>
      </c>
      <c r="P388" s="84">
        <f t="shared" si="7"/>
        <v>-4.0992799999999994</v>
      </c>
      <c r="Q388" s="84" t="e">
        <f t="shared" si="8"/>
        <v>#DIV/0!</v>
      </c>
      <c r="X388" s="84">
        <v>0.2</v>
      </c>
      <c r="Y388" s="84">
        <f t="shared" si="9"/>
        <v>0.3805063771123649</v>
      </c>
      <c r="Z388" s="84">
        <f t="shared" si="10"/>
        <v>42.493855680585362</v>
      </c>
      <c r="AA388" s="84">
        <f t="shared" si="11"/>
        <v>0.1661051780913273</v>
      </c>
      <c r="AB388" s="84">
        <f t="shared" si="12"/>
        <v>0.14177213866458532</v>
      </c>
      <c r="AC388" s="84">
        <f t="shared" si="13"/>
        <v>1.5451537140362444</v>
      </c>
      <c r="AD388" s="84">
        <f t="shared" si="14"/>
        <v>0.18312594623244965</v>
      </c>
    </row>
    <row r="389" spans="8:30" x14ac:dyDescent="0.25">
      <c r="H389" s="84" t="e">
        <f t="shared" si="0"/>
        <v>#DIV/0!</v>
      </c>
      <c r="I389" s="84">
        <v>3830</v>
      </c>
      <c r="J389" s="84" t="e">
        <f t="shared" si="1"/>
        <v>#DIV/0!</v>
      </c>
      <c r="K389" s="84" t="e">
        <f t="shared" si="2"/>
        <v>#DIV/0!</v>
      </c>
      <c r="L389" s="84" t="e">
        <f t="shared" si="3"/>
        <v>#DIV/0!</v>
      </c>
      <c r="M389" s="84" t="e">
        <f t="shared" si="4"/>
        <v>#DIV/0!</v>
      </c>
      <c r="N389" s="84" t="e">
        <f t="shared" si="5"/>
        <v>#DIV/0!</v>
      </c>
      <c r="O389" s="84" t="e">
        <f t="shared" si="6"/>
        <v>#DIV/0!</v>
      </c>
      <c r="P389" s="84">
        <f t="shared" si="7"/>
        <v>-4.1368299999999989</v>
      </c>
      <c r="Q389" s="84" t="e">
        <f t="shared" si="8"/>
        <v>#DIV/0!</v>
      </c>
      <c r="X389" s="84">
        <v>0.2</v>
      </c>
      <c r="Y389" s="84">
        <f t="shared" si="9"/>
        <v>0.3805063771123649</v>
      </c>
      <c r="Z389" s="84">
        <f t="shared" si="10"/>
        <v>42.549439557426766</v>
      </c>
      <c r="AA389" s="84">
        <f t="shared" si="11"/>
        <v>0.16601834836372997</v>
      </c>
      <c r="AB389" s="84">
        <f t="shared" si="12"/>
        <v>0.14176751167068302</v>
      </c>
      <c r="AC389" s="84">
        <f t="shared" si="13"/>
        <v>1.5471748446765803</v>
      </c>
      <c r="AD389" s="84">
        <f t="shared" si="14"/>
        <v>0.18298842621918904</v>
      </c>
    </row>
    <row r="390" spans="8:30" x14ac:dyDescent="0.25">
      <c r="H390" s="84" t="e">
        <f t="shared" si="0"/>
        <v>#DIV/0!</v>
      </c>
      <c r="I390" s="84">
        <v>3840</v>
      </c>
      <c r="J390" s="84" t="e">
        <f t="shared" si="1"/>
        <v>#DIV/0!</v>
      </c>
      <c r="K390" s="84" t="e">
        <f t="shared" si="2"/>
        <v>#DIV/0!</v>
      </c>
      <c r="L390" s="84" t="e">
        <f t="shared" si="3"/>
        <v>#DIV/0!</v>
      </c>
      <c r="M390" s="84" t="e">
        <f t="shared" si="4"/>
        <v>#DIV/0!</v>
      </c>
      <c r="N390" s="84" t="e">
        <f t="shared" si="5"/>
        <v>#DIV/0!</v>
      </c>
      <c r="O390" s="84" t="e">
        <f t="shared" si="6"/>
        <v>#DIV/0!</v>
      </c>
      <c r="P390" s="84">
        <f t="shared" si="7"/>
        <v>-4.1745199999999985</v>
      </c>
      <c r="Q390" s="84" t="e">
        <f t="shared" si="8"/>
        <v>#DIV/0!</v>
      </c>
      <c r="X390" s="84">
        <v>0.2</v>
      </c>
      <c r="Y390" s="84">
        <f t="shared" si="9"/>
        <v>0.3805063771123649</v>
      </c>
      <c r="Z390" s="84">
        <f t="shared" si="10"/>
        <v>42.604950917702176</v>
      </c>
      <c r="AA390" s="84">
        <f t="shared" si="11"/>
        <v>0.16593179026224611</v>
      </c>
      <c r="AB390" s="84">
        <f t="shared" si="12"/>
        <v>0.1417629087757073</v>
      </c>
      <c r="AC390" s="84">
        <f t="shared" si="13"/>
        <v>1.5491933384829668</v>
      </c>
      <c r="AD390" s="84">
        <f t="shared" si="14"/>
        <v>0.18285132737822213</v>
      </c>
    </row>
    <row r="391" spans="8:30" x14ac:dyDescent="0.25">
      <c r="H391" s="84" t="e">
        <f t="shared" si="0"/>
        <v>#DIV/0!</v>
      </c>
      <c r="I391" s="84">
        <v>3850</v>
      </c>
      <c r="J391" s="84" t="e">
        <f t="shared" ref="J391:J454" si="15">(0.0768*$J$4^(-3.063))*I391^(-4.9386*$J$4^2+3.68*$J$4-1.2336)+(2.0721*$J$4^2-1.3319*$J$4+0.2237)</f>
        <v>#DIV/0!</v>
      </c>
      <c r="K391" s="84" t="e">
        <f t="shared" ref="K391:K454" si="16">(0.0768*$K$4^(-3.063))*I391^(-4.9386*$K$4^2+3.68*$K$4-1.2336)+(2.0721*$K$4^2-1.3319*$K$4+0.2237)</f>
        <v>#DIV/0!</v>
      </c>
      <c r="L391" s="84" t="e">
        <f t="shared" si="3"/>
        <v>#DIV/0!</v>
      </c>
      <c r="M391" s="84" t="e">
        <f t="shared" si="4"/>
        <v>#DIV/0!</v>
      </c>
      <c r="N391" s="84" t="e">
        <f t="shared" si="5"/>
        <v>#DIV/0!</v>
      </c>
      <c r="O391" s="84" t="e">
        <f t="shared" si="6"/>
        <v>#DIV/0!</v>
      </c>
      <c r="P391" s="84">
        <f t="shared" si="7"/>
        <v>-4.2123499999999998</v>
      </c>
      <c r="Q391" s="84" t="e">
        <f t="shared" si="8"/>
        <v>#DIV/0!</v>
      </c>
      <c r="X391" s="84">
        <v>0.2</v>
      </c>
      <c r="Y391" s="84">
        <f t="shared" si="9"/>
        <v>0.3805063771123649</v>
      </c>
      <c r="Z391" s="84">
        <f t="shared" si="10"/>
        <v>42.660390044495713</v>
      </c>
      <c r="AA391" s="84">
        <f t="shared" si="11"/>
        <v>0.16584550223311001</v>
      </c>
      <c r="AB391" s="84">
        <f t="shared" si="12"/>
        <v>0.14175832979187428</v>
      </c>
      <c r="AC391" s="84">
        <f t="shared" si="13"/>
        <v>1.5512092057488571</v>
      </c>
      <c r="AD391" s="84">
        <f t="shared" si="14"/>
        <v>0.18271464738794038</v>
      </c>
    </row>
    <row r="392" spans="8:30" x14ac:dyDescent="0.25">
      <c r="H392" s="84" t="e">
        <f t="shared" ref="H392:H455" si="17">K392*0.9</f>
        <v>#DIV/0!</v>
      </c>
      <c r="I392" s="84">
        <v>3860</v>
      </c>
      <c r="J392" s="84" t="e">
        <f t="shared" si="15"/>
        <v>#DIV/0!</v>
      </c>
      <c r="K392" s="84" t="e">
        <f t="shared" si="16"/>
        <v>#DIV/0!</v>
      </c>
      <c r="L392" s="84" t="e">
        <f t="shared" ref="L392:L455" si="18">(0.0768*$L$4^(-3.063))*I392^(-4.9386*$L$4^2+3.68*$L$4-1.2336)+(2.0721*$L$4^2-1.3319*$L$4+0.2237)</f>
        <v>#DIV/0!</v>
      </c>
      <c r="M392" s="84" t="e">
        <f t="shared" ref="M392:M455" si="19">(0.0768*$M$4^(-3.063))*I392^(-4.9386*$M$4^2+3.68*$M$4-1.2336)+(2.0721*$M$4^2-1.3319*$M$4+0.2237)</f>
        <v>#DIV/0!</v>
      </c>
      <c r="N392" s="84" t="e">
        <f t="shared" ref="N392:N455" si="20">(0.0768*$N$4^(-3.063))*I392^(-4.9386*$N$4^2+3.68*$N$4-1.2336)+(2.0721*$N$4^2-1.3319*$N$4+0.2237)</f>
        <v>#DIV/0!</v>
      </c>
      <c r="O392" s="84" t="e">
        <f t="shared" ref="O392:O455" si="21">(0.0768*$O$4^(-3.063))*I392^(-4.9386*$O$4^2+3.68*$O$4-1.2336)+(2.0721*$O$4^2-1.3319*$O$4+0.2237)</f>
        <v>#DIV/0!</v>
      </c>
      <c r="P392" s="84">
        <f t="shared" ref="P392:P455" si="22">-0.0000007*I392^2+0.0016*I392+0.0034</f>
        <v>-4.2503199999999994</v>
      </c>
      <c r="Q392" s="84" t="e">
        <f t="shared" ref="Q392:Q455" si="23">P392*K392</f>
        <v>#DIV/0!</v>
      </c>
      <c r="X392" s="84">
        <v>0.2</v>
      </c>
      <c r="Y392" s="84">
        <f t="shared" ref="Y392:Y455" si="24">ATAN((2*X392)/(1+V409^2))</f>
        <v>0.3805063771123649</v>
      </c>
      <c r="Z392" s="84">
        <f t="shared" ref="Z392:Z455" si="25">(12*(1-0.3^2))^(1/4)*(I392)^(1/2)*2*SIN(Y392/2)</f>
        <v>42.715757219054488</v>
      </c>
      <c r="AA392" s="84">
        <f t="shared" ref="AA392:AA455" si="26">0.693/((1-0.3)^(1/5)*Z392^(2/5))</f>
        <v>0.16575948273545016</v>
      </c>
      <c r="AB392" s="84">
        <f t="shared" ref="AB392:AB455" si="27">0.14+(3.2/Z392^2)</f>
        <v>0.14175377453334612</v>
      </c>
      <c r="AC392" s="84">
        <f t="shared" ref="AC392:AC455" si="28">(1/40)*SQRT(I392)</f>
        <v>1.5532224567009068</v>
      </c>
      <c r="AD392" s="84">
        <f t="shared" ref="AD392:AD455" si="29">0.65/(1+1.8*(AC392)^0.8)</f>
        <v>0.1825783839453024</v>
      </c>
    </row>
    <row r="393" spans="8:30" x14ac:dyDescent="0.25">
      <c r="H393" s="84" t="e">
        <f t="shared" si="17"/>
        <v>#DIV/0!</v>
      </c>
      <c r="I393" s="84">
        <v>3870</v>
      </c>
      <c r="J393" s="84" t="e">
        <f t="shared" si="15"/>
        <v>#DIV/0!</v>
      </c>
      <c r="K393" s="84" t="e">
        <f t="shared" si="16"/>
        <v>#DIV/0!</v>
      </c>
      <c r="L393" s="84" t="e">
        <f t="shared" si="18"/>
        <v>#DIV/0!</v>
      </c>
      <c r="M393" s="84" t="e">
        <f t="shared" si="19"/>
        <v>#DIV/0!</v>
      </c>
      <c r="N393" s="84" t="e">
        <f t="shared" si="20"/>
        <v>#DIV/0!</v>
      </c>
      <c r="O393" s="84" t="e">
        <f t="shared" si="21"/>
        <v>#DIV/0!</v>
      </c>
      <c r="P393" s="84">
        <f t="shared" si="22"/>
        <v>-4.2884299999999991</v>
      </c>
      <c r="Q393" s="84" t="e">
        <f t="shared" si="23"/>
        <v>#DIV/0!</v>
      </c>
      <c r="X393" s="84">
        <v>0.2</v>
      </c>
      <c r="Y393" s="84">
        <f t="shared" si="24"/>
        <v>0.3805063771123649</v>
      </c>
      <c r="Z393" s="84">
        <f t="shared" si="25"/>
        <v>42.771052720805265</v>
      </c>
      <c r="AA393" s="84">
        <f t="shared" si="26"/>
        <v>0.16567373024114945</v>
      </c>
      <c r="AB393" s="84">
        <f t="shared" si="27"/>
        <v>0.14174924281620568</v>
      </c>
      <c r="AC393" s="84">
        <f t="shared" si="28"/>
        <v>1.5552331014995791</v>
      </c>
      <c r="AD393" s="84">
        <f t="shared" si="29"/>
        <v>0.18244253476563929</v>
      </c>
    </row>
    <row r="394" spans="8:30" x14ac:dyDescent="0.25">
      <c r="H394" s="84" t="e">
        <f t="shared" si="17"/>
        <v>#DIV/0!</v>
      </c>
      <c r="I394" s="84">
        <v>3880</v>
      </c>
      <c r="J394" s="84" t="e">
        <f t="shared" si="15"/>
        <v>#DIV/0!</v>
      </c>
      <c r="K394" s="84" t="e">
        <f t="shared" si="16"/>
        <v>#DIV/0!</v>
      </c>
      <c r="L394" s="84" t="e">
        <f t="shared" si="18"/>
        <v>#DIV/0!</v>
      </c>
      <c r="M394" s="84" t="e">
        <f t="shared" si="19"/>
        <v>#DIV/0!</v>
      </c>
      <c r="N394" s="84" t="e">
        <f t="shared" si="20"/>
        <v>#DIV/0!</v>
      </c>
      <c r="O394" s="84" t="e">
        <f t="shared" si="21"/>
        <v>#DIV/0!</v>
      </c>
      <c r="P394" s="84">
        <f t="shared" si="22"/>
        <v>-4.3266799999999987</v>
      </c>
      <c r="Q394" s="84" t="e">
        <f t="shared" si="23"/>
        <v>#DIV/0!</v>
      </c>
      <c r="X394" s="84">
        <v>0.2</v>
      </c>
      <c r="Y394" s="84">
        <f t="shared" si="24"/>
        <v>0.3805063771123649</v>
      </c>
      <c r="Z394" s="84">
        <f t="shared" si="25"/>
        <v>42.826276827370847</v>
      </c>
      <c r="AA394" s="84">
        <f t="shared" si="26"/>
        <v>0.16558824323470689</v>
      </c>
      <c r="AB394" s="84">
        <f t="shared" si="27"/>
        <v>0.14174473445843194</v>
      </c>
      <c r="AC394" s="84">
        <f t="shared" si="28"/>
        <v>1.5572411502397436</v>
      </c>
      <c r="AD394" s="84">
        <f t="shared" si="29"/>
        <v>0.18230709758246222</v>
      </c>
    </row>
    <row r="395" spans="8:30" x14ac:dyDescent="0.25">
      <c r="H395" s="84" t="e">
        <f t="shared" si="17"/>
        <v>#DIV/0!</v>
      </c>
      <c r="I395" s="84">
        <v>3890</v>
      </c>
      <c r="J395" s="84" t="e">
        <f t="shared" si="15"/>
        <v>#DIV/0!</v>
      </c>
      <c r="K395" s="84" t="e">
        <f t="shared" si="16"/>
        <v>#DIV/0!</v>
      </c>
      <c r="L395" s="84" t="e">
        <f t="shared" si="18"/>
        <v>#DIV/0!</v>
      </c>
      <c r="M395" s="84" t="e">
        <f t="shared" si="19"/>
        <v>#DIV/0!</v>
      </c>
      <c r="N395" s="84" t="e">
        <f t="shared" si="20"/>
        <v>#DIV/0!</v>
      </c>
      <c r="O395" s="84" t="e">
        <f t="shared" si="21"/>
        <v>#DIV/0!</v>
      </c>
      <c r="P395" s="84">
        <f t="shared" si="22"/>
        <v>-4.3650699999999985</v>
      </c>
      <c r="Q395" s="84" t="e">
        <f t="shared" si="23"/>
        <v>#DIV/0!</v>
      </c>
      <c r="X395" s="84">
        <v>0.2</v>
      </c>
      <c r="Y395" s="84">
        <f t="shared" si="24"/>
        <v>0.3805063771123649</v>
      </c>
      <c r="Z395" s="84">
        <f t="shared" si="25"/>
        <v>42.88142981458639</v>
      </c>
      <c r="AA395" s="84">
        <f t="shared" si="26"/>
        <v>0.16550302021310082</v>
      </c>
      <c r="AB395" s="84">
        <f t="shared" si="27"/>
        <v>0.14174024927987558</v>
      </c>
      <c r="AC395" s="84">
        <f t="shared" si="28"/>
        <v>1.5592466129512677</v>
      </c>
      <c r="AD395" s="84">
        <f t="shared" si="29"/>
        <v>0.18217207014727269</v>
      </c>
    </row>
    <row r="396" spans="8:30" x14ac:dyDescent="0.25">
      <c r="H396" s="84" t="e">
        <f t="shared" si="17"/>
        <v>#DIV/0!</v>
      </c>
      <c r="I396" s="84">
        <v>3900</v>
      </c>
      <c r="J396" s="84" t="e">
        <f t="shared" si="15"/>
        <v>#DIV/0!</v>
      </c>
      <c r="K396" s="84" t="e">
        <f t="shared" si="16"/>
        <v>#DIV/0!</v>
      </c>
      <c r="L396" s="84" t="e">
        <f t="shared" si="18"/>
        <v>#DIV/0!</v>
      </c>
      <c r="M396" s="84" t="e">
        <f t="shared" si="19"/>
        <v>#DIV/0!</v>
      </c>
      <c r="N396" s="84" t="e">
        <f t="shared" si="20"/>
        <v>#DIV/0!</v>
      </c>
      <c r="O396" s="84" t="e">
        <f t="shared" si="21"/>
        <v>#DIV/0!</v>
      </c>
      <c r="P396" s="84">
        <f t="shared" si="22"/>
        <v>-4.4036</v>
      </c>
      <c r="Q396" s="84" t="e">
        <f t="shared" si="23"/>
        <v>#DIV/0!</v>
      </c>
      <c r="X396" s="84">
        <v>0.2</v>
      </c>
      <c r="Y396" s="84">
        <f t="shared" si="24"/>
        <v>0.3805063771123649</v>
      </c>
      <c r="Z396" s="84">
        <f t="shared" si="25"/>
        <v>42.936511956515467</v>
      </c>
      <c r="AA396" s="84">
        <f t="shared" si="26"/>
        <v>0.16541805968565526</v>
      </c>
      <c r="AB396" s="84">
        <f t="shared" si="27"/>
        <v>0.14173578710223486</v>
      </c>
      <c r="AC396" s="84">
        <f t="shared" si="28"/>
        <v>1.5612494995995996</v>
      </c>
      <c r="AD396" s="84">
        <f t="shared" si="29"/>
        <v>0.18203745022937498</v>
      </c>
    </row>
    <row r="397" spans="8:30" x14ac:dyDescent="0.25">
      <c r="H397" s="84" t="e">
        <f t="shared" si="17"/>
        <v>#DIV/0!</v>
      </c>
      <c r="I397" s="84">
        <v>3910</v>
      </c>
      <c r="J397" s="84" t="e">
        <f t="shared" si="15"/>
        <v>#DIV/0!</v>
      </c>
      <c r="K397" s="84" t="e">
        <f t="shared" si="16"/>
        <v>#DIV/0!</v>
      </c>
      <c r="L397" s="84" t="e">
        <f t="shared" si="18"/>
        <v>#DIV/0!</v>
      </c>
      <c r="M397" s="84" t="e">
        <f t="shared" si="19"/>
        <v>#DIV/0!</v>
      </c>
      <c r="N397" s="84" t="e">
        <f t="shared" si="20"/>
        <v>#DIV/0!</v>
      </c>
      <c r="O397" s="84" t="e">
        <f t="shared" si="21"/>
        <v>#DIV/0!</v>
      </c>
      <c r="P397" s="84">
        <f t="shared" si="22"/>
        <v>-4.4422699999999997</v>
      </c>
      <c r="Q397" s="84" t="e">
        <f t="shared" si="23"/>
        <v>#DIV/0!</v>
      </c>
      <c r="X397" s="84">
        <v>0.2</v>
      </c>
      <c r="Y397" s="84">
        <f t="shared" si="24"/>
        <v>0.3805063771123649</v>
      </c>
      <c r="Z397" s="84">
        <f t="shared" si="25"/>
        <v>42.991523525465965</v>
      </c>
      <c r="AA397" s="84">
        <f t="shared" si="26"/>
        <v>0.16533336017390629</v>
      </c>
      <c r="AB397" s="84">
        <f t="shared" si="27"/>
        <v>0.14173134774903223</v>
      </c>
      <c r="AC397" s="84">
        <f t="shared" si="28"/>
        <v>1.5632498200863483</v>
      </c>
      <c r="AD397" s="84">
        <f t="shared" si="29"/>
        <v>0.18190323561569152</v>
      </c>
    </row>
    <row r="398" spans="8:30" x14ac:dyDescent="0.25">
      <c r="H398" s="84" t="e">
        <f t="shared" si="17"/>
        <v>#DIV/0!</v>
      </c>
      <c r="I398" s="84">
        <v>3920</v>
      </c>
      <c r="J398" s="84" t="e">
        <f t="shared" si="15"/>
        <v>#DIV/0!</v>
      </c>
      <c r="K398" s="84" t="e">
        <f t="shared" si="16"/>
        <v>#DIV/0!</v>
      </c>
      <c r="L398" s="84" t="e">
        <f t="shared" si="18"/>
        <v>#DIV/0!</v>
      </c>
      <c r="M398" s="84" t="e">
        <f t="shared" si="19"/>
        <v>#DIV/0!</v>
      </c>
      <c r="N398" s="84" t="e">
        <f t="shared" si="20"/>
        <v>#DIV/0!</v>
      </c>
      <c r="O398" s="84" t="e">
        <f t="shared" si="21"/>
        <v>#DIV/0!</v>
      </c>
      <c r="P398" s="84">
        <f t="shared" si="22"/>
        <v>-4.4810799999999995</v>
      </c>
      <c r="Q398" s="84" t="e">
        <f t="shared" si="23"/>
        <v>#DIV/0!</v>
      </c>
      <c r="X398" s="84">
        <v>0.2</v>
      </c>
      <c r="Y398" s="84">
        <f t="shared" si="24"/>
        <v>0.3805063771123649</v>
      </c>
      <c r="Z398" s="84">
        <f t="shared" si="25"/>
        <v>43.04646479200575</v>
      </c>
      <c r="AA398" s="84">
        <f t="shared" si="26"/>
        <v>0.16524892021147156</v>
      </c>
      <c r="AB398" s="84">
        <f t="shared" si="27"/>
        <v>0.14172693104559081</v>
      </c>
      <c r="AC398" s="84">
        <f t="shared" si="28"/>
        <v>1.565247584249853</v>
      </c>
      <c r="AD398" s="84">
        <f t="shared" si="29"/>
        <v>0.18176942411057995</v>
      </c>
    </row>
    <row r="399" spans="8:30" x14ac:dyDescent="0.25">
      <c r="H399" s="84" t="e">
        <f t="shared" si="17"/>
        <v>#DIV/0!</v>
      </c>
      <c r="I399" s="84">
        <v>3930</v>
      </c>
      <c r="J399" s="84" t="e">
        <f t="shared" si="15"/>
        <v>#DIV/0!</v>
      </c>
      <c r="K399" s="84" t="e">
        <f t="shared" si="16"/>
        <v>#DIV/0!</v>
      </c>
      <c r="L399" s="84" t="e">
        <f t="shared" si="18"/>
        <v>#DIV/0!</v>
      </c>
      <c r="M399" s="84" t="e">
        <f t="shared" si="19"/>
        <v>#DIV/0!</v>
      </c>
      <c r="N399" s="84" t="e">
        <f t="shared" si="20"/>
        <v>#DIV/0!</v>
      </c>
      <c r="O399" s="84" t="e">
        <f t="shared" si="21"/>
        <v>#DIV/0!</v>
      </c>
      <c r="P399" s="84">
        <f t="shared" si="22"/>
        <v>-4.5200299999999993</v>
      </c>
      <c r="Q399" s="84" t="e">
        <f t="shared" si="23"/>
        <v>#DIV/0!</v>
      </c>
      <c r="X399" s="84">
        <v>0.2</v>
      </c>
      <c r="Y399" s="84">
        <f t="shared" si="24"/>
        <v>0.3805063771123649</v>
      </c>
      <c r="Z399" s="84">
        <f t="shared" si="25"/>
        <v>43.101336024978252</v>
      </c>
      <c r="AA399" s="84">
        <f t="shared" si="26"/>
        <v>0.1651647383439209</v>
      </c>
      <c r="AB399" s="84">
        <f t="shared" si="27"/>
        <v>0.1417225368190117</v>
      </c>
      <c r="AC399" s="84">
        <f t="shared" si="28"/>
        <v>1.567242801865748</v>
      </c>
      <c r="AD399" s="84">
        <f t="shared" si="29"/>
        <v>0.18163601353565317</v>
      </c>
    </row>
    <row r="400" spans="8:30" x14ac:dyDescent="0.25">
      <c r="H400" s="84" t="e">
        <f t="shared" si="17"/>
        <v>#DIV/0!</v>
      </c>
      <c r="I400" s="84">
        <v>3940</v>
      </c>
      <c r="J400" s="84" t="e">
        <f t="shared" si="15"/>
        <v>#DIV/0!</v>
      </c>
      <c r="K400" s="84" t="e">
        <f t="shared" si="16"/>
        <v>#DIV/0!</v>
      </c>
      <c r="L400" s="84" t="e">
        <f t="shared" si="18"/>
        <v>#DIV/0!</v>
      </c>
      <c r="M400" s="84" t="e">
        <f t="shared" si="19"/>
        <v>#DIV/0!</v>
      </c>
      <c r="N400" s="84" t="e">
        <f t="shared" si="20"/>
        <v>#DIV/0!</v>
      </c>
      <c r="O400" s="84" t="e">
        <f t="shared" si="21"/>
        <v>#DIV/0!</v>
      </c>
      <c r="P400" s="84">
        <f t="shared" si="22"/>
        <v>-4.5591199999999992</v>
      </c>
      <c r="Q400" s="84" t="e">
        <f t="shared" si="23"/>
        <v>#DIV/0!</v>
      </c>
      <c r="X400" s="84">
        <v>0.2</v>
      </c>
      <c r="Y400" s="84">
        <f t="shared" si="24"/>
        <v>0.3805063771123649</v>
      </c>
      <c r="Z400" s="84">
        <f t="shared" si="25"/>
        <v>43.156137491517768</v>
      </c>
      <c r="AA400" s="84">
        <f t="shared" si="26"/>
        <v>0.16508081312864878</v>
      </c>
      <c r="AB400" s="84">
        <f t="shared" si="27"/>
        <v>0.14171816489815126</v>
      </c>
      <c r="AC400" s="84">
        <f t="shared" si="28"/>
        <v>1.5692354826475217</v>
      </c>
      <c r="AD400" s="84">
        <f t="shared" si="29"/>
        <v>0.18150300172960121</v>
      </c>
    </row>
    <row r="401" spans="8:30" x14ac:dyDescent="0.25">
      <c r="H401" s="84" t="e">
        <f t="shared" si="17"/>
        <v>#DIV/0!</v>
      </c>
      <c r="I401" s="84">
        <v>3950</v>
      </c>
      <c r="J401" s="84" t="e">
        <f t="shared" si="15"/>
        <v>#DIV/0!</v>
      </c>
      <c r="K401" s="84" t="e">
        <f t="shared" si="16"/>
        <v>#DIV/0!</v>
      </c>
      <c r="L401" s="84" t="e">
        <f t="shared" si="18"/>
        <v>#DIV/0!</v>
      </c>
      <c r="M401" s="84" t="e">
        <f t="shared" si="19"/>
        <v>#DIV/0!</v>
      </c>
      <c r="N401" s="84" t="e">
        <f t="shared" si="20"/>
        <v>#DIV/0!</v>
      </c>
      <c r="O401" s="84" t="e">
        <f t="shared" si="21"/>
        <v>#DIV/0!</v>
      </c>
      <c r="P401" s="84">
        <f t="shared" si="22"/>
        <v>-4.598349999999999</v>
      </c>
      <c r="Q401" s="84" t="e">
        <f t="shared" si="23"/>
        <v>#DIV/0!</v>
      </c>
      <c r="X401" s="84">
        <v>0.2</v>
      </c>
      <c r="Y401" s="84">
        <f t="shared" si="24"/>
        <v>0.3805063771123649</v>
      </c>
      <c r="Z401" s="84">
        <f t="shared" si="25"/>
        <v>43.210869457064653</v>
      </c>
      <c r="AA401" s="84">
        <f t="shared" si="26"/>
        <v>0.16499714313474859</v>
      </c>
      <c r="AB401" s="84">
        <f t="shared" si="27"/>
        <v>0.14171381511359898</v>
      </c>
      <c r="AC401" s="84">
        <f t="shared" si="28"/>
        <v>1.5712256362470669</v>
      </c>
      <c r="AD401" s="84">
        <f t="shared" si="29"/>
        <v>0.18137038654801574</v>
      </c>
    </row>
    <row r="402" spans="8:30" x14ac:dyDescent="0.25">
      <c r="H402" s="84" t="e">
        <f t="shared" si="17"/>
        <v>#DIV/0!</v>
      </c>
      <c r="I402" s="84">
        <v>3960</v>
      </c>
      <c r="J402" s="84" t="e">
        <f t="shared" si="15"/>
        <v>#DIV/0!</v>
      </c>
      <c r="K402" s="84" t="e">
        <f t="shared" si="16"/>
        <v>#DIV/0!</v>
      </c>
      <c r="L402" s="84" t="e">
        <f t="shared" si="18"/>
        <v>#DIV/0!</v>
      </c>
      <c r="M402" s="84" t="e">
        <f t="shared" si="19"/>
        <v>#DIV/0!</v>
      </c>
      <c r="N402" s="84" t="e">
        <f t="shared" si="20"/>
        <v>#DIV/0!</v>
      </c>
      <c r="O402" s="84" t="e">
        <f t="shared" si="21"/>
        <v>#DIV/0!</v>
      </c>
      <c r="P402" s="84">
        <f t="shared" si="22"/>
        <v>-4.637719999999999</v>
      </c>
      <c r="Q402" s="84" t="e">
        <f t="shared" si="23"/>
        <v>#DIV/0!</v>
      </c>
      <c r="X402" s="84">
        <v>0.2</v>
      </c>
      <c r="Y402" s="84">
        <f t="shared" si="24"/>
        <v>0.3805063771123649</v>
      </c>
      <c r="Z402" s="84">
        <f t="shared" si="25"/>
        <v>43.265532185380323</v>
      </c>
      <c r="AA402" s="84">
        <f t="shared" si="26"/>
        <v>0.16491372694288803</v>
      </c>
      <c r="AB402" s="84">
        <f t="shared" si="27"/>
        <v>0.14170948729765556</v>
      </c>
      <c r="AC402" s="84">
        <f t="shared" si="28"/>
        <v>1.5732132722552274</v>
      </c>
      <c r="AD402" s="84">
        <f t="shared" si="29"/>
        <v>0.18123816586321656</v>
      </c>
    </row>
    <row r="403" spans="8:30" x14ac:dyDescent="0.25">
      <c r="H403" s="84" t="e">
        <f t="shared" si="17"/>
        <v>#DIV/0!</v>
      </c>
      <c r="I403" s="84">
        <v>3970</v>
      </c>
      <c r="J403" s="84" t="e">
        <f t="shared" si="15"/>
        <v>#DIV/0!</v>
      </c>
      <c r="K403" s="84" t="e">
        <f t="shared" si="16"/>
        <v>#DIV/0!</v>
      </c>
      <c r="L403" s="84" t="e">
        <f t="shared" si="18"/>
        <v>#DIV/0!</v>
      </c>
      <c r="M403" s="84" t="e">
        <f t="shared" si="19"/>
        <v>#DIV/0!</v>
      </c>
      <c r="N403" s="84" t="e">
        <f t="shared" si="20"/>
        <v>#DIV/0!</v>
      </c>
      <c r="O403" s="84" t="e">
        <f t="shared" si="21"/>
        <v>#DIV/0!</v>
      </c>
      <c r="P403" s="84">
        <f t="shared" si="22"/>
        <v>-4.6772299999999989</v>
      </c>
      <c r="Q403" s="84" t="e">
        <f t="shared" si="23"/>
        <v>#DIV/0!</v>
      </c>
      <c r="X403" s="84">
        <v>0.2</v>
      </c>
      <c r="Y403" s="84">
        <f t="shared" si="24"/>
        <v>0.3805063771123649</v>
      </c>
      <c r="Z403" s="84">
        <f t="shared" si="25"/>
        <v>43.320125938562072</v>
      </c>
      <c r="AA403" s="84">
        <f t="shared" si="26"/>
        <v>0.16483056314518715</v>
      </c>
      <c r="AB403" s="84">
        <f t="shared" si="27"/>
        <v>0.14170518128431134</v>
      </c>
      <c r="AC403" s="84">
        <f t="shared" si="28"/>
        <v>1.5751984002023365</v>
      </c>
      <c r="AD403" s="84">
        <f t="shared" si="29"/>
        <v>0.1811063375640804</v>
      </c>
    </row>
    <row r="404" spans="8:30" x14ac:dyDescent="0.25">
      <c r="H404" s="84" t="e">
        <f t="shared" si="17"/>
        <v>#DIV/0!</v>
      </c>
      <c r="I404" s="84">
        <v>3980</v>
      </c>
      <c r="J404" s="84" t="e">
        <f t="shared" si="15"/>
        <v>#DIV/0!</v>
      </c>
      <c r="K404" s="84" t="e">
        <f t="shared" si="16"/>
        <v>#DIV/0!</v>
      </c>
      <c r="L404" s="84" t="e">
        <f t="shared" si="18"/>
        <v>#DIV/0!</v>
      </c>
      <c r="M404" s="84" t="e">
        <f t="shared" si="19"/>
        <v>#DIV/0!</v>
      </c>
      <c r="N404" s="84" t="e">
        <f t="shared" si="20"/>
        <v>#DIV/0!</v>
      </c>
      <c r="O404" s="84" t="e">
        <f t="shared" si="21"/>
        <v>#DIV/0!</v>
      </c>
      <c r="P404" s="84">
        <f t="shared" si="22"/>
        <v>-4.7168799999999989</v>
      </c>
      <c r="Q404" s="84" t="e">
        <f t="shared" si="23"/>
        <v>#DIV/0!</v>
      </c>
      <c r="X404" s="84">
        <v>0.2</v>
      </c>
      <c r="Y404" s="84">
        <f t="shared" si="24"/>
        <v>0.3805063771123649</v>
      </c>
      <c r="Z404" s="84">
        <f t="shared" si="25"/>
        <v>43.374650977057733</v>
      </c>
      <c r="AA404" s="84">
        <f t="shared" si="26"/>
        <v>0.16474765034509689</v>
      </c>
      <c r="AB404" s="84">
        <f t="shared" si="27"/>
        <v>0.14170089690922513</v>
      </c>
      <c r="AC404" s="84">
        <f t="shared" si="28"/>
        <v>1.5771810295587505</v>
      </c>
      <c r="AD404" s="84">
        <f t="shared" si="29"/>
        <v>0.18097489955587193</v>
      </c>
    </row>
    <row r="405" spans="8:30" x14ac:dyDescent="0.25">
      <c r="H405" s="84" t="e">
        <f t="shared" si="17"/>
        <v>#DIV/0!</v>
      </c>
      <c r="I405" s="84">
        <v>3990</v>
      </c>
      <c r="J405" s="84" t="e">
        <f t="shared" si="15"/>
        <v>#DIV/0!</v>
      </c>
      <c r="K405" s="84" t="e">
        <f t="shared" si="16"/>
        <v>#DIV/0!</v>
      </c>
      <c r="L405" s="84" t="e">
        <f t="shared" si="18"/>
        <v>#DIV/0!</v>
      </c>
      <c r="M405" s="84" t="e">
        <f t="shared" si="19"/>
        <v>#DIV/0!</v>
      </c>
      <c r="N405" s="84" t="e">
        <f t="shared" si="20"/>
        <v>#DIV/0!</v>
      </c>
      <c r="O405" s="84" t="e">
        <f t="shared" si="21"/>
        <v>#DIV/0!</v>
      </c>
      <c r="P405" s="84">
        <f t="shared" si="22"/>
        <v>-4.7566699999999988</v>
      </c>
      <c r="Q405" s="84" t="e">
        <f t="shared" si="23"/>
        <v>#DIV/0!</v>
      </c>
      <c r="X405" s="84">
        <v>0.2</v>
      </c>
      <c r="Y405" s="84">
        <f t="shared" si="24"/>
        <v>0.3805063771123649</v>
      </c>
      <c r="Z405" s="84">
        <f t="shared" si="25"/>
        <v>43.429107559680212</v>
      </c>
      <c r="AA405" s="84">
        <f t="shared" si="26"/>
        <v>0.16466498715727979</v>
      </c>
      <c r="AB405" s="84">
        <f t="shared" si="27"/>
        <v>0.14169663400970325</v>
      </c>
      <c r="AC405" s="84">
        <f t="shared" si="28"/>
        <v>1.5791611697353758</v>
      </c>
      <c r="AD405" s="84">
        <f t="shared" si="29"/>
        <v>0.18084384976007672</v>
      </c>
    </row>
    <row r="406" spans="8:30" x14ac:dyDescent="0.25">
      <c r="H406" s="84" t="e">
        <f t="shared" si="17"/>
        <v>#DIV/0!</v>
      </c>
      <c r="I406" s="84">
        <v>4000</v>
      </c>
      <c r="J406" s="84" t="e">
        <f t="shared" si="15"/>
        <v>#DIV/0!</v>
      </c>
      <c r="K406" s="84" t="e">
        <f t="shared" si="16"/>
        <v>#DIV/0!</v>
      </c>
      <c r="L406" s="84" t="e">
        <f t="shared" si="18"/>
        <v>#DIV/0!</v>
      </c>
      <c r="M406" s="84" t="e">
        <f t="shared" si="19"/>
        <v>#DIV/0!</v>
      </c>
      <c r="N406" s="84" t="e">
        <f t="shared" si="20"/>
        <v>#DIV/0!</v>
      </c>
      <c r="O406" s="84" t="e">
        <f t="shared" si="21"/>
        <v>#DIV/0!</v>
      </c>
      <c r="P406" s="84">
        <f t="shared" si="22"/>
        <v>-4.7965999999999989</v>
      </c>
      <c r="Q406" s="84" t="e">
        <f t="shared" si="23"/>
        <v>#DIV/0!</v>
      </c>
      <c r="X406" s="84">
        <v>0.2</v>
      </c>
      <c r="Y406" s="84">
        <f t="shared" si="24"/>
        <v>0.3805063771123649</v>
      </c>
      <c r="Z406" s="84">
        <f t="shared" si="25"/>
        <v>43.483495943621762</v>
      </c>
      <c r="AA406" s="84">
        <f t="shared" si="26"/>
        <v>0.16458257220749228</v>
      </c>
      <c r="AB406" s="84">
        <f t="shared" si="27"/>
        <v>0.14169239242467899</v>
      </c>
      <c r="AC406" s="84">
        <f t="shared" si="28"/>
        <v>1.5811388300841898</v>
      </c>
      <c r="AD406" s="84">
        <f t="shared" si="29"/>
        <v>0.18071318611423659</v>
      </c>
    </row>
    <row r="407" spans="8:30" x14ac:dyDescent="0.25">
      <c r="H407" s="84" t="e">
        <f t="shared" si="17"/>
        <v>#DIV/0!</v>
      </c>
      <c r="I407" s="84">
        <v>4010</v>
      </c>
      <c r="J407" s="84" t="e">
        <f t="shared" si="15"/>
        <v>#DIV/0!</v>
      </c>
      <c r="K407" s="84" t="e">
        <f t="shared" si="16"/>
        <v>#DIV/0!</v>
      </c>
      <c r="L407" s="84" t="e">
        <f t="shared" si="18"/>
        <v>#DIV/0!</v>
      </c>
      <c r="M407" s="84" t="e">
        <f t="shared" si="19"/>
        <v>#DIV/0!</v>
      </c>
      <c r="N407" s="84" t="e">
        <f t="shared" si="20"/>
        <v>#DIV/0!</v>
      </c>
      <c r="O407" s="84" t="e">
        <f t="shared" si="21"/>
        <v>#DIV/0!</v>
      </c>
      <c r="P407" s="84">
        <f t="shared" si="22"/>
        <v>-4.8366699999999989</v>
      </c>
      <c r="Q407" s="84" t="e">
        <f t="shared" si="23"/>
        <v>#DIV/0!</v>
      </c>
      <c r="X407" s="84">
        <v>0.2</v>
      </c>
      <c r="Y407" s="84">
        <f t="shared" si="24"/>
        <v>0.3805063771123649</v>
      </c>
      <c r="Z407" s="84">
        <f t="shared" si="25"/>
        <v>43.537816384468201</v>
      </c>
      <c r="AA407" s="84">
        <f t="shared" si="26"/>
        <v>0.16450040413246836</v>
      </c>
      <c r="AB407" s="84">
        <f t="shared" si="27"/>
        <v>0.14168817199469227</v>
      </c>
      <c r="AC407" s="84">
        <f t="shared" si="28"/>
        <v>1.5831140198987566</v>
      </c>
      <c r="AD407" s="84">
        <f t="shared" si="29"/>
        <v>0.18058290657178677</v>
      </c>
    </row>
    <row r="408" spans="8:30" x14ac:dyDescent="0.25">
      <c r="H408" s="84" t="e">
        <f t="shared" si="17"/>
        <v>#DIV/0!</v>
      </c>
      <c r="I408" s="84">
        <v>4020</v>
      </c>
      <c r="J408" s="84" t="e">
        <f t="shared" si="15"/>
        <v>#DIV/0!</v>
      </c>
      <c r="K408" s="84" t="e">
        <f t="shared" si="16"/>
        <v>#DIV/0!</v>
      </c>
      <c r="L408" s="84" t="e">
        <f t="shared" si="18"/>
        <v>#DIV/0!</v>
      </c>
      <c r="M408" s="84" t="e">
        <f t="shared" si="19"/>
        <v>#DIV/0!</v>
      </c>
      <c r="N408" s="84" t="e">
        <f t="shared" si="20"/>
        <v>#DIV/0!</v>
      </c>
      <c r="O408" s="84" t="e">
        <f t="shared" si="21"/>
        <v>#DIV/0!</v>
      </c>
      <c r="P408" s="84">
        <f t="shared" si="22"/>
        <v>-4.876879999999999</v>
      </c>
      <c r="Q408" s="84" t="e">
        <f t="shared" si="23"/>
        <v>#DIV/0!</v>
      </c>
      <c r="X408" s="84">
        <v>0.2</v>
      </c>
      <c r="Y408" s="84">
        <f t="shared" si="24"/>
        <v>0.3805063771123649</v>
      </c>
      <c r="Z408" s="84">
        <f t="shared" si="25"/>
        <v>43.592069136212892</v>
      </c>
      <c r="AA408" s="84">
        <f t="shared" si="26"/>
        <v>0.16441848157980449</v>
      </c>
      <c r="AB408" s="84">
        <f t="shared" si="27"/>
        <v>0.14168397256186965</v>
      </c>
      <c r="AC408" s="84">
        <f t="shared" si="28"/>
        <v>1.585086748414736</v>
      </c>
      <c r="AD408" s="84">
        <f t="shared" si="29"/>
        <v>0.18045300910189535</v>
      </c>
    </row>
    <row r="409" spans="8:30" x14ac:dyDescent="0.25">
      <c r="H409" s="84" t="e">
        <f t="shared" si="17"/>
        <v>#DIV/0!</v>
      </c>
      <c r="I409" s="84">
        <v>4030</v>
      </c>
      <c r="J409" s="84" t="e">
        <f t="shared" si="15"/>
        <v>#DIV/0!</v>
      </c>
      <c r="K409" s="84" t="e">
        <f t="shared" si="16"/>
        <v>#DIV/0!</v>
      </c>
      <c r="L409" s="84" t="e">
        <f t="shared" si="18"/>
        <v>#DIV/0!</v>
      </c>
      <c r="M409" s="84" t="e">
        <f t="shared" si="19"/>
        <v>#DIV/0!</v>
      </c>
      <c r="N409" s="84" t="e">
        <f t="shared" si="20"/>
        <v>#DIV/0!</v>
      </c>
      <c r="O409" s="84" t="e">
        <f t="shared" si="21"/>
        <v>#DIV/0!</v>
      </c>
      <c r="P409" s="84">
        <f t="shared" si="22"/>
        <v>-4.9172299999999991</v>
      </c>
      <c r="Q409" s="84" t="e">
        <f t="shared" si="23"/>
        <v>#DIV/0!</v>
      </c>
      <c r="X409" s="84">
        <v>0.2</v>
      </c>
      <c r="Y409" s="84">
        <f t="shared" si="24"/>
        <v>0.3805063771123649</v>
      </c>
      <c r="Z409" s="84">
        <f t="shared" si="25"/>
        <v>43.646254451270643</v>
      </c>
      <c r="AA409" s="84">
        <f t="shared" si="26"/>
        <v>0.16433680320784674</v>
      </c>
      <c r="AB409" s="84">
        <f t="shared" si="27"/>
        <v>0.14167979396990471</v>
      </c>
      <c r="AC409" s="84">
        <f t="shared" si="28"/>
        <v>1.5870570248103879</v>
      </c>
      <c r="AD409" s="84">
        <f t="shared" si="29"/>
        <v>0.18032349168930434</v>
      </c>
    </row>
    <row r="410" spans="8:30" x14ac:dyDescent="0.25">
      <c r="H410" s="84" t="e">
        <f t="shared" si="17"/>
        <v>#DIV/0!</v>
      </c>
      <c r="I410" s="84">
        <v>4040</v>
      </c>
      <c r="J410" s="84" t="e">
        <f t="shared" si="15"/>
        <v>#DIV/0!</v>
      </c>
      <c r="K410" s="84" t="e">
        <f t="shared" si="16"/>
        <v>#DIV/0!</v>
      </c>
      <c r="L410" s="84" t="e">
        <f t="shared" si="18"/>
        <v>#DIV/0!</v>
      </c>
      <c r="M410" s="84" t="e">
        <f t="shared" si="19"/>
        <v>#DIV/0!</v>
      </c>
      <c r="N410" s="84" t="e">
        <f t="shared" si="20"/>
        <v>#DIV/0!</v>
      </c>
      <c r="O410" s="84" t="e">
        <f t="shared" si="21"/>
        <v>#DIV/0!</v>
      </c>
      <c r="P410" s="84">
        <f t="shared" si="22"/>
        <v>-4.9577199999999992</v>
      </c>
      <c r="Q410" s="84" t="e">
        <f t="shared" si="23"/>
        <v>#DIV/0!</v>
      </c>
      <c r="X410" s="84">
        <v>0.2</v>
      </c>
      <c r="Y410" s="84">
        <f t="shared" si="24"/>
        <v>0.3805063771123649</v>
      </c>
      <c r="Z410" s="84">
        <f t="shared" si="25"/>
        <v>43.700372580491347</v>
      </c>
      <c r="AA410" s="84">
        <f t="shared" si="26"/>
        <v>0.16425536768557866</v>
      </c>
      <c r="AB410" s="84">
        <f t="shared" si="27"/>
        <v>0.1416756360640386</v>
      </c>
      <c r="AC410" s="84">
        <f t="shared" si="28"/>
        <v>1.5890248582070705</v>
      </c>
      <c r="AD410" s="84">
        <f t="shared" si="29"/>
        <v>0.18019435233417325</v>
      </c>
    </row>
    <row r="411" spans="8:30" x14ac:dyDescent="0.25">
      <c r="H411" s="84" t="e">
        <f t="shared" si="17"/>
        <v>#DIV/0!</v>
      </c>
      <c r="I411" s="84">
        <v>4050</v>
      </c>
      <c r="J411" s="84" t="e">
        <f t="shared" si="15"/>
        <v>#DIV/0!</v>
      </c>
      <c r="K411" s="84" t="e">
        <f t="shared" si="16"/>
        <v>#DIV/0!</v>
      </c>
      <c r="L411" s="84" t="e">
        <f t="shared" si="18"/>
        <v>#DIV/0!</v>
      </c>
      <c r="M411" s="84" t="e">
        <f t="shared" si="19"/>
        <v>#DIV/0!</v>
      </c>
      <c r="N411" s="84" t="e">
        <f t="shared" si="20"/>
        <v>#DIV/0!</v>
      </c>
      <c r="O411" s="84" t="e">
        <f t="shared" si="21"/>
        <v>#DIV/0!</v>
      </c>
      <c r="P411" s="84">
        <f t="shared" si="22"/>
        <v>-4.9983499999999994</v>
      </c>
      <c r="Q411" s="84" t="e">
        <f t="shared" si="23"/>
        <v>#DIV/0!</v>
      </c>
      <c r="X411" s="84">
        <v>0.2</v>
      </c>
      <c r="Y411" s="84">
        <f t="shared" si="24"/>
        <v>0.3805063771123649</v>
      </c>
      <c r="Z411" s="84">
        <f t="shared" si="25"/>
        <v>43.754423773173578</v>
      </c>
      <c r="AA411" s="84">
        <f t="shared" si="26"/>
        <v>0.16417417369251078</v>
      </c>
      <c r="AB411" s="84">
        <f t="shared" si="27"/>
        <v>0.14167149869104098</v>
      </c>
      <c r="AC411" s="84">
        <f t="shared" si="28"/>
        <v>1.5909902576697321</v>
      </c>
      <c r="AD411" s="84">
        <f t="shared" si="29"/>
        <v>0.18006558905192421</v>
      </c>
    </row>
    <row r="412" spans="8:30" x14ac:dyDescent="0.25">
      <c r="H412" s="84" t="e">
        <f t="shared" si="17"/>
        <v>#DIV/0!</v>
      </c>
      <c r="I412" s="84">
        <v>4060</v>
      </c>
      <c r="J412" s="84" t="e">
        <f t="shared" si="15"/>
        <v>#DIV/0!</v>
      </c>
      <c r="K412" s="84" t="e">
        <f t="shared" si="16"/>
        <v>#DIV/0!</v>
      </c>
      <c r="L412" s="84" t="e">
        <f t="shared" si="18"/>
        <v>#DIV/0!</v>
      </c>
      <c r="M412" s="84" t="e">
        <f t="shared" si="19"/>
        <v>#DIV/0!</v>
      </c>
      <c r="N412" s="84" t="e">
        <f t="shared" si="20"/>
        <v>#DIV/0!</v>
      </c>
      <c r="O412" s="84" t="e">
        <f t="shared" si="21"/>
        <v>#DIV/0!</v>
      </c>
      <c r="P412" s="84">
        <f t="shared" si="22"/>
        <v>-5.0391199999999996</v>
      </c>
      <c r="Q412" s="84" t="e">
        <f t="shared" si="23"/>
        <v>#DIV/0!</v>
      </c>
      <c r="X412" s="84">
        <v>0.2</v>
      </c>
      <c r="Y412" s="84">
        <f t="shared" si="24"/>
        <v>0.3805063771123649</v>
      </c>
      <c r="Z412" s="84">
        <f t="shared" si="25"/>
        <v>43.80840827707798</v>
      </c>
      <c r="AA412" s="84">
        <f t="shared" si="26"/>
        <v>0.16409321991857179</v>
      </c>
      <c r="AB412" s="84">
        <f t="shared" si="27"/>
        <v>0.14166738169919113</v>
      </c>
      <c r="AC412" s="84">
        <f t="shared" si="28"/>
        <v>1.5929532322073992</v>
      </c>
      <c r="AD412" s="84">
        <f t="shared" si="29"/>
        <v>0.1799371998730892</v>
      </c>
    </row>
    <row r="413" spans="8:30" x14ac:dyDescent="0.25">
      <c r="H413" s="84" t="e">
        <f t="shared" si="17"/>
        <v>#DIV/0!</v>
      </c>
      <c r="I413" s="84">
        <v>4070</v>
      </c>
      <c r="J413" s="84" t="e">
        <f t="shared" si="15"/>
        <v>#DIV/0!</v>
      </c>
      <c r="K413" s="84" t="e">
        <f t="shared" si="16"/>
        <v>#DIV/0!</v>
      </c>
      <c r="L413" s="84" t="e">
        <f t="shared" si="18"/>
        <v>#DIV/0!</v>
      </c>
      <c r="M413" s="84" t="e">
        <f t="shared" si="19"/>
        <v>#DIV/0!</v>
      </c>
      <c r="N413" s="84" t="e">
        <f t="shared" si="20"/>
        <v>#DIV/0!</v>
      </c>
      <c r="O413" s="84" t="e">
        <f t="shared" si="21"/>
        <v>#DIV/0!</v>
      </c>
      <c r="P413" s="84">
        <f t="shared" si="22"/>
        <v>-5.0800299999999998</v>
      </c>
      <c r="Q413" s="84" t="e">
        <f t="shared" si="23"/>
        <v>#DIV/0!</v>
      </c>
      <c r="X413" s="84">
        <v>0.2</v>
      </c>
      <c r="Y413" s="84">
        <f t="shared" si="24"/>
        <v>0.3805063771123649</v>
      </c>
      <c r="Z413" s="84">
        <f t="shared" si="25"/>
        <v>43.862326338440511</v>
      </c>
      <c r="AA413" s="84">
        <f t="shared" si="26"/>
        <v>0.16401250506400078</v>
      </c>
      <c r="AB413" s="84">
        <f t="shared" si="27"/>
        <v>0.14166328493825947</v>
      </c>
      <c r="AC413" s="84">
        <f t="shared" si="28"/>
        <v>1.5949137907736581</v>
      </c>
      <c r="AD413" s="84">
        <f t="shared" si="29"/>
        <v>0.17980918284315903</v>
      </c>
    </row>
    <row r="414" spans="8:30" x14ac:dyDescent="0.25">
      <c r="H414" s="84" t="e">
        <f t="shared" si="17"/>
        <v>#DIV/0!</v>
      </c>
      <c r="I414" s="84">
        <v>4080</v>
      </c>
      <c r="J414" s="84" t="e">
        <f t="shared" si="15"/>
        <v>#DIV/0!</v>
      </c>
      <c r="K414" s="84" t="e">
        <f t="shared" si="16"/>
        <v>#DIV/0!</v>
      </c>
      <c r="L414" s="84" t="e">
        <f t="shared" si="18"/>
        <v>#DIV/0!</v>
      </c>
      <c r="M414" s="84" t="e">
        <f t="shared" si="19"/>
        <v>#DIV/0!</v>
      </c>
      <c r="N414" s="84" t="e">
        <f t="shared" si="20"/>
        <v>#DIV/0!</v>
      </c>
      <c r="O414" s="84" t="e">
        <f t="shared" si="21"/>
        <v>#DIV/0!</v>
      </c>
      <c r="P414" s="84">
        <f t="shared" si="22"/>
        <v>-5.1210799999999983</v>
      </c>
      <c r="Q414" s="84" t="e">
        <f t="shared" si="23"/>
        <v>#DIV/0!</v>
      </c>
      <c r="X414" s="84">
        <v>0.2</v>
      </c>
      <c r="Y414" s="84">
        <f t="shared" si="24"/>
        <v>0.3805063771123649</v>
      </c>
      <c r="Z414" s="84">
        <f t="shared" si="25"/>
        <v>43.916178201985538</v>
      </c>
      <c r="AA414" s="84">
        <f t="shared" si="26"/>
        <v>0.16393202783924113</v>
      </c>
      <c r="AB414" s="84">
        <f t="shared" si="27"/>
        <v>0.14165920825948922</v>
      </c>
      <c r="AC414" s="84">
        <f t="shared" si="28"/>
        <v>1.5968719422671311</v>
      </c>
      <c r="AD414" s="84">
        <f t="shared" si="29"/>
        <v>0.17968153602243439</v>
      </c>
    </row>
    <row r="415" spans="8:30" x14ac:dyDescent="0.25">
      <c r="H415" s="84" t="e">
        <f t="shared" si="17"/>
        <v>#DIV/0!</v>
      </c>
      <c r="I415" s="84">
        <v>4090</v>
      </c>
      <c r="J415" s="84" t="e">
        <f t="shared" si="15"/>
        <v>#DIV/0!</v>
      </c>
      <c r="K415" s="84" t="e">
        <f t="shared" si="16"/>
        <v>#DIV/0!</v>
      </c>
      <c r="L415" s="84" t="e">
        <f t="shared" si="18"/>
        <v>#DIV/0!</v>
      </c>
      <c r="M415" s="84" t="e">
        <f t="shared" si="19"/>
        <v>#DIV/0!</v>
      </c>
      <c r="N415" s="84" t="e">
        <f t="shared" si="20"/>
        <v>#DIV/0!</v>
      </c>
      <c r="O415" s="84" t="e">
        <f t="shared" si="21"/>
        <v>#DIV/0!</v>
      </c>
      <c r="P415" s="84">
        <f t="shared" si="22"/>
        <v>-5.1622699999999986</v>
      </c>
      <c r="Q415" s="84" t="e">
        <f t="shared" si="23"/>
        <v>#DIV/0!</v>
      </c>
      <c r="X415" s="84">
        <v>0.2</v>
      </c>
      <c r="Y415" s="84">
        <f t="shared" si="24"/>
        <v>0.3805063771123649</v>
      </c>
      <c r="Z415" s="84">
        <f t="shared" si="25"/>
        <v>43.969964110938811</v>
      </c>
      <c r="AA415" s="84">
        <f t="shared" si="26"/>
        <v>0.16385178696483563</v>
      </c>
      <c r="AB415" s="84">
        <f t="shared" si="27"/>
        <v>0.14165515151557848</v>
      </c>
      <c r="AC415" s="84">
        <f t="shared" si="28"/>
        <v>1.5988276955319483</v>
      </c>
      <c r="AD415" s="84">
        <f t="shared" si="29"/>
        <v>0.1795542574858785</v>
      </c>
    </row>
    <row r="416" spans="8:30" x14ac:dyDescent="0.25">
      <c r="H416" s="84" t="e">
        <f t="shared" si="17"/>
        <v>#DIV/0!</v>
      </c>
      <c r="I416" s="84">
        <v>4100</v>
      </c>
      <c r="J416" s="84" t="e">
        <f t="shared" si="15"/>
        <v>#DIV/0!</v>
      </c>
      <c r="K416" s="84" t="e">
        <f t="shared" si="16"/>
        <v>#DIV/0!</v>
      </c>
      <c r="L416" s="84" t="e">
        <f t="shared" si="18"/>
        <v>#DIV/0!</v>
      </c>
      <c r="M416" s="84" t="e">
        <f t="shared" si="19"/>
        <v>#DIV/0!</v>
      </c>
      <c r="N416" s="84" t="e">
        <f t="shared" si="20"/>
        <v>#DIV/0!</v>
      </c>
      <c r="O416" s="84" t="e">
        <f t="shared" si="21"/>
        <v>#DIV/0!</v>
      </c>
      <c r="P416" s="84">
        <f t="shared" si="22"/>
        <v>-5.2035999999999989</v>
      </c>
      <c r="Q416" s="84" t="e">
        <f t="shared" si="23"/>
        <v>#DIV/0!</v>
      </c>
      <c r="X416" s="84">
        <v>0.2</v>
      </c>
      <c r="Y416" s="84">
        <f t="shared" si="24"/>
        <v>0.3805063771123649</v>
      </c>
      <c r="Z416" s="84">
        <f t="shared" si="25"/>
        <v>44.023684307040277</v>
      </c>
      <c r="AA416" s="84">
        <f t="shared" si="26"/>
        <v>0.16377178117132266</v>
      </c>
      <c r="AB416" s="84">
        <f t="shared" si="27"/>
        <v>0.14165111456066243</v>
      </c>
      <c r="AC416" s="84">
        <f t="shared" si="28"/>
        <v>1.6007810593582121</v>
      </c>
      <c r="AD416" s="84">
        <f t="shared" si="29"/>
        <v>0.17942734532297197</v>
      </c>
    </row>
    <row r="417" spans="8:30" x14ac:dyDescent="0.25">
      <c r="H417" s="84" t="e">
        <f t="shared" si="17"/>
        <v>#DIV/0!</v>
      </c>
      <c r="I417" s="84">
        <v>4110</v>
      </c>
      <c r="J417" s="84" t="e">
        <f t="shared" si="15"/>
        <v>#DIV/0!</v>
      </c>
      <c r="K417" s="84" t="e">
        <f t="shared" si="16"/>
        <v>#DIV/0!</v>
      </c>
      <c r="L417" s="84" t="e">
        <f t="shared" si="18"/>
        <v>#DIV/0!</v>
      </c>
      <c r="M417" s="84" t="e">
        <f t="shared" si="19"/>
        <v>#DIV/0!</v>
      </c>
      <c r="N417" s="84" t="e">
        <f t="shared" si="20"/>
        <v>#DIV/0!</v>
      </c>
      <c r="O417" s="84" t="e">
        <f t="shared" si="21"/>
        <v>#DIV/0!</v>
      </c>
      <c r="P417" s="84">
        <f t="shared" si="22"/>
        <v>-5.2450699999999992</v>
      </c>
      <c r="Q417" s="84" t="e">
        <f t="shared" si="23"/>
        <v>#DIV/0!</v>
      </c>
      <c r="X417" s="84">
        <v>0.2</v>
      </c>
      <c r="Y417" s="84">
        <f t="shared" si="24"/>
        <v>0.3805063771123649</v>
      </c>
      <c r="Z417" s="84">
        <f t="shared" si="25"/>
        <v>44.07733903055675</v>
      </c>
      <c r="AA417" s="84">
        <f t="shared" si="26"/>
        <v>0.16369200919913421</v>
      </c>
      <c r="AB417" s="84">
        <f t="shared" si="27"/>
        <v>0.14164709725029587</v>
      </c>
      <c r="AC417" s="84">
        <f t="shared" si="28"/>
        <v>1.6027320424824607</v>
      </c>
      <c r="AD417" s="84">
        <f t="shared" si="29"/>
        <v>0.17930079763756873</v>
      </c>
    </row>
    <row r="418" spans="8:30" x14ac:dyDescent="0.25">
      <c r="H418" s="84" t="e">
        <f t="shared" si="17"/>
        <v>#DIV/0!</v>
      </c>
      <c r="I418" s="84">
        <v>4120</v>
      </c>
      <c r="J418" s="84" t="e">
        <f t="shared" si="15"/>
        <v>#DIV/0!</v>
      </c>
      <c r="K418" s="84" t="e">
        <f t="shared" si="16"/>
        <v>#DIV/0!</v>
      </c>
      <c r="L418" s="84" t="e">
        <f t="shared" si="18"/>
        <v>#DIV/0!</v>
      </c>
      <c r="M418" s="84" t="e">
        <f t="shared" si="19"/>
        <v>#DIV/0!</v>
      </c>
      <c r="N418" s="84" t="e">
        <f t="shared" si="20"/>
        <v>#DIV/0!</v>
      </c>
      <c r="O418" s="84" t="e">
        <f t="shared" si="21"/>
        <v>#DIV/0!</v>
      </c>
      <c r="P418" s="84">
        <f t="shared" si="22"/>
        <v>-5.2866799999999996</v>
      </c>
      <c r="Q418" s="84" t="e">
        <f t="shared" si="23"/>
        <v>#DIV/0!</v>
      </c>
      <c r="X418" s="84">
        <v>0.2</v>
      </c>
      <c r="Y418" s="84">
        <f t="shared" si="24"/>
        <v>0.3805063771123649</v>
      </c>
      <c r="Z418" s="84">
        <f t="shared" si="25"/>
        <v>44.130928520294468</v>
      </c>
      <c r="AA418" s="84">
        <f t="shared" si="26"/>
        <v>0.16361246979849489</v>
      </c>
      <c r="AB418" s="84">
        <f t="shared" si="27"/>
        <v>0.14164309944143591</v>
      </c>
      <c r="AC418" s="84">
        <f t="shared" si="28"/>
        <v>1.6046806535881215</v>
      </c>
      <c r="AD418" s="84">
        <f t="shared" si="29"/>
        <v>0.17917461254775457</v>
      </c>
    </row>
    <row r="419" spans="8:30" x14ac:dyDescent="0.25">
      <c r="H419" s="84" t="e">
        <f t="shared" si="17"/>
        <v>#DIV/0!</v>
      </c>
      <c r="I419" s="84">
        <v>4130</v>
      </c>
      <c r="J419" s="84" t="e">
        <f t="shared" si="15"/>
        <v>#DIV/0!</v>
      </c>
      <c r="K419" s="84" t="e">
        <f t="shared" si="16"/>
        <v>#DIV/0!</v>
      </c>
      <c r="L419" s="84" t="e">
        <f t="shared" si="18"/>
        <v>#DIV/0!</v>
      </c>
      <c r="M419" s="84" t="e">
        <f t="shared" si="19"/>
        <v>#DIV/0!</v>
      </c>
      <c r="N419" s="84" t="e">
        <f t="shared" si="20"/>
        <v>#DIV/0!</v>
      </c>
      <c r="O419" s="84" t="e">
        <f t="shared" si="21"/>
        <v>#DIV/0!</v>
      </c>
      <c r="P419" s="84">
        <f t="shared" si="22"/>
        <v>-5.3284299999999982</v>
      </c>
      <c r="Q419" s="84" t="e">
        <f t="shared" si="23"/>
        <v>#DIV/0!</v>
      </c>
      <c r="X419" s="84">
        <v>0.2</v>
      </c>
      <c r="Y419" s="84">
        <f t="shared" si="24"/>
        <v>0.3805063771123649</v>
      </c>
      <c r="Z419" s="84">
        <f t="shared" si="25"/>
        <v>44.184453013611439</v>
      </c>
      <c r="AA419" s="84">
        <f t="shared" si="26"/>
        <v>0.16353316172932214</v>
      </c>
      <c r="AB419" s="84">
        <f t="shared" si="27"/>
        <v>0.14163912099242518</v>
      </c>
      <c r="AC419" s="84">
        <f t="shared" si="28"/>
        <v>1.6066269013059629</v>
      </c>
      <c r="AD419" s="84">
        <f t="shared" si="29"/>
        <v>0.17904878818570691</v>
      </c>
    </row>
    <row r="420" spans="8:30" x14ac:dyDescent="0.25">
      <c r="H420" s="84" t="e">
        <f t="shared" si="17"/>
        <v>#DIV/0!</v>
      </c>
      <c r="I420" s="84">
        <v>4140</v>
      </c>
      <c r="J420" s="84" t="e">
        <f t="shared" si="15"/>
        <v>#DIV/0!</v>
      </c>
      <c r="K420" s="84" t="e">
        <f t="shared" si="16"/>
        <v>#DIV/0!</v>
      </c>
      <c r="L420" s="84" t="e">
        <f t="shared" si="18"/>
        <v>#DIV/0!</v>
      </c>
      <c r="M420" s="84" t="e">
        <f t="shared" si="19"/>
        <v>#DIV/0!</v>
      </c>
      <c r="N420" s="84" t="e">
        <f t="shared" si="20"/>
        <v>#DIV/0!</v>
      </c>
      <c r="O420" s="84" t="e">
        <f t="shared" si="21"/>
        <v>#DIV/0!</v>
      </c>
      <c r="P420" s="84">
        <f t="shared" si="22"/>
        <v>-5.3703199999999987</v>
      </c>
      <c r="Q420" s="84" t="e">
        <f t="shared" si="23"/>
        <v>#DIV/0!</v>
      </c>
      <c r="X420" s="84">
        <v>0.2</v>
      </c>
      <c r="Y420" s="84">
        <f t="shared" si="24"/>
        <v>0.3805063771123649</v>
      </c>
      <c r="Z420" s="84">
        <f t="shared" si="25"/>
        <v>44.237912746429778</v>
      </c>
      <c r="AA420" s="84">
        <f t="shared" si="26"/>
        <v>0.16345408376112799</v>
      </c>
      <c r="AB420" s="84">
        <f t="shared" si="27"/>
        <v>0.14163516176297489</v>
      </c>
      <c r="AC420" s="84">
        <f t="shared" si="28"/>
        <v>1.6085707942145413</v>
      </c>
      <c r="AD420" s="84">
        <f t="shared" si="29"/>
        <v>0.17892332269755615</v>
      </c>
    </row>
    <row r="421" spans="8:30" x14ac:dyDescent="0.25">
      <c r="H421" s="84" t="e">
        <f t="shared" si="17"/>
        <v>#DIV/0!</v>
      </c>
      <c r="I421" s="84">
        <v>4150</v>
      </c>
      <c r="J421" s="84" t="e">
        <f t="shared" si="15"/>
        <v>#DIV/0!</v>
      </c>
      <c r="K421" s="84" t="e">
        <f t="shared" si="16"/>
        <v>#DIV/0!</v>
      </c>
      <c r="L421" s="84" t="e">
        <f t="shared" si="18"/>
        <v>#DIV/0!</v>
      </c>
      <c r="M421" s="84" t="e">
        <f t="shared" si="19"/>
        <v>#DIV/0!</v>
      </c>
      <c r="N421" s="84" t="e">
        <f t="shared" si="20"/>
        <v>#DIV/0!</v>
      </c>
      <c r="O421" s="84" t="e">
        <f t="shared" si="21"/>
        <v>#DIV/0!</v>
      </c>
      <c r="P421" s="84">
        <f t="shared" si="22"/>
        <v>-5.4123499999999991</v>
      </c>
      <c r="Q421" s="84" t="e">
        <f t="shared" si="23"/>
        <v>#DIV/0!</v>
      </c>
      <c r="X421" s="84">
        <v>0.2</v>
      </c>
      <c r="Y421" s="84">
        <f t="shared" si="24"/>
        <v>0.3805063771123649</v>
      </c>
      <c r="Z421" s="84">
        <f t="shared" si="25"/>
        <v>44.291307953247795</v>
      </c>
      <c r="AA421" s="84">
        <f t="shared" si="26"/>
        <v>0.16337523467292153</v>
      </c>
      <c r="AB421" s="84">
        <f t="shared" si="27"/>
        <v>0.14163122161414843</v>
      </c>
      <c r="AC421" s="84">
        <f t="shared" si="28"/>
        <v>1.6105123408406408</v>
      </c>
      <c r="AD421" s="84">
        <f t="shared" si="29"/>
        <v>0.17879821424324921</v>
      </c>
    </row>
    <row r="422" spans="8:30" x14ac:dyDescent="0.25">
      <c r="H422" s="84" t="e">
        <f t="shared" si="17"/>
        <v>#DIV/0!</v>
      </c>
      <c r="I422" s="84">
        <v>4160</v>
      </c>
      <c r="J422" s="84" t="e">
        <f t="shared" si="15"/>
        <v>#DIV/0!</v>
      </c>
      <c r="K422" s="84" t="e">
        <f t="shared" si="16"/>
        <v>#DIV/0!</v>
      </c>
      <c r="L422" s="84" t="e">
        <f t="shared" si="18"/>
        <v>#DIV/0!</v>
      </c>
      <c r="M422" s="84" t="e">
        <f t="shared" si="19"/>
        <v>#DIV/0!</v>
      </c>
      <c r="N422" s="84" t="e">
        <f t="shared" si="20"/>
        <v>#DIV/0!</v>
      </c>
      <c r="O422" s="84" t="e">
        <f t="shared" si="21"/>
        <v>#DIV/0!</v>
      </c>
      <c r="P422" s="84">
        <f t="shared" si="22"/>
        <v>-5.4545199999999996</v>
      </c>
      <c r="Q422" s="84" t="e">
        <f t="shared" si="23"/>
        <v>#DIV/0!</v>
      </c>
      <c r="X422" s="84">
        <v>0.2</v>
      </c>
      <c r="Y422" s="84">
        <f t="shared" si="24"/>
        <v>0.3805063771123649</v>
      </c>
      <c r="Z422" s="84">
        <f t="shared" si="25"/>
        <v>44.344638867152007</v>
      </c>
      <c r="AA422" s="84">
        <f t="shared" si="26"/>
        <v>0.16329661325311334</v>
      </c>
      <c r="AB422" s="84">
        <f t="shared" si="27"/>
        <v>0.1416273004083452</v>
      </c>
      <c r="AC422" s="84">
        <f t="shared" si="28"/>
        <v>1.6124515496597098</v>
      </c>
      <c r="AD422" s="84">
        <f t="shared" si="29"/>
        <v>0.17867346099641429</v>
      </c>
    </row>
    <row r="423" spans="8:30" x14ac:dyDescent="0.25">
      <c r="H423" s="84" t="e">
        <f t="shared" si="17"/>
        <v>#DIV/0!</v>
      </c>
      <c r="I423" s="84">
        <v>4170</v>
      </c>
      <c r="J423" s="84" t="e">
        <f t="shared" si="15"/>
        <v>#DIV/0!</v>
      </c>
      <c r="K423" s="84" t="e">
        <f t="shared" si="16"/>
        <v>#DIV/0!</v>
      </c>
      <c r="L423" s="84" t="e">
        <f t="shared" si="18"/>
        <v>#DIV/0!</v>
      </c>
      <c r="M423" s="84" t="e">
        <f t="shared" si="19"/>
        <v>#DIV/0!</v>
      </c>
      <c r="N423" s="84" t="e">
        <f t="shared" si="20"/>
        <v>#DIV/0!</v>
      </c>
      <c r="O423" s="84" t="e">
        <f t="shared" si="21"/>
        <v>#DIV/0!</v>
      </c>
      <c r="P423" s="84">
        <f t="shared" si="22"/>
        <v>-5.4968299999999983</v>
      </c>
      <c r="Q423" s="84" t="e">
        <f t="shared" si="23"/>
        <v>#DIV/0!</v>
      </c>
      <c r="X423" s="84">
        <v>0.2</v>
      </c>
      <c r="Y423" s="84">
        <f t="shared" si="24"/>
        <v>0.3805063771123649</v>
      </c>
      <c r="Z423" s="84">
        <f t="shared" si="25"/>
        <v>44.397905719829019</v>
      </c>
      <c r="AA423" s="84">
        <f t="shared" si="26"/>
        <v>0.16321821829942043</v>
      </c>
      <c r="AB423" s="84">
        <f t="shared" si="27"/>
        <v>0.14162339800928442</v>
      </c>
      <c r="AC423" s="84">
        <f t="shared" si="28"/>
        <v>1.6143884290962942</v>
      </c>
      <c r="AD423" s="84">
        <f t="shared" si="29"/>
        <v>0.1785490611442275</v>
      </c>
    </row>
    <row r="424" spans="8:30" x14ac:dyDescent="0.25">
      <c r="H424" s="84" t="e">
        <f t="shared" si="17"/>
        <v>#DIV/0!</v>
      </c>
      <c r="I424" s="84">
        <v>4180</v>
      </c>
      <c r="J424" s="84" t="e">
        <f t="shared" si="15"/>
        <v>#DIV/0!</v>
      </c>
      <c r="K424" s="84" t="e">
        <f t="shared" si="16"/>
        <v>#DIV/0!</v>
      </c>
      <c r="L424" s="84" t="e">
        <f t="shared" si="18"/>
        <v>#DIV/0!</v>
      </c>
      <c r="M424" s="84" t="e">
        <f t="shared" si="19"/>
        <v>#DIV/0!</v>
      </c>
      <c r="N424" s="84" t="e">
        <f t="shared" si="20"/>
        <v>#DIV/0!</v>
      </c>
      <c r="O424" s="84" t="e">
        <f t="shared" si="21"/>
        <v>#DIV/0!</v>
      </c>
      <c r="P424" s="84">
        <f t="shared" si="22"/>
        <v>-5.5392799999999989</v>
      </c>
      <c r="Q424" s="84" t="e">
        <f t="shared" si="23"/>
        <v>#DIV/0!</v>
      </c>
      <c r="X424" s="84">
        <v>0.2</v>
      </c>
      <c r="Y424" s="84">
        <f t="shared" si="24"/>
        <v>0.3805063771123649</v>
      </c>
      <c r="Z424" s="84">
        <f t="shared" si="25"/>
        <v>44.451108741577229</v>
      </c>
      <c r="AA424" s="84">
        <f t="shared" si="26"/>
        <v>0.16314004861877263</v>
      </c>
      <c r="AB424" s="84">
        <f t="shared" si="27"/>
        <v>0.14161951428198946</v>
      </c>
      <c r="AC424" s="84">
        <f t="shared" si="28"/>
        <v>1.6163229875244616</v>
      </c>
      <c r="AD424" s="84">
        <f t="shared" si="29"/>
        <v>0.17842501288728094</v>
      </c>
    </row>
    <row r="425" spans="8:30" x14ac:dyDescent="0.25">
      <c r="H425" s="84" t="e">
        <f t="shared" si="17"/>
        <v>#DIV/0!</v>
      </c>
      <c r="I425" s="84">
        <v>4190</v>
      </c>
      <c r="J425" s="84" t="e">
        <f t="shared" si="15"/>
        <v>#DIV/0!</v>
      </c>
      <c r="K425" s="84" t="e">
        <f t="shared" si="16"/>
        <v>#DIV/0!</v>
      </c>
      <c r="L425" s="84" t="e">
        <f t="shared" si="18"/>
        <v>#DIV/0!</v>
      </c>
      <c r="M425" s="84" t="e">
        <f t="shared" si="19"/>
        <v>#DIV/0!</v>
      </c>
      <c r="N425" s="84" t="e">
        <f t="shared" si="20"/>
        <v>#DIV/0!</v>
      </c>
      <c r="O425" s="84" t="e">
        <f t="shared" si="21"/>
        <v>#DIV/0!</v>
      </c>
      <c r="P425" s="84">
        <f t="shared" si="22"/>
        <v>-5.5818699999999994</v>
      </c>
      <c r="Q425" s="84" t="e">
        <f t="shared" si="23"/>
        <v>#DIV/0!</v>
      </c>
      <c r="X425" s="84">
        <v>0.2</v>
      </c>
      <c r="Y425" s="84">
        <f t="shared" si="24"/>
        <v>0.3805063771123649</v>
      </c>
      <c r="Z425" s="84">
        <f t="shared" si="25"/>
        <v>44.504248161318507</v>
      </c>
      <c r="AA425" s="84">
        <f t="shared" si="26"/>
        <v>0.16306210302722043</v>
      </c>
      <c r="AB425" s="84">
        <f t="shared" si="27"/>
        <v>0.1416156490927723</v>
      </c>
      <c r="AC425" s="84">
        <f t="shared" si="28"/>
        <v>1.6182552332682261</v>
      </c>
      <c r="AD425" s="84">
        <f t="shared" si="29"/>
        <v>0.1783013144394526</v>
      </c>
    </row>
    <row r="426" spans="8:30" x14ac:dyDescent="0.25">
      <c r="H426" s="84" t="e">
        <f t="shared" si="17"/>
        <v>#DIV/0!</v>
      </c>
      <c r="I426" s="84">
        <v>4200</v>
      </c>
      <c r="J426" s="84" t="e">
        <f t="shared" si="15"/>
        <v>#DIV/0!</v>
      </c>
      <c r="K426" s="84" t="e">
        <f t="shared" si="16"/>
        <v>#DIV/0!</v>
      </c>
      <c r="L426" s="84" t="e">
        <f t="shared" si="18"/>
        <v>#DIV/0!</v>
      </c>
      <c r="M426" s="84" t="e">
        <f t="shared" si="19"/>
        <v>#DIV/0!</v>
      </c>
      <c r="N426" s="84" t="e">
        <f t="shared" si="20"/>
        <v>#DIV/0!</v>
      </c>
      <c r="O426" s="84" t="e">
        <f t="shared" si="21"/>
        <v>#DIV/0!</v>
      </c>
      <c r="P426" s="84">
        <f t="shared" si="22"/>
        <v>-5.6245999999999983</v>
      </c>
      <c r="Q426" s="84" t="e">
        <f t="shared" si="23"/>
        <v>#DIV/0!</v>
      </c>
      <c r="X426" s="84">
        <v>0.2</v>
      </c>
      <c r="Y426" s="84">
        <f t="shared" si="24"/>
        <v>0.3805063771123649</v>
      </c>
      <c r="Z426" s="84">
        <f t="shared" si="25"/>
        <v>44.557324206609607</v>
      </c>
      <c r="AA426" s="84">
        <f t="shared" si="26"/>
        <v>0.16298438034984336</v>
      </c>
      <c r="AB426" s="84">
        <f t="shared" si="27"/>
        <v>0.1416118023092181</v>
      </c>
      <c r="AC426" s="84">
        <f t="shared" si="28"/>
        <v>1.6201851746019651</v>
      </c>
      <c r="AD426" s="84">
        <f t="shared" si="29"/>
        <v>0.1781779640277775</v>
      </c>
    </row>
    <row r="427" spans="8:30" x14ac:dyDescent="0.25">
      <c r="H427" s="84" t="e">
        <f t="shared" si="17"/>
        <v>#DIV/0!</v>
      </c>
      <c r="I427" s="84">
        <v>4210</v>
      </c>
      <c r="J427" s="84" t="e">
        <f t="shared" si="15"/>
        <v>#DIV/0!</v>
      </c>
      <c r="K427" s="84" t="e">
        <f t="shared" si="16"/>
        <v>#DIV/0!</v>
      </c>
      <c r="L427" s="84" t="e">
        <f t="shared" si="18"/>
        <v>#DIV/0!</v>
      </c>
      <c r="M427" s="84" t="e">
        <f t="shared" si="19"/>
        <v>#DIV/0!</v>
      </c>
      <c r="N427" s="84" t="e">
        <f t="shared" si="20"/>
        <v>#DIV/0!</v>
      </c>
      <c r="O427" s="84" t="e">
        <f t="shared" si="21"/>
        <v>#DIV/0!</v>
      </c>
      <c r="P427" s="84">
        <f t="shared" si="22"/>
        <v>-5.6674699999999989</v>
      </c>
      <c r="Q427" s="84" t="e">
        <f t="shared" si="23"/>
        <v>#DIV/0!</v>
      </c>
      <c r="X427" s="84">
        <v>0.2</v>
      </c>
      <c r="Y427" s="84">
        <f t="shared" si="24"/>
        <v>0.3805063771123649</v>
      </c>
      <c r="Z427" s="84">
        <f t="shared" si="25"/>
        <v>44.610337103653634</v>
      </c>
      <c r="AA427" s="84">
        <f t="shared" si="26"/>
        <v>0.16290687942066004</v>
      </c>
      <c r="AB427" s="84">
        <f t="shared" si="27"/>
        <v>0.14160797380017007</v>
      </c>
      <c r="AC427" s="84">
        <f t="shared" si="28"/>
        <v>1.6221128197508337</v>
      </c>
      <c r="AD427" s="84">
        <f t="shared" si="29"/>
        <v>0.17805495989232059</v>
      </c>
    </row>
    <row r="428" spans="8:30" x14ac:dyDescent="0.25">
      <c r="H428" s="84" t="e">
        <f t="shared" si="17"/>
        <v>#DIV/0!</v>
      </c>
      <c r="I428" s="84">
        <v>4220</v>
      </c>
      <c r="J428" s="84" t="e">
        <f t="shared" si="15"/>
        <v>#DIV/0!</v>
      </c>
      <c r="K428" s="84" t="e">
        <f t="shared" si="16"/>
        <v>#DIV/0!</v>
      </c>
      <c r="L428" s="84" t="e">
        <f t="shared" si="18"/>
        <v>#DIV/0!</v>
      </c>
      <c r="M428" s="84" t="e">
        <f t="shared" si="19"/>
        <v>#DIV/0!</v>
      </c>
      <c r="N428" s="84" t="e">
        <f t="shared" si="20"/>
        <v>#DIV/0!</v>
      </c>
      <c r="O428" s="84" t="e">
        <f t="shared" si="21"/>
        <v>#DIV/0!</v>
      </c>
      <c r="P428" s="84">
        <f t="shared" si="22"/>
        <v>-5.7104799999999996</v>
      </c>
      <c r="Q428" s="84" t="e">
        <f t="shared" si="23"/>
        <v>#DIV/0!</v>
      </c>
      <c r="X428" s="84">
        <v>0.2</v>
      </c>
      <c r="Y428" s="84">
        <f t="shared" si="24"/>
        <v>0.3805063771123649</v>
      </c>
      <c r="Z428" s="84">
        <f t="shared" si="25"/>
        <v>44.663287077311196</v>
      </c>
      <c r="AA428" s="84">
        <f t="shared" si="26"/>
        <v>0.16282959908253905</v>
      </c>
      <c r="AB428" s="84">
        <f t="shared" si="27"/>
        <v>0.14160416343571469</v>
      </c>
      <c r="AC428" s="84">
        <f t="shared" si="28"/>
        <v>1.6240381768911716</v>
      </c>
      <c r="AD428" s="84">
        <f t="shared" si="29"/>
        <v>0.17793230028605128</v>
      </c>
    </row>
    <row r="429" spans="8:30" x14ac:dyDescent="0.25">
      <c r="H429" s="84" t="e">
        <f t="shared" si="17"/>
        <v>#DIV/0!</v>
      </c>
      <c r="I429" s="84">
        <v>4230</v>
      </c>
      <c r="J429" s="84" t="e">
        <f t="shared" si="15"/>
        <v>#DIV/0!</v>
      </c>
      <c r="K429" s="84" t="e">
        <f t="shared" si="16"/>
        <v>#DIV/0!</v>
      </c>
      <c r="L429" s="84" t="e">
        <f t="shared" si="18"/>
        <v>#DIV/0!</v>
      </c>
      <c r="M429" s="84" t="e">
        <f t="shared" si="19"/>
        <v>#DIV/0!</v>
      </c>
      <c r="N429" s="84" t="e">
        <f t="shared" si="20"/>
        <v>#DIV/0!</v>
      </c>
      <c r="O429" s="84" t="e">
        <f t="shared" si="21"/>
        <v>#DIV/0!</v>
      </c>
      <c r="P429" s="84">
        <f t="shared" si="22"/>
        <v>-5.7536299999999985</v>
      </c>
      <c r="Q429" s="84" t="e">
        <f t="shared" si="23"/>
        <v>#DIV/0!</v>
      </c>
      <c r="X429" s="84">
        <v>0.2</v>
      </c>
      <c r="Y429" s="84">
        <f t="shared" si="24"/>
        <v>0.3805063771123649</v>
      </c>
      <c r="Z429" s="84">
        <f t="shared" si="25"/>
        <v>44.716174351111604</v>
      </c>
      <c r="AA429" s="84">
        <f t="shared" si="26"/>
        <v>0.16275253818711088</v>
      </c>
      <c r="AB429" s="84">
        <f t="shared" si="27"/>
        <v>0.14160037108716689</v>
      </c>
      <c r="AC429" s="84">
        <f t="shared" si="28"/>
        <v>1.6259612541509101</v>
      </c>
      <c r="AD429" s="84">
        <f t="shared" si="29"/>
        <v>0.17780998347471913</v>
      </c>
    </row>
    <row r="430" spans="8:30" x14ac:dyDescent="0.25">
      <c r="H430" s="84" t="e">
        <f t="shared" si="17"/>
        <v>#DIV/0!</v>
      </c>
      <c r="I430" s="84">
        <v>4240</v>
      </c>
      <c r="J430" s="84" t="e">
        <f t="shared" si="15"/>
        <v>#DIV/0!</v>
      </c>
      <c r="K430" s="84" t="e">
        <f t="shared" si="16"/>
        <v>#DIV/0!</v>
      </c>
      <c r="L430" s="84" t="e">
        <f t="shared" si="18"/>
        <v>#DIV/0!</v>
      </c>
      <c r="M430" s="84" t="e">
        <f t="shared" si="19"/>
        <v>#DIV/0!</v>
      </c>
      <c r="N430" s="84" t="e">
        <f t="shared" si="20"/>
        <v>#DIV/0!</v>
      </c>
      <c r="O430" s="84" t="e">
        <f t="shared" si="21"/>
        <v>#DIV/0!</v>
      </c>
      <c r="P430" s="84">
        <f t="shared" si="22"/>
        <v>-5.7969199999999992</v>
      </c>
      <c r="Q430" s="84" t="e">
        <f t="shared" si="23"/>
        <v>#DIV/0!</v>
      </c>
      <c r="X430" s="84">
        <v>0.2</v>
      </c>
      <c r="Y430" s="84">
        <f t="shared" si="24"/>
        <v>0.3805063771123649</v>
      </c>
      <c r="Z430" s="84">
        <f t="shared" si="25"/>
        <v>44.768999147263813</v>
      </c>
      <c r="AA430" s="84">
        <f t="shared" si="26"/>
        <v>0.16267569559468137</v>
      </c>
      <c r="AB430" s="84">
        <f t="shared" si="27"/>
        <v>0.14159659662705565</v>
      </c>
      <c r="AC430" s="84">
        <f t="shared" si="28"/>
        <v>1.6278820596099708</v>
      </c>
      <c r="AD430" s="84">
        <f t="shared" si="29"/>
        <v>0.17768800773673132</v>
      </c>
    </row>
    <row r="431" spans="8:30" x14ac:dyDescent="0.25">
      <c r="H431" s="84" t="e">
        <f t="shared" si="17"/>
        <v>#DIV/0!</v>
      </c>
      <c r="I431" s="84">
        <v>4250</v>
      </c>
      <c r="J431" s="84" t="e">
        <f t="shared" si="15"/>
        <v>#DIV/0!</v>
      </c>
      <c r="K431" s="84" t="e">
        <f t="shared" si="16"/>
        <v>#DIV/0!</v>
      </c>
      <c r="L431" s="84" t="e">
        <f t="shared" si="18"/>
        <v>#DIV/0!</v>
      </c>
      <c r="M431" s="84" t="e">
        <f t="shared" si="19"/>
        <v>#DIV/0!</v>
      </c>
      <c r="N431" s="84" t="e">
        <f t="shared" si="20"/>
        <v>#DIV/0!</v>
      </c>
      <c r="O431" s="84" t="e">
        <f t="shared" si="21"/>
        <v>#DIV/0!</v>
      </c>
      <c r="P431" s="84">
        <f t="shared" si="22"/>
        <v>-5.8403499999999982</v>
      </c>
      <c r="Q431" s="84" t="e">
        <f t="shared" si="23"/>
        <v>#DIV/0!</v>
      </c>
      <c r="X431" s="84">
        <v>0.2</v>
      </c>
      <c r="Y431" s="84">
        <f t="shared" si="24"/>
        <v>0.3805063771123649</v>
      </c>
      <c r="Z431" s="84">
        <f t="shared" si="25"/>
        <v>44.821761686667401</v>
      </c>
      <c r="AA431" s="84">
        <f t="shared" si="26"/>
        <v>0.16259907017414549</v>
      </c>
      <c r="AB431" s="84">
        <f t="shared" si="27"/>
        <v>0.14159283992910965</v>
      </c>
      <c r="AC431" s="84">
        <f t="shared" si="28"/>
        <v>1.6298006013006621</v>
      </c>
      <c r="AD431" s="84">
        <f t="shared" si="29"/>
        <v>0.17756637136303144</v>
      </c>
    </row>
    <row r="432" spans="8:30" x14ac:dyDescent="0.25">
      <c r="H432" s="84" t="e">
        <f t="shared" si="17"/>
        <v>#DIV/0!</v>
      </c>
      <c r="I432" s="84">
        <v>4260</v>
      </c>
      <c r="J432" s="84" t="e">
        <f t="shared" si="15"/>
        <v>#DIV/0!</v>
      </c>
      <c r="K432" s="84" t="e">
        <f t="shared" si="16"/>
        <v>#DIV/0!</v>
      </c>
      <c r="L432" s="84" t="e">
        <f t="shared" si="18"/>
        <v>#DIV/0!</v>
      </c>
      <c r="M432" s="84" t="e">
        <f t="shared" si="19"/>
        <v>#DIV/0!</v>
      </c>
      <c r="N432" s="84" t="e">
        <f t="shared" si="20"/>
        <v>#DIV/0!</v>
      </c>
      <c r="O432" s="84" t="e">
        <f t="shared" si="21"/>
        <v>#DIV/0!</v>
      </c>
      <c r="P432" s="84">
        <f t="shared" si="22"/>
        <v>-5.8839199999999989</v>
      </c>
      <c r="Q432" s="84" t="e">
        <f t="shared" si="23"/>
        <v>#DIV/0!</v>
      </c>
      <c r="X432" s="84">
        <v>0.2</v>
      </c>
      <c r="Y432" s="84">
        <f t="shared" si="24"/>
        <v>0.3805063771123649</v>
      </c>
      <c r="Z432" s="84">
        <f t="shared" si="25"/>
        <v>44.87446218892326</v>
      </c>
      <c r="AA432" s="84">
        <f t="shared" si="26"/>
        <v>0.16252266080290281</v>
      </c>
      <c r="AB432" s="84">
        <f t="shared" si="27"/>
        <v>0.1415891008682432</v>
      </c>
      <c r="AC432" s="84">
        <f t="shared" si="28"/>
        <v>1.6317168872080723</v>
      </c>
      <c r="AD432" s="84">
        <f t="shared" si="29"/>
        <v>0.17744507265697965</v>
      </c>
    </row>
    <row r="433" spans="8:30" x14ac:dyDescent="0.25">
      <c r="H433" s="84" t="e">
        <f t="shared" si="17"/>
        <v>#DIV/0!</v>
      </c>
      <c r="I433" s="84">
        <v>4270</v>
      </c>
      <c r="J433" s="84" t="e">
        <f t="shared" si="15"/>
        <v>#DIV/0!</v>
      </c>
      <c r="K433" s="84" t="e">
        <f t="shared" si="16"/>
        <v>#DIV/0!</v>
      </c>
      <c r="L433" s="84" t="e">
        <f t="shared" si="18"/>
        <v>#DIV/0!</v>
      </c>
      <c r="M433" s="84" t="e">
        <f t="shared" si="19"/>
        <v>#DIV/0!</v>
      </c>
      <c r="N433" s="84" t="e">
        <f t="shared" si="20"/>
        <v>#DIV/0!</v>
      </c>
      <c r="O433" s="84" t="e">
        <f t="shared" si="21"/>
        <v>#DIV/0!</v>
      </c>
      <c r="P433" s="84">
        <f t="shared" si="22"/>
        <v>-5.927629999999998</v>
      </c>
      <c r="Q433" s="84" t="e">
        <f t="shared" si="23"/>
        <v>#DIV/0!</v>
      </c>
      <c r="X433" s="84">
        <v>0.2</v>
      </c>
      <c r="Y433" s="84">
        <f t="shared" si="24"/>
        <v>0.3805063771123649</v>
      </c>
      <c r="Z433" s="84">
        <f t="shared" si="25"/>
        <v>44.927100872344312</v>
      </c>
      <c r="AA433" s="84">
        <f t="shared" si="26"/>
        <v>0.16244646636677385</v>
      </c>
      <c r="AB433" s="84">
        <f t="shared" si="27"/>
        <v>0.14158537932054238</v>
      </c>
      <c r="AC433" s="84">
        <f t="shared" si="28"/>
        <v>1.6336309252704542</v>
      </c>
      <c r="AD433" s="84">
        <f t="shared" si="29"/>
        <v>0.17732410993423461</v>
      </c>
    </row>
    <row r="434" spans="8:30" x14ac:dyDescent="0.25">
      <c r="H434" s="84" t="e">
        <f t="shared" si="17"/>
        <v>#DIV/0!</v>
      </c>
      <c r="I434" s="84">
        <v>4280</v>
      </c>
      <c r="J434" s="84" t="e">
        <f t="shared" si="15"/>
        <v>#DIV/0!</v>
      </c>
      <c r="K434" s="84" t="e">
        <f t="shared" si="16"/>
        <v>#DIV/0!</v>
      </c>
      <c r="L434" s="84" t="e">
        <f t="shared" si="18"/>
        <v>#DIV/0!</v>
      </c>
      <c r="M434" s="84" t="e">
        <f t="shared" si="19"/>
        <v>#DIV/0!</v>
      </c>
      <c r="N434" s="84" t="e">
        <f t="shared" si="20"/>
        <v>#DIV/0!</v>
      </c>
      <c r="O434" s="84" t="e">
        <f t="shared" si="21"/>
        <v>#DIV/0!</v>
      </c>
      <c r="P434" s="84">
        <f t="shared" si="22"/>
        <v>-5.9714799999999988</v>
      </c>
      <c r="Q434" s="84" t="e">
        <f t="shared" si="23"/>
        <v>#DIV/0!</v>
      </c>
      <c r="X434" s="84">
        <v>0.2</v>
      </c>
      <c r="Y434" s="84">
        <f t="shared" si="24"/>
        <v>0.3805063771123649</v>
      </c>
      <c r="Z434" s="84">
        <f t="shared" si="25"/>
        <v>44.979677953966025</v>
      </c>
      <c r="AA434" s="84">
        <f t="shared" si="26"/>
        <v>0.16237048575991711</v>
      </c>
      <c r="AB434" s="84">
        <f t="shared" si="27"/>
        <v>0.1415816751632514</v>
      </c>
      <c r="AC434" s="84">
        <f t="shared" si="28"/>
        <v>1.6355427233796125</v>
      </c>
      <c r="AD434" s="84">
        <f t="shared" si="29"/>
        <v>0.17720348152263621</v>
      </c>
    </row>
    <row r="435" spans="8:30" x14ac:dyDescent="0.25">
      <c r="H435" s="84" t="e">
        <f t="shared" si="17"/>
        <v>#DIV/0!</v>
      </c>
      <c r="I435" s="84">
        <v>4290</v>
      </c>
      <c r="J435" s="84" t="e">
        <f t="shared" si="15"/>
        <v>#DIV/0!</v>
      </c>
      <c r="K435" s="84" t="e">
        <f t="shared" si="16"/>
        <v>#DIV/0!</v>
      </c>
      <c r="L435" s="84" t="e">
        <f t="shared" si="18"/>
        <v>#DIV/0!</v>
      </c>
      <c r="M435" s="84" t="e">
        <f t="shared" si="19"/>
        <v>#DIV/0!</v>
      </c>
      <c r="N435" s="84" t="e">
        <f t="shared" si="20"/>
        <v>#DIV/0!</v>
      </c>
      <c r="O435" s="84" t="e">
        <f t="shared" si="21"/>
        <v>#DIV/0!</v>
      </c>
      <c r="P435" s="84">
        <f t="shared" si="22"/>
        <v>-6.0154699999999979</v>
      </c>
      <c r="Q435" s="84" t="e">
        <f t="shared" si="23"/>
        <v>#DIV/0!</v>
      </c>
      <c r="X435" s="84">
        <v>0.2</v>
      </c>
      <c r="Y435" s="84">
        <f t="shared" si="24"/>
        <v>0.3805063771123649</v>
      </c>
      <c r="Z435" s="84">
        <f t="shared" si="25"/>
        <v>45.032193649556937</v>
      </c>
      <c r="AA435" s="84">
        <f t="shared" si="26"/>
        <v>0.16229471788474747</v>
      </c>
      <c r="AB435" s="84">
        <f t="shared" si="27"/>
        <v>0.14157798827475898</v>
      </c>
      <c r="AC435" s="84">
        <f t="shared" si="28"/>
        <v>1.6374522893812817</v>
      </c>
      <c r="AD435" s="84">
        <f t="shared" si="29"/>
        <v>0.17708318576209015</v>
      </c>
    </row>
    <row r="436" spans="8:30" x14ac:dyDescent="0.25">
      <c r="H436" s="84" t="e">
        <f t="shared" si="17"/>
        <v>#DIV/0!</v>
      </c>
      <c r="I436" s="84">
        <v>4300</v>
      </c>
      <c r="J436" s="84" t="e">
        <f t="shared" si="15"/>
        <v>#DIV/0!</v>
      </c>
      <c r="K436" s="84" t="e">
        <f t="shared" si="16"/>
        <v>#DIV/0!</v>
      </c>
      <c r="L436" s="84" t="e">
        <f t="shared" si="18"/>
        <v>#DIV/0!</v>
      </c>
      <c r="M436" s="84" t="e">
        <f t="shared" si="19"/>
        <v>#DIV/0!</v>
      </c>
      <c r="N436" s="84" t="e">
        <f t="shared" si="20"/>
        <v>#DIV/0!</v>
      </c>
      <c r="O436" s="84" t="e">
        <f t="shared" si="21"/>
        <v>#DIV/0!</v>
      </c>
      <c r="P436" s="84">
        <f t="shared" si="22"/>
        <v>-6.0595999999999997</v>
      </c>
      <c r="Q436" s="84" t="e">
        <f t="shared" si="23"/>
        <v>#DIV/0!</v>
      </c>
      <c r="X436" s="84">
        <v>0.2</v>
      </c>
      <c r="Y436" s="84">
        <f t="shared" si="24"/>
        <v>0.3805063771123649</v>
      </c>
      <c r="Z436" s="84">
        <f t="shared" si="25"/>
        <v>45.084648173628821</v>
      </c>
      <c r="AA436" s="84">
        <f t="shared" si="26"/>
        <v>0.16221916165185576</v>
      </c>
      <c r="AB436" s="84">
        <f t="shared" si="27"/>
        <v>0.1415743185345851</v>
      </c>
      <c r="AC436" s="84">
        <f t="shared" si="28"/>
        <v>1.6393596310755001</v>
      </c>
      <c r="AD436" s="84">
        <f t="shared" si="29"/>
        <v>0.17696322100445391</v>
      </c>
    </row>
    <row r="437" spans="8:30" x14ac:dyDescent="0.25">
      <c r="H437" s="84" t="e">
        <f t="shared" si="17"/>
        <v>#DIV/0!</v>
      </c>
      <c r="I437" s="84">
        <v>4310</v>
      </c>
      <c r="J437" s="84" t="e">
        <f t="shared" si="15"/>
        <v>#DIV/0!</v>
      </c>
      <c r="K437" s="84" t="e">
        <f t="shared" si="16"/>
        <v>#DIV/0!</v>
      </c>
      <c r="L437" s="84" t="e">
        <f t="shared" si="18"/>
        <v>#DIV/0!</v>
      </c>
      <c r="M437" s="84" t="e">
        <f t="shared" si="19"/>
        <v>#DIV/0!</v>
      </c>
      <c r="N437" s="84" t="e">
        <f t="shared" si="20"/>
        <v>#DIV/0!</v>
      </c>
      <c r="O437" s="84" t="e">
        <f t="shared" si="21"/>
        <v>#DIV/0!</v>
      </c>
      <c r="P437" s="84">
        <f t="shared" si="22"/>
        <v>-6.1038699999999988</v>
      </c>
      <c r="Q437" s="84" t="e">
        <f t="shared" si="23"/>
        <v>#DIV/0!</v>
      </c>
      <c r="X437" s="84">
        <v>0.2</v>
      </c>
      <c r="Y437" s="84">
        <f t="shared" si="24"/>
        <v>0.3805063771123649</v>
      </c>
      <c r="Z437" s="84">
        <f t="shared" si="25"/>
        <v>45.137041739447106</v>
      </c>
      <c r="AA437" s="84">
        <f t="shared" si="26"/>
        <v>0.16214381597992847</v>
      </c>
      <c r="AB437" s="84">
        <f t="shared" si="27"/>
        <v>0.14157066582336797</v>
      </c>
      <c r="AC437" s="84">
        <f t="shared" si="28"/>
        <v>1.6412647562169853</v>
      </c>
      <c r="AD437" s="84">
        <f t="shared" si="29"/>
        <v>0.17684358561342359</v>
      </c>
    </row>
    <row r="438" spans="8:30" x14ac:dyDescent="0.25">
      <c r="H438" s="84" t="e">
        <f t="shared" si="17"/>
        <v>#DIV/0!</v>
      </c>
      <c r="I438" s="84">
        <v>4320</v>
      </c>
      <c r="J438" s="84" t="e">
        <f t="shared" si="15"/>
        <v>#DIV/0!</v>
      </c>
      <c r="K438" s="84" t="e">
        <f t="shared" si="16"/>
        <v>#DIV/0!</v>
      </c>
      <c r="L438" s="84" t="e">
        <f t="shared" si="18"/>
        <v>#DIV/0!</v>
      </c>
      <c r="M438" s="84" t="e">
        <f t="shared" si="19"/>
        <v>#DIV/0!</v>
      </c>
      <c r="N438" s="84" t="e">
        <f t="shared" si="20"/>
        <v>#DIV/0!</v>
      </c>
      <c r="O438" s="84" t="e">
        <f t="shared" si="21"/>
        <v>#DIV/0!</v>
      </c>
      <c r="P438" s="84">
        <f t="shared" si="22"/>
        <v>-6.1482799999999997</v>
      </c>
      <c r="Q438" s="84" t="e">
        <f t="shared" si="23"/>
        <v>#DIV/0!</v>
      </c>
      <c r="X438" s="84">
        <v>0.2</v>
      </c>
      <c r="Y438" s="84">
        <f t="shared" si="24"/>
        <v>0.3805063771123649</v>
      </c>
      <c r="Z438" s="84">
        <f t="shared" si="25"/>
        <v>45.189374559040843</v>
      </c>
      <c r="AA438" s="84">
        <f t="shared" si="26"/>
        <v>0.16206867979566938</v>
      </c>
      <c r="AB438" s="84">
        <f t="shared" si="27"/>
        <v>0.14156703002285093</v>
      </c>
      <c r="AC438" s="84">
        <f t="shared" si="28"/>
        <v>1.6431676725154984</v>
      </c>
      <c r="AD438" s="84">
        <f t="shared" si="29"/>
        <v>0.17672427796442247</v>
      </c>
    </row>
    <row r="439" spans="8:30" x14ac:dyDescent="0.25">
      <c r="H439" s="84" t="e">
        <f t="shared" si="17"/>
        <v>#DIV/0!</v>
      </c>
      <c r="I439" s="84">
        <v>4330</v>
      </c>
      <c r="J439" s="84" t="e">
        <f t="shared" si="15"/>
        <v>#DIV/0!</v>
      </c>
      <c r="K439" s="84" t="e">
        <f t="shared" si="16"/>
        <v>#DIV/0!</v>
      </c>
      <c r="L439" s="84" t="e">
        <f t="shared" si="18"/>
        <v>#DIV/0!</v>
      </c>
      <c r="M439" s="84" t="e">
        <f t="shared" si="19"/>
        <v>#DIV/0!</v>
      </c>
      <c r="N439" s="84" t="e">
        <f t="shared" si="20"/>
        <v>#DIV/0!</v>
      </c>
      <c r="O439" s="84" t="e">
        <f t="shared" si="21"/>
        <v>#DIV/0!</v>
      </c>
      <c r="P439" s="84">
        <f t="shared" si="22"/>
        <v>-6.1928299999999989</v>
      </c>
      <c r="Q439" s="84" t="e">
        <f t="shared" si="23"/>
        <v>#DIV/0!</v>
      </c>
      <c r="X439" s="84">
        <v>0.2</v>
      </c>
      <c r="Y439" s="84">
        <f t="shared" si="24"/>
        <v>0.3805063771123649</v>
      </c>
      <c r="Z439" s="84">
        <f t="shared" si="25"/>
        <v>45.241646843212791</v>
      </c>
      <c r="AA439" s="84">
        <f t="shared" si="26"/>
        <v>0.1619937520337216</v>
      </c>
      <c r="AB439" s="84">
        <f t="shared" si="27"/>
        <v>0.14156341101586975</v>
      </c>
      <c r="AC439" s="84">
        <f t="shared" si="28"/>
        <v>1.6450683876362104</v>
      </c>
      <c r="AD439" s="84">
        <f t="shared" si="29"/>
        <v>0.17660529644449088</v>
      </c>
    </row>
    <row r="440" spans="8:30" x14ac:dyDescent="0.25">
      <c r="H440" s="84" t="e">
        <f t="shared" si="17"/>
        <v>#DIV/0!</v>
      </c>
      <c r="I440" s="84">
        <v>4340</v>
      </c>
      <c r="J440" s="84" t="e">
        <f t="shared" si="15"/>
        <v>#DIV/0!</v>
      </c>
      <c r="K440" s="84" t="e">
        <f t="shared" si="16"/>
        <v>#DIV/0!</v>
      </c>
      <c r="L440" s="84" t="e">
        <f t="shared" si="18"/>
        <v>#DIV/0!</v>
      </c>
      <c r="M440" s="84" t="e">
        <f t="shared" si="19"/>
        <v>#DIV/0!</v>
      </c>
      <c r="N440" s="84" t="e">
        <f t="shared" si="20"/>
        <v>#DIV/0!</v>
      </c>
      <c r="O440" s="84" t="e">
        <f t="shared" si="21"/>
        <v>#DIV/0!</v>
      </c>
      <c r="P440" s="84">
        <f t="shared" si="22"/>
        <v>-6.23752</v>
      </c>
      <c r="Q440" s="84" t="e">
        <f t="shared" si="23"/>
        <v>#DIV/0!</v>
      </c>
      <c r="X440" s="84">
        <v>0.2</v>
      </c>
      <c r="Y440" s="84">
        <f t="shared" si="24"/>
        <v>0.3805063771123649</v>
      </c>
      <c r="Z440" s="84">
        <f t="shared" si="25"/>
        <v>45.293858801549277</v>
      </c>
      <c r="AA440" s="84">
        <f t="shared" si="26"/>
        <v>0.16191903163659066</v>
      </c>
      <c r="AB440" s="84">
        <f t="shared" si="27"/>
        <v>0.14155980868634008</v>
      </c>
      <c r="AC440" s="84">
        <f t="shared" si="28"/>
        <v>1.6469669092000605</v>
      </c>
      <c r="AD440" s="84">
        <f t="shared" si="29"/>
        <v>0.17648663945217724</v>
      </c>
    </row>
    <row r="441" spans="8:30" x14ac:dyDescent="0.25">
      <c r="H441" s="84" t="e">
        <f t="shared" si="17"/>
        <v>#DIV/0!</v>
      </c>
      <c r="I441" s="84">
        <v>4350</v>
      </c>
      <c r="J441" s="84" t="e">
        <f t="shared" si="15"/>
        <v>#DIV/0!</v>
      </c>
      <c r="K441" s="84" t="e">
        <f t="shared" si="16"/>
        <v>#DIV/0!</v>
      </c>
      <c r="L441" s="84" t="e">
        <f t="shared" si="18"/>
        <v>#DIV/0!</v>
      </c>
      <c r="M441" s="84" t="e">
        <f t="shared" si="19"/>
        <v>#DIV/0!</v>
      </c>
      <c r="N441" s="84" t="e">
        <f t="shared" si="20"/>
        <v>#DIV/0!</v>
      </c>
      <c r="O441" s="84" t="e">
        <f t="shared" si="21"/>
        <v>#DIV/0!</v>
      </c>
      <c r="P441" s="84">
        <f t="shared" si="22"/>
        <v>-6.2823499999999992</v>
      </c>
      <c r="Q441" s="84" t="e">
        <f t="shared" si="23"/>
        <v>#DIV/0!</v>
      </c>
      <c r="X441" s="84">
        <v>0.2</v>
      </c>
      <c r="Y441" s="84">
        <f t="shared" si="24"/>
        <v>0.3805063771123649</v>
      </c>
      <c r="Z441" s="84">
        <f t="shared" si="25"/>
        <v>45.346010642430059</v>
      </c>
      <c r="AA441" s="84">
        <f t="shared" si="26"/>
        <v>0.1618445175545685</v>
      </c>
      <c r="AB441" s="84">
        <f t="shared" si="27"/>
        <v>0.14155622291924505</v>
      </c>
      <c r="AC441" s="84">
        <f t="shared" si="28"/>
        <v>1.6488632447841149</v>
      </c>
      <c r="AD441" s="84">
        <f t="shared" si="29"/>
        <v>0.17636830539743001</v>
      </c>
    </row>
    <row r="442" spans="8:30" x14ac:dyDescent="0.25">
      <c r="H442" s="84" t="e">
        <f t="shared" si="17"/>
        <v>#DIV/0!</v>
      </c>
      <c r="I442" s="84">
        <v>4360</v>
      </c>
      <c r="J442" s="84" t="e">
        <f t="shared" si="15"/>
        <v>#DIV/0!</v>
      </c>
      <c r="K442" s="84" t="e">
        <f t="shared" si="16"/>
        <v>#DIV/0!</v>
      </c>
      <c r="L442" s="84" t="e">
        <f t="shared" si="18"/>
        <v>#DIV/0!</v>
      </c>
      <c r="M442" s="84" t="e">
        <f t="shared" si="19"/>
        <v>#DIV/0!</v>
      </c>
      <c r="N442" s="84" t="e">
        <f t="shared" si="20"/>
        <v>#DIV/0!</v>
      </c>
      <c r="O442" s="84" t="e">
        <f t="shared" si="21"/>
        <v>#DIV/0!</v>
      </c>
      <c r="P442" s="84">
        <f t="shared" si="22"/>
        <v>-6.3273199999999985</v>
      </c>
      <c r="Q442" s="84" t="e">
        <f t="shared" si="23"/>
        <v>#DIV/0!</v>
      </c>
      <c r="X442" s="84">
        <v>0.2</v>
      </c>
      <c r="Y442" s="84">
        <f t="shared" si="24"/>
        <v>0.3805063771123649</v>
      </c>
      <c r="Z442" s="84">
        <f t="shared" si="25"/>
        <v>45.398102573037981</v>
      </c>
      <c r="AA442" s="84">
        <f t="shared" si="26"/>
        <v>0.16177020874565848</v>
      </c>
      <c r="AB442" s="84">
        <f t="shared" si="27"/>
        <v>0.14155265360062294</v>
      </c>
      <c r="AC442" s="84">
        <f t="shared" si="28"/>
        <v>1.6507574019219178</v>
      </c>
      <c r="AD442" s="84">
        <f t="shared" si="29"/>
        <v>0.17625029270149178</v>
      </c>
    </row>
    <row r="443" spans="8:30" x14ac:dyDescent="0.25">
      <c r="H443" s="84" t="e">
        <f t="shared" si="17"/>
        <v>#DIV/0!</v>
      </c>
      <c r="I443" s="84">
        <v>4370</v>
      </c>
      <c r="J443" s="84" t="e">
        <f t="shared" si="15"/>
        <v>#DIV/0!</v>
      </c>
      <c r="K443" s="84" t="e">
        <f t="shared" si="16"/>
        <v>#DIV/0!</v>
      </c>
      <c r="L443" s="84" t="e">
        <f t="shared" si="18"/>
        <v>#DIV/0!</v>
      </c>
      <c r="M443" s="84" t="e">
        <f t="shared" si="19"/>
        <v>#DIV/0!</v>
      </c>
      <c r="N443" s="84" t="e">
        <f t="shared" si="20"/>
        <v>#DIV/0!</v>
      </c>
      <c r="O443" s="84" t="e">
        <f t="shared" si="21"/>
        <v>#DIV/0!</v>
      </c>
      <c r="P443" s="84">
        <f t="shared" si="22"/>
        <v>-6.3724299999999996</v>
      </c>
      <c r="Q443" s="84" t="e">
        <f t="shared" si="23"/>
        <v>#DIV/0!</v>
      </c>
      <c r="X443" s="84">
        <v>0.2</v>
      </c>
      <c r="Y443" s="84">
        <f t="shared" si="24"/>
        <v>0.3805063771123649</v>
      </c>
      <c r="Z443" s="84">
        <f t="shared" si="25"/>
        <v>45.450134799368577</v>
      </c>
      <c r="AA443" s="84">
        <f t="shared" si="26"/>
        <v>0.16169610417550104</v>
      </c>
      <c r="AB443" s="84">
        <f t="shared" si="27"/>
        <v>0.14154910061755516</v>
      </c>
      <c r="AC443" s="84">
        <f t="shared" si="28"/>
        <v>1.6526493881038409</v>
      </c>
      <c r="AD443" s="84">
        <f t="shared" si="29"/>
        <v>0.17613259979679358</v>
      </c>
    </row>
    <row r="444" spans="8:30" x14ac:dyDescent="0.25">
      <c r="H444" s="84" t="e">
        <f t="shared" si="17"/>
        <v>#DIV/0!</v>
      </c>
      <c r="I444" s="84">
        <v>4380</v>
      </c>
      <c r="J444" s="84" t="e">
        <f t="shared" si="15"/>
        <v>#DIV/0!</v>
      </c>
      <c r="K444" s="84" t="e">
        <f t="shared" si="16"/>
        <v>#DIV/0!</v>
      </c>
      <c r="L444" s="84" t="e">
        <f t="shared" si="18"/>
        <v>#DIV/0!</v>
      </c>
      <c r="M444" s="84" t="e">
        <f t="shared" si="19"/>
        <v>#DIV/0!</v>
      </c>
      <c r="N444" s="84" t="e">
        <f t="shared" si="20"/>
        <v>#DIV/0!</v>
      </c>
      <c r="O444" s="84" t="e">
        <f t="shared" si="21"/>
        <v>#DIV/0!</v>
      </c>
      <c r="P444" s="84">
        <f t="shared" si="22"/>
        <v>-6.4176799999999989</v>
      </c>
      <c r="Q444" s="84" t="e">
        <f t="shared" si="23"/>
        <v>#DIV/0!</v>
      </c>
      <c r="X444" s="84">
        <v>0.2</v>
      </c>
      <c r="Y444" s="84">
        <f t="shared" si="24"/>
        <v>0.3805063771123649</v>
      </c>
      <c r="Z444" s="84">
        <f t="shared" si="25"/>
        <v>45.50210752623962</v>
      </c>
      <c r="AA444" s="84">
        <f t="shared" si="26"/>
        <v>0.16162220281730058</v>
      </c>
      <c r="AB444" s="84">
        <f t="shared" si="27"/>
        <v>0.14154556385815434</v>
      </c>
      <c r="AC444" s="84">
        <f t="shared" si="28"/>
        <v>1.6545392107774299</v>
      </c>
      <c r="AD444" s="84">
        <f t="shared" si="29"/>
        <v>0.17601522512685111</v>
      </c>
    </row>
    <row r="445" spans="8:30" x14ac:dyDescent="0.25">
      <c r="H445" s="84" t="e">
        <f t="shared" si="17"/>
        <v>#DIV/0!</v>
      </c>
      <c r="I445" s="84">
        <v>4390</v>
      </c>
      <c r="J445" s="84" t="e">
        <f t="shared" si="15"/>
        <v>#DIV/0!</v>
      </c>
      <c r="K445" s="84" t="e">
        <f t="shared" si="16"/>
        <v>#DIV/0!</v>
      </c>
      <c r="L445" s="84" t="e">
        <f t="shared" si="18"/>
        <v>#DIV/0!</v>
      </c>
      <c r="M445" s="84" t="e">
        <f t="shared" si="19"/>
        <v>#DIV/0!</v>
      </c>
      <c r="N445" s="84" t="e">
        <f t="shared" si="20"/>
        <v>#DIV/0!</v>
      </c>
      <c r="O445" s="84" t="e">
        <f t="shared" si="21"/>
        <v>#DIV/0!</v>
      </c>
      <c r="P445" s="84">
        <f t="shared" si="22"/>
        <v>-6.4630700000000001</v>
      </c>
      <c r="Q445" s="84" t="e">
        <f t="shared" si="23"/>
        <v>#DIV/0!</v>
      </c>
      <c r="X445" s="84">
        <v>0.2</v>
      </c>
      <c r="Y445" s="84">
        <f t="shared" si="24"/>
        <v>0.3805063771123649</v>
      </c>
      <c r="Z445" s="84">
        <f t="shared" si="25"/>
        <v>45.554020957300459</v>
      </c>
      <c r="AA445" s="84">
        <f t="shared" si="26"/>
        <v>0.16154850365175308</v>
      </c>
      <c r="AB445" s="84">
        <f t="shared" si="27"/>
        <v>0.14154204321155262</v>
      </c>
      <c r="AC445" s="84">
        <f t="shared" si="28"/>
        <v>1.6564268773477444</v>
      </c>
      <c r="AD445" s="84">
        <f t="shared" si="29"/>
        <v>0.17589816714616202</v>
      </c>
    </row>
    <row r="446" spans="8:30" x14ac:dyDescent="0.25">
      <c r="H446" s="84" t="e">
        <f t="shared" si="17"/>
        <v>#DIV/0!</v>
      </c>
      <c r="I446" s="84">
        <v>4400</v>
      </c>
      <c r="J446" s="84" t="e">
        <f t="shared" si="15"/>
        <v>#DIV/0!</v>
      </c>
      <c r="K446" s="84" t="e">
        <f t="shared" si="16"/>
        <v>#DIV/0!</v>
      </c>
      <c r="L446" s="84" t="e">
        <f t="shared" si="18"/>
        <v>#DIV/0!</v>
      </c>
      <c r="M446" s="84" t="e">
        <f t="shared" si="19"/>
        <v>#DIV/0!</v>
      </c>
      <c r="N446" s="84" t="e">
        <f t="shared" si="20"/>
        <v>#DIV/0!</v>
      </c>
      <c r="O446" s="84" t="e">
        <f t="shared" si="21"/>
        <v>#DIV/0!</v>
      </c>
      <c r="P446" s="84">
        <f t="shared" si="22"/>
        <v>-6.5085999999999995</v>
      </c>
      <c r="Q446" s="84" t="e">
        <f t="shared" si="23"/>
        <v>#DIV/0!</v>
      </c>
      <c r="X446" s="84">
        <v>0.2</v>
      </c>
      <c r="Y446" s="84">
        <f t="shared" si="24"/>
        <v>0.3805063771123649</v>
      </c>
      <c r="Z446" s="84">
        <f t="shared" si="25"/>
        <v>45.6058752950414</v>
      </c>
      <c r="AA446" s="84">
        <f t="shared" si="26"/>
        <v>0.16147500566697412</v>
      </c>
      <c r="AB446" s="84">
        <f t="shared" si="27"/>
        <v>0.14153853856789</v>
      </c>
      <c r="AC446" s="84">
        <f t="shared" si="28"/>
        <v>1.6583123951777001</v>
      </c>
      <c r="AD446" s="84">
        <f t="shared" si="29"/>
        <v>0.17578142432010399</v>
      </c>
    </row>
    <row r="447" spans="8:30" x14ac:dyDescent="0.25">
      <c r="H447" s="84" t="e">
        <f t="shared" si="17"/>
        <v>#DIV/0!</v>
      </c>
      <c r="I447" s="84">
        <v>4410</v>
      </c>
      <c r="J447" s="84" t="e">
        <f t="shared" si="15"/>
        <v>#DIV/0!</v>
      </c>
      <c r="K447" s="84" t="e">
        <f t="shared" si="16"/>
        <v>#DIV/0!</v>
      </c>
      <c r="L447" s="84" t="e">
        <f t="shared" si="18"/>
        <v>#DIV/0!</v>
      </c>
      <c r="M447" s="84" t="e">
        <f t="shared" si="19"/>
        <v>#DIV/0!</v>
      </c>
      <c r="N447" s="84" t="e">
        <f t="shared" si="20"/>
        <v>#DIV/0!</v>
      </c>
      <c r="O447" s="84" t="e">
        <f t="shared" si="21"/>
        <v>#DIV/0!</v>
      </c>
      <c r="P447" s="84">
        <f t="shared" si="22"/>
        <v>-6.5542699999999989</v>
      </c>
      <c r="Q447" s="84" t="e">
        <f t="shared" si="23"/>
        <v>#DIV/0!</v>
      </c>
      <c r="X447" s="84">
        <v>0.2</v>
      </c>
      <c r="Y447" s="84">
        <f t="shared" si="24"/>
        <v>0.3805063771123649</v>
      </c>
      <c r="Z447" s="84">
        <f t="shared" si="25"/>
        <v>45.65767074080285</v>
      </c>
      <c r="AA447" s="84">
        <f t="shared" si="26"/>
        <v>0.16140170785842861</v>
      </c>
      <c r="AB447" s="84">
        <f t="shared" si="27"/>
        <v>0.14153504981830295</v>
      </c>
      <c r="AC447" s="84">
        <f t="shared" si="28"/>
        <v>1.6601957715883993</v>
      </c>
      <c r="AD447" s="84">
        <f t="shared" si="29"/>
        <v>0.17566499512483455</v>
      </c>
    </row>
    <row r="448" spans="8:30" x14ac:dyDescent="0.25">
      <c r="H448" s="84" t="e">
        <f t="shared" si="17"/>
        <v>#DIV/0!</v>
      </c>
      <c r="I448" s="84">
        <v>4420</v>
      </c>
      <c r="J448" s="84" t="e">
        <f t="shared" si="15"/>
        <v>#DIV/0!</v>
      </c>
      <c r="K448" s="84" t="e">
        <f t="shared" si="16"/>
        <v>#DIV/0!</v>
      </c>
      <c r="L448" s="84" t="e">
        <f t="shared" si="18"/>
        <v>#DIV/0!</v>
      </c>
      <c r="M448" s="84" t="e">
        <f t="shared" si="19"/>
        <v>#DIV/0!</v>
      </c>
      <c r="N448" s="84" t="e">
        <f t="shared" si="20"/>
        <v>#DIV/0!</v>
      </c>
      <c r="O448" s="84" t="e">
        <f t="shared" si="21"/>
        <v>#DIV/0!</v>
      </c>
      <c r="P448" s="84">
        <f t="shared" si="22"/>
        <v>-6.6000799999999984</v>
      </c>
      <c r="Q448" s="84" t="e">
        <f t="shared" si="23"/>
        <v>#DIV/0!</v>
      </c>
      <c r="X448" s="84">
        <v>0.2</v>
      </c>
      <c r="Y448" s="84">
        <f t="shared" si="24"/>
        <v>0.3805063771123649</v>
      </c>
      <c r="Z448" s="84">
        <f t="shared" si="25"/>
        <v>45.709407494784507</v>
      </c>
      <c r="AA448" s="84">
        <f t="shared" si="26"/>
        <v>0.16132860922886066</v>
      </c>
      <c r="AB448" s="84">
        <f t="shared" si="27"/>
        <v>0.14153157685491313</v>
      </c>
      <c r="AC448" s="84">
        <f t="shared" si="28"/>
        <v>1.6620770138594663</v>
      </c>
      <c r="AD448" s="84">
        <f t="shared" si="29"/>
        <v>0.17554887804719155</v>
      </c>
    </row>
    <row r="449" spans="8:30" x14ac:dyDescent="0.25">
      <c r="H449" s="84" t="e">
        <f t="shared" si="17"/>
        <v>#DIV/0!</v>
      </c>
      <c r="I449" s="84">
        <v>4430</v>
      </c>
      <c r="J449" s="84" t="e">
        <f t="shared" si="15"/>
        <v>#DIV/0!</v>
      </c>
      <c r="K449" s="84" t="e">
        <f t="shared" si="16"/>
        <v>#DIV/0!</v>
      </c>
      <c r="L449" s="84" t="e">
        <f t="shared" si="18"/>
        <v>#DIV/0!</v>
      </c>
      <c r="M449" s="84" t="e">
        <f t="shared" si="19"/>
        <v>#DIV/0!</v>
      </c>
      <c r="N449" s="84" t="e">
        <f t="shared" si="20"/>
        <v>#DIV/0!</v>
      </c>
      <c r="O449" s="84" t="e">
        <f t="shared" si="21"/>
        <v>#DIV/0!</v>
      </c>
      <c r="P449" s="84">
        <f t="shared" si="22"/>
        <v>-6.6460299999999997</v>
      </c>
      <c r="Q449" s="84" t="e">
        <f t="shared" si="23"/>
        <v>#DIV/0!</v>
      </c>
      <c r="X449" s="84">
        <v>0.2</v>
      </c>
      <c r="Y449" s="84">
        <f t="shared" si="24"/>
        <v>0.3805063771123649</v>
      </c>
      <c r="Z449" s="84">
        <f t="shared" si="25"/>
        <v>45.761085756054342</v>
      </c>
      <c r="AA449" s="84">
        <f t="shared" si="26"/>
        <v>0.16125570878822468</v>
      </c>
      <c r="AB449" s="84">
        <f t="shared" si="27"/>
        <v>0.14152811957081626</v>
      </c>
      <c r="AC449" s="84">
        <f t="shared" si="28"/>
        <v>1.6639561292293739</v>
      </c>
      <c r="AD449" s="84">
        <f t="shared" si="29"/>
        <v>0.17543307158459512</v>
      </c>
    </row>
    <row r="450" spans="8:30" x14ac:dyDescent="0.25">
      <c r="H450" s="84" t="e">
        <f t="shared" si="17"/>
        <v>#DIV/0!</v>
      </c>
      <c r="I450" s="84">
        <v>4440</v>
      </c>
      <c r="J450" s="84" t="e">
        <f t="shared" si="15"/>
        <v>#DIV/0!</v>
      </c>
      <c r="K450" s="84" t="e">
        <f t="shared" si="16"/>
        <v>#DIV/0!</v>
      </c>
      <c r="L450" s="84" t="e">
        <f t="shared" si="18"/>
        <v>#DIV/0!</v>
      </c>
      <c r="M450" s="84" t="e">
        <f t="shared" si="19"/>
        <v>#DIV/0!</v>
      </c>
      <c r="N450" s="84" t="e">
        <f t="shared" si="20"/>
        <v>#DIV/0!</v>
      </c>
      <c r="O450" s="84" t="e">
        <f t="shared" si="21"/>
        <v>#DIV/0!</v>
      </c>
      <c r="P450" s="84">
        <f t="shared" si="22"/>
        <v>-6.6921199999999992</v>
      </c>
      <c r="Q450" s="84" t="e">
        <f t="shared" si="23"/>
        <v>#DIV/0!</v>
      </c>
      <c r="X450" s="84">
        <v>0.2</v>
      </c>
      <c r="Y450" s="84">
        <f t="shared" si="24"/>
        <v>0.3805063771123649</v>
      </c>
      <c r="Z450" s="84">
        <f t="shared" si="25"/>
        <v>45.812705722557553</v>
      </c>
      <c r="AA450" s="84">
        <f t="shared" si="26"/>
        <v>0.16118300555361662</v>
      </c>
      <c r="AB450" s="84">
        <f t="shared" si="27"/>
        <v>0.14152467786007117</v>
      </c>
      <c r="AC450" s="84">
        <f t="shared" si="28"/>
        <v>1.6658331248957685</v>
      </c>
      <c r="AD450" s="84">
        <f t="shared" si="29"/>
        <v>0.17531757424495051</v>
      </c>
    </row>
    <row r="451" spans="8:30" x14ac:dyDescent="0.25">
      <c r="H451" s="84" t="e">
        <f t="shared" si="17"/>
        <v>#DIV/0!</v>
      </c>
      <c r="I451" s="84">
        <v>4450</v>
      </c>
      <c r="J451" s="84" t="e">
        <f t="shared" si="15"/>
        <v>#DIV/0!</v>
      </c>
      <c r="K451" s="84" t="e">
        <f t="shared" si="16"/>
        <v>#DIV/0!</v>
      </c>
      <c r="L451" s="84" t="e">
        <f t="shared" si="18"/>
        <v>#DIV/0!</v>
      </c>
      <c r="M451" s="84" t="e">
        <f t="shared" si="19"/>
        <v>#DIV/0!</v>
      </c>
      <c r="N451" s="84" t="e">
        <f t="shared" si="20"/>
        <v>#DIV/0!</v>
      </c>
      <c r="O451" s="84" t="e">
        <f t="shared" si="21"/>
        <v>#DIV/0!</v>
      </c>
      <c r="P451" s="84">
        <f t="shared" si="22"/>
        <v>-6.7383499999999987</v>
      </c>
      <c r="Q451" s="84" t="e">
        <f t="shared" si="23"/>
        <v>#DIV/0!</v>
      </c>
      <c r="X451" s="84">
        <v>0.2</v>
      </c>
      <c r="Y451" s="84">
        <f t="shared" si="24"/>
        <v>0.3805063771123649</v>
      </c>
      <c r="Z451" s="84">
        <f t="shared" si="25"/>
        <v>45.86426759112539</v>
      </c>
      <c r="AA451" s="84">
        <f t="shared" si="26"/>
        <v>0.16111049854920736</v>
      </c>
      <c r="AB451" s="84">
        <f t="shared" si="27"/>
        <v>0.141521251617689</v>
      </c>
      <c r="AC451" s="84">
        <f t="shared" si="28"/>
        <v>1.6677080080157918</v>
      </c>
      <c r="AD451" s="84">
        <f t="shared" si="29"/>
        <v>0.17520238454655226</v>
      </c>
    </row>
    <row r="452" spans="8:30" x14ac:dyDescent="0.25">
      <c r="H452" s="84" t="e">
        <f t="shared" si="17"/>
        <v>#DIV/0!</v>
      </c>
      <c r="I452" s="84">
        <v>4460</v>
      </c>
      <c r="J452" s="84" t="e">
        <f t="shared" si="15"/>
        <v>#DIV/0!</v>
      </c>
      <c r="K452" s="84" t="e">
        <f t="shared" si="16"/>
        <v>#DIV/0!</v>
      </c>
      <c r="L452" s="84" t="e">
        <f t="shared" si="18"/>
        <v>#DIV/0!</v>
      </c>
      <c r="M452" s="84" t="e">
        <f t="shared" si="19"/>
        <v>#DIV/0!</v>
      </c>
      <c r="N452" s="84" t="e">
        <f t="shared" si="20"/>
        <v>#DIV/0!</v>
      </c>
      <c r="O452" s="84" t="e">
        <f t="shared" si="21"/>
        <v>#DIV/0!</v>
      </c>
      <c r="P452" s="84">
        <f t="shared" si="22"/>
        <v>-6.7847199999999983</v>
      </c>
      <c r="Q452" s="84" t="e">
        <f t="shared" si="23"/>
        <v>#DIV/0!</v>
      </c>
      <c r="X452" s="84">
        <v>0.2</v>
      </c>
      <c r="Y452" s="84">
        <f t="shared" si="24"/>
        <v>0.3805063771123649</v>
      </c>
      <c r="Z452" s="84">
        <f t="shared" si="25"/>
        <v>45.91577155748395</v>
      </c>
      <c r="AA452" s="84">
        <f t="shared" si="26"/>
        <v>0.16103818680617527</v>
      </c>
      <c r="AB452" s="84">
        <f t="shared" si="27"/>
        <v>0.14151784073962242</v>
      </c>
      <c r="AC452" s="84">
        <f t="shared" si="28"/>
        <v>1.6695807857064002</v>
      </c>
      <c r="AD452" s="84">
        <f t="shared" si="29"/>
        <v>0.17508750101798912</v>
      </c>
    </row>
    <row r="453" spans="8:30" x14ac:dyDescent="0.25">
      <c r="H453" s="84" t="e">
        <f t="shared" si="17"/>
        <v>#DIV/0!</v>
      </c>
      <c r="I453" s="84">
        <v>4470</v>
      </c>
      <c r="J453" s="84" t="e">
        <f t="shared" si="15"/>
        <v>#DIV/0!</v>
      </c>
      <c r="K453" s="84" t="e">
        <f t="shared" si="16"/>
        <v>#DIV/0!</v>
      </c>
      <c r="L453" s="84" t="e">
        <f t="shared" si="18"/>
        <v>#DIV/0!</v>
      </c>
      <c r="M453" s="84" t="e">
        <f t="shared" si="19"/>
        <v>#DIV/0!</v>
      </c>
      <c r="N453" s="84" t="e">
        <f t="shared" si="20"/>
        <v>#DIV/0!</v>
      </c>
      <c r="O453" s="84" t="e">
        <f t="shared" si="21"/>
        <v>#DIV/0!</v>
      </c>
      <c r="P453" s="84">
        <f t="shared" si="22"/>
        <v>-6.8312299999999997</v>
      </c>
      <c r="Q453" s="84" t="e">
        <f t="shared" si="23"/>
        <v>#DIV/0!</v>
      </c>
      <c r="X453" s="84">
        <v>0.2</v>
      </c>
      <c r="Y453" s="84">
        <f t="shared" si="24"/>
        <v>0.3805063771123649</v>
      </c>
      <c r="Z453" s="84">
        <f t="shared" si="25"/>
        <v>45.967217816262817</v>
      </c>
      <c r="AA453" s="84">
        <f t="shared" si="26"/>
        <v>0.16096606936264052</v>
      </c>
      <c r="AB453" s="84">
        <f t="shared" si="27"/>
        <v>0.14151444512275527</v>
      </c>
      <c r="AC453" s="84">
        <f t="shared" si="28"/>
        <v>1.6714514650446781</v>
      </c>
      <c r="AD453" s="84">
        <f t="shared" si="29"/>
        <v>0.17497292219805044</v>
      </c>
    </row>
    <row r="454" spans="8:30" x14ac:dyDescent="0.25">
      <c r="H454" s="84" t="e">
        <f t="shared" si="17"/>
        <v>#DIV/0!</v>
      </c>
      <c r="I454" s="84">
        <v>4480</v>
      </c>
      <c r="J454" s="84" t="e">
        <f t="shared" si="15"/>
        <v>#DIV/0!</v>
      </c>
      <c r="K454" s="84" t="e">
        <f t="shared" si="16"/>
        <v>#DIV/0!</v>
      </c>
      <c r="L454" s="84" t="e">
        <f t="shared" si="18"/>
        <v>#DIV/0!</v>
      </c>
      <c r="M454" s="84" t="e">
        <f t="shared" si="19"/>
        <v>#DIV/0!</v>
      </c>
      <c r="N454" s="84" t="e">
        <f t="shared" si="20"/>
        <v>#DIV/0!</v>
      </c>
      <c r="O454" s="84" t="e">
        <f t="shared" si="21"/>
        <v>#DIV/0!</v>
      </c>
      <c r="P454" s="84">
        <f t="shared" si="22"/>
        <v>-6.8778799999999993</v>
      </c>
      <c r="Q454" s="84" t="e">
        <f t="shared" si="23"/>
        <v>#DIV/0!</v>
      </c>
      <c r="X454" s="84">
        <v>0.2</v>
      </c>
      <c r="Y454" s="84">
        <f t="shared" si="24"/>
        <v>0.3805063771123649</v>
      </c>
      <c r="Z454" s="84">
        <f t="shared" si="25"/>
        <v>46.018606561003637</v>
      </c>
      <c r="AA454" s="84">
        <f t="shared" si="26"/>
        <v>0.16089414526360013</v>
      </c>
      <c r="AB454" s="84">
        <f t="shared" si="27"/>
        <v>0.14151106466489197</v>
      </c>
      <c r="AC454" s="84">
        <f t="shared" si="28"/>
        <v>1.6733200530681511</v>
      </c>
      <c r="AD454" s="84">
        <f t="shared" si="29"/>
        <v>0.1748586466356333</v>
      </c>
    </row>
    <row r="455" spans="8:30" x14ac:dyDescent="0.25">
      <c r="H455" s="84" t="e">
        <f t="shared" si="17"/>
        <v>#DIV/0!</v>
      </c>
      <c r="I455" s="84">
        <v>4490</v>
      </c>
      <c r="J455" s="84" t="e">
        <f t="shared" ref="J455:J506" si="30">(0.0768*$J$4^(-3.063))*I455^(-4.9386*$J$4^2+3.68*$J$4-1.2336)+(2.0721*$J$4^2-1.3319*$J$4+0.2237)</f>
        <v>#DIV/0!</v>
      </c>
      <c r="K455" s="84" t="e">
        <f t="shared" ref="K455:K506" si="31">(0.0768*$K$4^(-3.063))*I455^(-4.9386*$K$4^2+3.68*$K$4-1.2336)+(2.0721*$K$4^2-1.3319*$K$4+0.2237)</f>
        <v>#DIV/0!</v>
      </c>
      <c r="L455" s="84" t="e">
        <f t="shared" si="18"/>
        <v>#DIV/0!</v>
      </c>
      <c r="M455" s="84" t="e">
        <f t="shared" si="19"/>
        <v>#DIV/0!</v>
      </c>
      <c r="N455" s="84" t="e">
        <f t="shared" si="20"/>
        <v>#DIV/0!</v>
      </c>
      <c r="O455" s="84" t="e">
        <f t="shared" si="21"/>
        <v>#DIV/0!</v>
      </c>
      <c r="P455" s="84">
        <f t="shared" si="22"/>
        <v>-6.924669999999999</v>
      </c>
      <c r="Q455" s="84" t="e">
        <f t="shared" si="23"/>
        <v>#DIV/0!</v>
      </c>
      <c r="X455" s="84">
        <v>0.2</v>
      </c>
      <c r="Y455" s="84">
        <f t="shared" si="24"/>
        <v>0.3805063771123649</v>
      </c>
      <c r="Z455" s="84">
        <f t="shared" si="25"/>
        <v>46.069937984168632</v>
      </c>
      <c r="AA455" s="84">
        <f t="shared" si="26"/>
        <v>0.16082241356086346</v>
      </c>
      <c r="AB455" s="84">
        <f t="shared" si="27"/>
        <v>0.14150769926474743</v>
      </c>
      <c r="AC455" s="84">
        <f t="shared" si="28"/>
        <v>1.6751865567750954</v>
      </c>
      <c r="AD455" s="84">
        <f t="shared" si="29"/>
        <v>0.17474467288965084</v>
      </c>
    </row>
    <row r="456" spans="8:30" x14ac:dyDescent="0.25">
      <c r="H456" s="84" t="e">
        <f t="shared" ref="H456:H506" si="32">K456*0.9</f>
        <v>#DIV/0!</v>
      </c>
      <c r="I456" s="84">
        <v>4500</v>
      </c>
      <c r="J456" s="84" t="e">
        <f t="shared" si="30"/>
        <v>#DIV/0!</v>
      </c>
      <c r="K456" s="84" t="e">
        <f t="shared" si="31"/>
        <v>#DIV/0!</v>
      </c>
      <c r="L456" s="84" t="e">
        <f t="shared" ref="L456:L506" si="33">(0.0768*$L$4^(-3.063))*I456^(-4.9386*$L$4^2+3.68*$L$4-1.2336)+(2.0721*$L$4^2-1.3319*$L$4+0.2237)</f>
        <v>#DIV/0!</v>
      </c>
      <c r="M456" s="84" t="e">
        <f t="shared" ref="M456:M506" si="34">(0.0768*$M$4^(-3.063))*I456^(-4.9386*$M$4^2+3.68*$M$4-1.2336)+(2.0721*$M$4^2-1.3319*$M$4+0.2237)</f>
        <v>#DIV/0!</v>
      </c>
      <c r="N456" s="84" t="e">
        <f t="shared" ref="N456:N506" si="35">(0.0768*$N$4^(-3.063))*I456^(-4.9386*$N$4^2+3.68*$N$4-1.2336)+(2.0721*$N$4^2-1.3319*$N$4+0.2237)</f>
        <v>#DIV/0!</v>
      </c>
      <c r="O456" s="84" t="e">
        <f t="shared" ref="O456:O506" si="36">(0.0768*$O$4^(-3.063))*I456^(-4.9386*$O$4^2+3.68*$O$4-1.2336)+(2.0721*$O$4^2-1.3319*$O$4+0.2237)</f>
        <v>#DIV/0!</v>
      </c>
      <c r="P456" s="84">
        <f t="shared" ref="P456:P506" si="37">-0.0000007*I456^2+0.0016*I456+0.0034</f>
        <v>-6.9715999999999987</v>
      </c>
      <c r="Q456" s="84" t="e">
        <f t="shared" ref="Q456:Q506" si="38">P456*K456</f>
        <v>#DIV/0!</v>
      </c>
      <c r="X456" s="84">
        <v>0.2</v>
      </c>
      <c r="Y456" s="84">
        <f t="shared" ref="Y456:Y506" si="39">ATAN((2*X456)/(1+V473^2))</f>
        <v>0.3805063771123649</v>
      </c>
      <c r="Z456" s="84">
        <f t="shared" ref="Z456:Z506" si="40">(12*(1-0.3^2))^(1/4)*(I456)^(1/2)*2*SIN(Y456/2)</f>
        <v>46.12121227714902</v>
      </c>
      <c r="AA456" s="84">
        <f t="shared" ref="AA456:AA506" si="41">0.693/((1-0.3)^(1/5)*Z456^(2/5))</f>
        <v>0.16075087331298848</v>
      </c>
      <c r="AB456" s="84">
        <f t="shared" ref="AB456:AB506" si="42">0.14+(3.2/Z456^2)</f>
        <v>0.14150434882193688</v>
      </c>
      <c r="AC456" s="84">
        <f t="shared" ref="AC456:AC506" si="43">(1/40)*SQRT(I456)</f>
        <v>1.6770509831248424</v>
      </c>
      <c r="AD456" s="84">
        <f t="shared" ref="AD456:AD506" si="44">0.65/(1+1.8*(AC456)^0.8)</f>
        <v>0.17463099952894162</v>
      </c>
    </row>
    <row r="457" spans="8:30" x14ac:dyDescent="0.25">
      <c r="H457" s="84" t="e">
        <f t="shared" si="32"/>
        <v>#DIV/0!</v>
      </c>
      <c r="I457" s="84">
        <v>4510</v>
      </c>
      <c r="J457" s="84" t="e">
        <f t="shared" si="30"/>
        <v>#DIV/0!</v>
      </c>
      <c r="K457" s="84" t="e">
        <f t="shared" si="31"/>
        <v>#DIV/0!</v>
      </c>
      <c r="L457" s="84" t="e">
        <f t="shared" si="33"/>
        <v>#DIV/0!</v>
      </c>
      <c r="M457" s="84" t="e">
        <f t="shared" si="34"/>
        <v>#DIV/0!</v>
      </c>
      <c r="N457" s="84" t="e">
        <f t="shared" si="35"/>
        <v>#DIV/0!</v>
      </c>
      <c r="O457" s="84" t="e">
        <f t="shared" si="36"/>
        <v>#DIV/0!</v>
      </c>
      <c r="P457" s="84">
        <f t="shared" si="37"/>
        <v>-7.0186699999999984</v>
      </c>
      <c r="Q457" s="84" t="e">
        <f t="shared" si="38"/>
        <v>#DIV/0!</v>
      </c>
      <c r="X457" s="84">
        <v>0.2</v>
      </c>
      <c r="Y457" s="84">
        <f t="shared" si="39"/>
        <v>0.3805063771123649</v>
      </c>
      <c r="Z457" s="84">
        <f t="shared" si="40"/>
        <v>46.172429630273292</v>
      </c>
      <c r="AA457" s="84">
        <f t="shared" si="41"/>
        <v>0.16067952358521903</v>
      </c>
      <c r="AB457" s="84">
        <f t="shared" si="42"/>
        <v>0.14150101323696584</v>
      </c>
      <c r="AC457" s="84">
        <f t="shared" si="43"/>
        <v>1.6789133390380817</v>
      </c>
      <c r="AD457" s="84">
        <f t="shared" si="44"/>
        <v>0.17451762513217994</v>
      </c>
    </row>
    <row r="458" spans="8:30" x14ac:dyDescent="0.25">
      <c r="H458" s="84" t="e">
        <f t="shared" si="32"/>
        <v>#DIV/0!</v>
      </c>
      <c r="I458" s="84">
        <v>4520</v>
      </c>
      <c r="J458" s="84" t="e">
        <f t="shared" si="30"/>
        <v>#DIV/0!</v>
      </c>
      <c r="K458" s="84" t="e">
        <f t="shared" si="31"/>
        <v>#DIV/0!</v>
      </c>
      <c r="L458" s="84" t="e">
        <f t="shared" si="33"/>
        <v>#DIV/0!</v>
      </c>
      <c r="M458" s="84" t="e">
        <f t="shared" si="34"/>
        <v>#DIV/0!</v>
      </c>
      <c r="N458" s="84" t="e">
        <f t="shared" si="35"/>
        <v>#DIV/0!</v>
      </c>
      <c r="O458" s="84" t="e">
        <f t="shared" si="36"/>
        <v>#DIV/0!</v>
      </c>
      <c r="P458" s="84">
        <f t="shared" si="37"/>
        <v>-7.0658799999999999</v>
      </c>
      <c r="Q458" s="84" t="e">
        <f t="shared" si="38"/>
        <v>#DIV/0!</v>
      </c>
      <c r="X458" s="84">
        <v>0.2</v>
      </c>
      <c r="Y458" s="84">
        <f t="shared" si="39"/>
        <v>0.3805063771123649</v>
      </c>
      <c r="Z458" s="84">
        <f t="shared" si="40"/>
        <v>46.223590232815496</v>
      </c>
      <c r="AA458" s="84">
        <f t="shared" si="41"/>
        <v>0.1606083634494225</v>
      </c>
      <c r="AB458" s="84">
        <f t="shared" si="42"/>
        <v>0.14149769241122034</v>
      </c>
      <c r="AC458" s="84">
        <f t="shared" si="43"/>
        <v>1.6807736313971611</v>
      </c>
      <c r="AD458" s="84">
        <f t="shared" si="44"/>
        <v>0.1744045482877872</v>
      </c>
    </row>
    <row r="459" spans="8:30" x14ac:dyDescent="0.25">
      <c r="H459" s="84" t="e">
        <f t="shared" si="32"/>
        <v>#DIV/0!</v>
      </c>
      <c r="I459" s="84">
        <v>4530</v>
      </c>
      <c r="J459" s="84" t="e">
        <f t="shared" si="30"/>
        <v>#DIV/0!</v>
      </c>
      <c r="K459" s="84" t="e">
        <f t="shared" si="31"/>
        <v>#DIV/0!</v>
      </c>
      <c r="L459" s="84" t="e">
        <f t="shared" si="33"/>
        <v>#DIV/0!</v>
      </c>
      <c r="M459" s="84" t="e">
        <f t="shared" si="34"/>
        <v>#DIV/0!</v>
      </c>
      <c r="N459" s="84" t="e">
        <f t="shared" si="35"/>
        <v>#DIV/0!</v>
      </c>
      <c r="O459" s="84" t="e">
        <f t="shared" si="36"/>
        <v>#DIV/0!</v>
      </c>
      <c r="P459" s="84">
        <f t="shared" si="37"/>
        <v>-7.1132299999999997</v>
      </c>
      <c r="Q459" s="84" t="e">
        <f t="shared" si="38"/>
        <v>#DIV/0!</v>
      </c>
      <c r="X459" s="84">
        <v>0.2</v>
      </c>
      <c r="Y459" s="84">
        <f t="shared" si="39"/>
        <v>0.3805063771123649</v>
      </c>
      <c r="Z459" s="84">
        <f t="shared" si="40"/>
        <v>46.274694273003405</v>
      </c>
      <c r="AA459" s="84">
        <f t="shared" si="41"/>
        <v>0.16053739198402847</v>
      </c>
      <c r="AB459" s="84">
        <f t="shared" si="42"/>
        <v>0.14149438624695718</v>
      </c>
      <c r="AC459" s="84">
        <f t="shared" si="43"/>
        <v>1.6826318670463842</v>
      </c>
      <c r="AD459" s="84">
        <f t="shared" si="44"/>
        <v>0.17429176759384413</v>
      </c>
    </row>
    <row r="460" spans="8:30" x14ac:dyDescent="0.25">
      <c r="H460" s="84" t="e">
        <f t="shared" si="32"/>
        <v>#DIV/0!</v>
      </c>
      <c r="I460" s="84">
        <v>4540</v>
      </c>
      <c r="J460" s="84" t="e">
        <f t="shared" si="30"/>
        <v>#DIV/0!</v>
      </c>
      <c r="K460" s="84" t="e">
        <f t="shared" si="31"/>
        <v>#DIV/0!</v>
      </c>
      <c r="L460" s="84" t="e">
        <f t="shared" si="33"/>
        <v>#DIV/0!</v>
      </c>
      <c r="M460" s="84" t="e">
        <f t="shared" si="34"/>
        <v>#DIV/0!</v>
      </c>
      <c r="N460" s="84" t="e">
        <f t="shared" si="35"/>
        <v>#DIV/0!</v>
      </c>
      <c r="O460" s="84" t="e">
        <f t="shared" si="36"/>
        <v>#DIV/0!</v>
      </c>
      <c r="P460" s="84">
        <f t="shared" si="37"/>
        <v>-7.1607199999999995</v>
      </c>
      <c r="Q460" s="84" t="e">
        <f t="shared" si="38"/>
        <v>#DIV/0!</v>
      </c>
      <c r="X460" s="84">
        <v>0.2</v>
      </c>
      <c r="Y460" s="84">
        <f t="shared" si="39"/>
        <v>0.3805063771123649</v>
      </c>
      <c r="Z460" s="84">
        <f t="shared" si="40"/>
        <v>46.325741938026546</v>
      </c>
      <c r="AA460" s="84">
        <f t="shared" si="41"/>
        <v>0.16046660827396797</v>
      </c>
      <c r="AB460" s="84">
        <f t="shared" si="42"/>
        <v>0.14149109464729429</v>
      </c>
      <c r="AC460" s="84">
        <f t="shared" si="43"/>
        <v>1.6844880527923018</v>
      </c>
      <c r="AD460" s="84">
        <f t="shared" si="44"/>
        <v>0.17417928165800428</v>
      </c>
    </row>
    <row r="461" spans="8:30" x14ac:dyDescent="0.25">
      <c r="H461" s="84" t="e">
        <f t="shared" si="32"/>
        <v>#DIV/0!</v>
      </c>
      <c r="I461" s="84">
        <v>4550</v>
      </c>
      <c r="J461" s="84" t="e">
        <f t="shared" si="30"/>
        <v>#DIV/0!</v>
      </c>
      <c r="K461" s="84" t="e">
        <f t="shared" si="31"/>
        <v>#DIV/0!</v>
      </c>
      <c r="L461" s="84" t="e">
        <f t="shared" si="33"/>
        <v>#DIV/0!</v>
      </c>
      <c r="M461" s="84" t="e">
        <f t="shared" si="34"/>
        <v>#DIV/0!</v>
      </c>
      <c r="N461" s="84" t="e">
        <f t="shared" si="35"/>
        <v>#DIV/0!</v>
      </c>
      <c r="O461" s="84" t="e">
        <f t="shared" si="36"/>
        <v>#DIV/0!</v>
      </c>
      <c r="P461" s="84">
        <f t="shared" si="37"/>
        <v>-7.2083499999999994</v>
      </c>
      <c r="Q461" s="84" t="e">
        <f t="shared" si="38"/>
        <v>#DIV/0!</v>
      </c>
      <c r="X461" s="84">
        <v>0.2</v>
      </c>
      <c r="Y461" s="84">
        <f t="shared" si="39"/>
        <v>0.3805063771123649</v>
      </c>
      <c r="Z461" s="84">
        <f t="shared" si="40"/>
        <v>46.37673341404426</v>
      </c>
      <c r="AA461" s="84">
        <f t="shared" si="41"/>
        <v>0.16039601141061316</v>
      </c>
      <c r="AB461" s="84">
        <f t="shared" si="42"/>
        <v>0.14148781751620132</v>
      </c>
      <c r="AC461" s="84">
        <f t="shared" si="43"/>
        <v>1.6863421954040054</v>
      </c>
      <c r="AD461" s="84">
        <f t="shared" si="44"/>
        <v>0.17406708909740823</v>
      </c>
    </row>
    <row r="462" spans="8:30" x14ac:dyDescent="0.25">
      <c r="H462" s="84" t="e">
        <f t="shared" si="32"/>
        <v>#DIV/0!</v>
      </c>
      <c r="I462" s="84">
        <v>4560</v>
      </c>
      <c r="J462" s="84" t="e">
        <f t="shared" si="30"/>
        <v>#DIV/0!</v>
      </c>
      <c r="K462" s="84" t="e">
        <f t="shared" si="31"/>
        <v>#DIV/0!</v>
      </c>
      <c r="L462" s="84" t="e">
        <f t="shared" si="33"/>
        <v>#DIV/0!</v>
      </c>
      <c r="M462" s="84" t="e">
        <f t="shared" si="34"/>
        <v>#DIV/0!</v>
      </c>
      <c r="N462" s="84" t="e">
        <f t="shared" si="35"/>
        <v>#DIV/0!</v>
      </c>
      <c r="O462" s="84" t="e">
        <f t="shared" si="36"/>
        <v>#DIV/0!</v>
      </c>
      <c r="P462" s="84">
        <f t="shared" si="37"/>
        <v>-7.2561199999999992</v>
      </c>
      <c r="Q462" s="84" t="e">
        <f t="shared" si="38"/>
        <v>#DIV/0!</v>
      </c>
      <c r="X462" s="84">
        <v>0.2</v>
      </c>
      <c r="Y462" s="84">
        <f t="shared" si="39"/>
        <v>0.3805063771123649</v>
      </c>
      <c r="Z462" s="84">
        <f t="shared" si="40"/>
        <v>46.427668886193572</v>
      </c>
      <c r="AA462" s="84">
        <f t="shared" si="41"/>
        <v>0.16032560049171835</v>
      </c>
      <c r="AB462" s="84">
        <f t="shared" si="42"/>
        <v>0.14148455475849034</v>
      </c>
      <c r="AC462" s="84">
        <f t="shared" si="43"/>
        <v>1.6881943016134136</v>
      </c>
      <c r="AD462" s="84">
        <f t="shared" si="44"/>
        <v>0.17395518853859868</v>
      </c>
    </row>
    <row r="463" spans="8:30" x14ac:dyDescent="0.25">
      <c r="H463" s="84" t="e">
        <f t="shared" si="32"/>
        <v>#DIV/0!</v>
      </c>
      <c r="I463" s="84">
        <v>4570</v>
      </c>
      <c r="J463" s="84" t="e">
        <f t="shared" si="30"/>
        <v>#DIV/0!</v>
      </c>
      <c r="K463" s="84" t="e">
        <f t="shared" si="31"/>
        <v>#DIV/0!</v>
      </c>
      <c r="L463" s="84" t="e">
        <f t="shared" si="33"/>
        <v>#DIV/0!</v>
      </c>
      <c r="M463" s="84" t="e">
        <f t="shared" si="34"/>
        <v>#DIV/0!</v>
      </c>
      <c r="N463" s="84" t="e">
        <f t="shared" si="35"/>
        <v>#DIV/0!</v>
      </c>
      <c r="O463" s="84" t="e">
        <f t="shared" si="36"/>
        <v>#DIV/0!</v>
      </c>
      <c r="P463" s="84">
        <f t="shared" si="37"/>
        <v>-7.3040299999999991</v>
      </c>
      <c r="Q463" s="84" t="e">
        <f t="shared" si="38"/>
        <v>#DIV/0!</v>
      </c>
      <c r="X463" s="84">
        <v>0.2</v>
      </c>
      <c r="Y463" s="84">
        <f t="shared" si="39"/>
        <v>0.3805063771123649</v>
      </c>
      <c r="Z463" s="84">
        <f t="shared" si="40"/>
        <v>46.47854853859706</v>
      </c>
      <c r="AA463" s="84">
        <f t="shared" si="41"/>
        <v>0.16025537462136091</v>
      </c>
      <c r="AB463" s="84">
        <f t="shared" si="42"/>
        <v>0.14148130627980657</v>
      </c>
      <c r="AC463" s="84">
        <f t="shared" si="43"/>
        <v>1.690044378115557</v>
      </c>
      <c r="AD463" s="84">
        <f t="shared" si="44"/>
        <v>0.17384357861743685</v>
      </c>
    </row>
    <row r="464" spans="8:30" x14ac:dyDescent="0.25">
      <c r="H464" s="84" t="e">
        <f t="shared" si="32"/>
        <v>#DIV/0!</v>
      </c>
      <c r="I464" s="84">
        <v>4580</v>
      </c>
      <c r="J464" s="84" t="e">
        <f t="shared" si="30"/>
        <v>#DIV/0!</v>
      </c>
      <c r="K464" s="84" t="e">
        <f t="shared" si="31"/>
        <v>#DIV/0!</v>
      </c>
      <c r="L464" s="84" t="e">
        <f t="shared" si="33"/>
        <v>#DIV/0!</v>
      </c>
      <c r="M464" s="84" t="e">
        <f t="shared" si="34"/>
        <v>#DIV/0!</v>
      </c>
      <c r="N464" s="84" t="e">
        <f t="shared" si="35"/>
        <v>#DIV/0!</v>
      </c>
      <c r="O464" s="84" t="e">
        <f t="shared" si="36"/>
        <v>#DIV/0!</v>
      </c>
      <c r="P464" s="84">
        <f t="shared" si="37"/>
        <v>-7.3520799999999991</v>
      </c>
      <c r="Q464" s="84" t="e">
        <f t="shared" si="38"/>
        <v>#DIV/0!</v>
      </c>
      <c r="X464" s="84">
        <v>0.2</v>
      </c>
      <c r="Y464" s="84">
        <f t="shared" si="39"/>
        <v>0.3805063771123649</v>
      </c>
      <c r="Z464" s="84">
        <f t="shared" si="40"/>
        <v>46.529372554370653</v>
      </c>
      <c r="AA464" s="84">
        <f t="shared" si="41"/>
        <v>0.16018533290988365</v>
      </c>
      <c r="AB464" s="84">
        <f t="shared" si="42"/>
        <v>0.14147807198661921</v>
      </c>
      <c r="AC464" s="84">
        <f t="shared" si="43"/>
        <v>1.6918924315688633</v>
      </c>
      <c r="AD464" s="84">
        <f t="shared" si="44"/>
        <v>0.17373225797901923</v>
      </c>
    </row>
    <row r="465" spans="8:30" x14ac:dyDescent="0.25">
      <c r="H465" s="84" t="e">
        <f t="shared" si="32"/>
        <v>#DIV/0!</v>
      </c>
      <c r="I465" s="84">
        <v>4590</v>
      </c>
      <c r="J465" s="84" t="e">
        <f t="shared" si="30"/>
        <v>#DIV/0!</v>
      </c>
      <c r="K465" s="84" t="e">
        <f t="shared" si="31"/>
        <v>#DIV/0!</v>
      </c>
      <c r="L465" s="84" t="e">
        <f t="shared" si="33"/>
        <v>#DIV/0!</v>
      </c>
      <c r="M465" s="84" t="e">
        <f t="shared" si="34"/>
        <v>#DIV/0!</v>
      </c>
      <c r="N465" s="84" t="e">
        <f t="shared" si="35"/>
        <v>#DIV/0!</v>
      </c>
      <c r="O465" s="84" t="e">
        <f t="shared" si="36"/>
        <v>#DIV/0!</v>
      </c>
      <c r="P465" s="84">
        <f t="shared" si="37"/>
        <v>-7.400269999999999</v>
      </c>
      <c r="Q465" s="84" t="e">
        <f t="shared" si="38"/>
        <v>#DIV/0!</v>
      </c>
      <c r="X465" s="84">
        <v>0.2</v>
      </c>
      <c r="Y465" s="84">
        <f t="shared" si="39"/>
        <v>0.3805063771123649</v>
      </c>
      <c r="Z465" s="84">
        <f t="shared" si="40"/>
        <v>46.580141115631221</v>
      </c>
      <c r="AA465" s="84">
        <f t="shared" si="41"/>
        <v>0.16011547447383695</v>
      </c>
      <c r="AB465" s="84">
        <f t="shared" si="42"/>
        <v>0.14147485178621264</v>
      </c>
      <c r="AC465" s="84">
        <f t="shared" si="43"/>
        <v>1.6937384685954322</v>
      </c>
      <c r="AD465" s="84">
        <f t="shared" si="44"/>
        <v>0.17362122527759602</v>
      </c>
    </row>
    <row r="466" spans="8:30" x14ac:dyDescent="0.25">
      <c r="H466" s="84" t="e">
        <f t="shared" si="32"/>
        <v>#DIV/0!</v>
      </c>
      <c r="I466" s="84">
        <v>4600</v>
      </c>
      <c r="J466" s="84" t="e">
        <f t="shared" si="30"/>
        <v>#DIV/0!</v>
      </c>
      <c r="K466" s="84" t="e">
        <f t="shared" si="31"/>
        <v>#DIV/0!</v>
      </c>
      <c r="L466" s="84" t="e">
        <f t="shared" si="33"/>
        <v>#DIV/0!</v>
      </c>
      <c r="M466" s="84" t="e">
        <f t="shared" si="34"/>
        <v>#DIV/0!</v>
      </c>
      <c r="N466" s="84" t="e">
        <f t="shared" si="35"/>
        <v>#DIV/0!</v>
      </c>
      <c r="O466" s="84" t="e">
        <f t="shared" si="36"/>
        <v>#DIV/0!</v>
      </c>
      <c r="P466" s="84">
        <f t="shared" si="37"/>
        <v>-7.448599999999999</v>
      </c>
      <c r="Q466" s="84" t="e">
        <f t="shared" si="38"/>
        <v>#DIV/0!</v>
      </c>
      <c r="X466" s="84">
        <v>0.2</v>
      </c>
      <c r="Y466" s="84">
        <f t="shared" si="39"/>
        <v>0.3805063771123649</v>
      </c>
      <c r="Z466" s="84">
        <f t="shared" si="40"/>
        <v>46.630854403504294</v>
      </c>
      <c r="AA466" s="84">
        <f t="shared" si="41"/>
        <v>0.16004579843592237</v>
      </c>
      <c r="AB466" s="84">
        <f t="shared" si="42"/>
        <v>0.14147164558667738</v>
      </c>
      <c r="AC466" s="84">
        <f t="shared" si="43"/>
        <v>1.6955824957813173</v>
      </c>
      <c r="AD466" s="84">
        <f t="shared" si="44"/>
        <v>0.17351047917648968</v>
      </c>
    </row>
    <row r="467" spans="8:30" x14ac:dyDescent="0.25">
      <c r="H467" s="84" t="e">
        <f t="shared" si="32"/>
        <v>#DIV/0!</v>
      </c>
      <c r="I467" s="84">
        <v>4610</v>
      </c>
      <c r="J467" s="84" t="e">
        <f t="shared" si="30"/>
        <v>#DIV/0!</v>
      </c>
      <c r="K467" s="84" t="e">
        <f t="shared" si="31"/>
        <v>#DIV/0!</v>
      </c>
      <c r="L467" s="84" t="e">
        <f t="shared" si="33"/>
        <v>#DIV/0!</v>
      </c>
      <c r="M467" s="84" t="e">
        <f t="shared" si="34"/>
        <v>#DIV/0!</v>
      </c>
      <c r="N467" s="84" t="e">
        <f t="shared" si="35"/>
        <v>#DIV/0!</v>
      </c>
      <c r="O467" s="84" t="e">
        <f t="shared" si="36"/>
        <v>#DIV/0!</v>
      </c>
      <c r="P467" s="84">
        <f t="shared" si="37"/>
        <v>-7.497069999999999</v>
      </c>
      <c r="Q467" s="84" t="e">
        <f t="shared" si="38"/>
        <v>#DIV/0!</v>
      </c>
      <c r="X467" s="84">
        <v>0.2</v>
      </c>
      <c r="Y467" s="84">
        <f t="shared" si="39"/>
        <v>0.3805063771123649</v>
      </c>
      <c r="Z467" s="84">
        <f t="shared" si="40"/>
        <v>46.68151259813154</v>
      </c>
      <c r="AA467" s="84">
        <f t="shared" si="41"/>
        <v>0.15997630392493659</v>
      </c>
      <c r="AB467" s="84">
        <f t="shared" si="42"/>
        <v>0.14146845329690153</v>
      </c>
      <c r="AC467" s="84">
        <f t="shared" si="43"/>
        <v>1.6974245196767956</v>
      </c>
      <c r="AD467" s="84">
        <f t="shared" si="44"/>
        <v>0.17340001834801483</v>
      </c>
    </row>
    <row r="468" spans="8:30" x14ac:dyDescent="0.25">
      <c r="H468" s="84" t="e">
        <f t="shared" si="32"/>
        <v>#DIV/0!</v>
      </c>
      <c r="I468" s="84">
        <v>4620</v>
      </c>
      <c r="J468" s="84" t="e">
        <f t="shared" si="30"/>
        <v>#DIV/0!</v>
      </c>
      <c r="K468" s="84" t="e">
        <f t="shared" si="31"/>
        <v>#DIV/0!</v>
      </c>
      <c r="L468" s="84" t="e">
        <f t="shared" si="33"/>
        <v>#DIV/0!</v>
      </c>
      <c r="M468" s="84" t="e">
        <f t="shared" si="34"/>
        <v>#DIV/0!</v>
      </c>
      <c r="N468" s="84" t="e">
        <f t="shared" si="35"/>
        <v>#DIV/0!</v>
      </c>
      <c r="O468" s="84" t="e">
        <f t="shared" si="36"/>
        <v>#DIV/0!</v>
      </c>
      <c r="P468" s="84">
        <f t="shared" si="37"/>
        <v>-7.5456799999999991</v>
      </c>
      <c r="Q468" s="84" t="e">
        <f t="shared" si="38"/>
        <v>#DIV/0!</v>
      </c>
      <c r="X468" s="84">
        <v>0.2</v>
      </c>
      <c r="Y468" s="84">
        <f t="shared" si="39"/>
        <v>0.3805063771123649</v>
      </c>
      <c r="Z468" s="84">
        <f t="shared" si="40"/>
        <v>46.732115878678236</v>
      </c>
      <c r="AA468" s="84">
        <f t="shared" si="41"/>
        <v>0.15990699007571565</v>
      </c>
      <c r="AB468" s="84">
        <f t="shared" si="42"/>
        <v>0.1414652748265619</v>
      </c>
      <c r="AC468" s="84">
        <f t="shared" si="43"/>
        <v>1.699264546796643</v>
      </c>
      <c r="AD468" s="84">
        <f t="shared" si="44"/>
        <v>0.17328984147339899</v>
      </c>
    </row>
    <row r="469" spans="8:30" x14ac:dyDescent="0.25">
      <c r="H469" s="84" t="e">
        <f t="shared" si="32"/>
        <v>#DIV/0!</v>
      </c>
      <c r="I469" s="84">
        <v>4630</v>
      </c>
      <c r="J469" s="84" t="e">
        <f t="shared" si="30"/>
        <v>#DIV/0!</v>
      </c>
      <c r="K469" s="84" t="e">
        <f t="shared" si="31"/>
        <v>#DIV/0!</v>
      </c>
      <c r="L469" s="84" t="e">
        <f t="shared" si="33"/>
        <v>#DIV/0!</v>
      </c>
      <c r="M469" s="84" t="e">
        <f t="shared" si="34"/>
        <v>#DIV/0!</v>
      </c>
      <c r="N469" s="84" t="e">
        <f t="shared" si="35"/>
        <v>#DIV/0!</v>
      </c>
      <c r="O469" s="84" t="e">
        <f t="shared" si="36"/>
        <v>#DIV/0!</v>
      </c>
      <c r="P469" s="84">
        <f t="shared" si="37"/>
        <v>-7.5944299999999991</v>
      </c>
      <c r="Q469" s="84" t="e">
        <f t="shared" si="38"/>
        <v>#DIV/0!</v>
      </c>
      <c r="X469" s="84">
        <v>0.2</v>
      </c>
      <c r="Y469" s="84">
        <f t="shared" si="39"/>
        <v>0.3805063771123649</v>
      </c>
      <c r="Z469" s="84">
        <f t="shared" si="40"/>
        <v>46.782664423340698</v>
      </c>
      <c r="AA469" s="84">
        <f t="shared" si="41"/>
        <v>0.15983785602908038</v>
      </c>
      <c r="AB469" s="84">
        <f t="shared" si="42"/>
        <v>0.14146211008611576</v>
      </c>
      <c r="AC469" s="84">
        <f t="shared" si="43"/>
        <v>1.7011025836203999</v>
      </c>
      <c r="AD469" s="84">
        <f t="shared" si="44"/>
        <v>0.17317994724270397</v>
      </c>
    </row>
    <row r="470" spans="8:30" x14ac:dyDescent="0.25">
      <c r="H470" s="84" t="e">
        <f t="shared" si="32"/>
        <v>#DIV/0!</v>
      </c>
      <c r="I470" s="84">
        <v>4640</v>
      </c>
      <c r="J470" s="84" t="e">
        <f t="shared" si="30"/>
        <v>#DIV/0!</v>
      </c>
      <c r="K470" s="84" t="e">
        <f t="shared" si="31"/>
        <v>#DIV/0!</v>
      </c>
      <c r="L470" s="84" t="e">
        <f t="shared" si="33"/>
        <v>#DIV/0!</v>
      </c>
      <c r="M470" s="84" t="e">
        <f t="shared" si="34"/>
        <v>#DIV/0!</v>
      </c>
      <c r="N470" s="84" t="e">
        <f t="shared" si="35"/>
        <v>#DIV/0!</v>
      </c>
      <c r="O470" s="84" t="e">
        <f t="shared" si="36"/>
        <v>#DIV/0!</v>
      </c>
      <c r="P470" s="84">
        <f t="shared" si="37"/>
        <v>-7.6433199999999992</v>
      </c>
      <c r="Q470" s="84" t="e">
        <f t="shared" si="38"/>
        <v>#DIV/0!</v>
      </c>
      <c r="X470" s="84">
        <v>0.2</v>
      </c>
      <c r="Y470" s="84">
        <f t="shared" si="39"/>
        <v>0.3805063771123649</v>
      </c>
      <c r="Z470" s="84">
        <f t="shared" si="40"/>
        <v>46.83315840935358</v>
      </c>
      <c r="AA470" s="84">
        <f t="shared" si="41"/>
        <v>0.15976890093178214</v>
      </c>
      <c r="AB470" s="84">
        <f t="shared" si="42"/>
        <v>0.14145895898679223</v>
      </c>
      <c r="AC470" s="84">
        <f t="shared" si="43"/>
        <v>1.7029386365926404</v>
      </c>
      <c r="AD470" s="84">
        <f t="shared" si="44"/>
        <v>0.17307033435474839</v>
      </c>
    </row>
    <row r="471" spans="8:30" x14ac:dyDescent="0.25">
      <c r="H471" s="84" t="e">
        <f t="shared" si="32"/>
        <v>#DIV/0!</v>
      </c>
      <c r="I471" s="84">
        <v>4650</v>
      </c>
      <c r="J471" s="84" t="e">
        <f t="shared" si="30"/>
        <v>#DIV/0!</v>
      </c>
      <c r="K471" s="84" t="e">
        <f t="shared" si="31"/>
        <v>#DIV/0!</v>
      </c>
      <c r="L471" s="84" t="e">
        <f t="shared" si="33"/>
        <v>#DIV/0!</v>
      </c>
      <c r="M471" s="84" t="e">
        <f t="shared" si="34"/>
        <v>#DIV/0!</v>
      </c>
      <c r="N471" s="84" t="e">
        <f t="shared" si="35"/>
        <v>#DIV/0!</v>
      </c>
      <c r="O471" s="84" t="e">
        <f t="shared" si="36"/>
        <v>#DIV/0!</v>
      </c>
      <c r="P471" s="84">
        <f t="shared" si="37"/>
        <v>-7.6923499999999994</v>
      </c>
      <c r="Q471" s="84" t="e">
        <f t="shared" si="38"/>
        <v>#DIV/0!</v>
      </c>
      <c r="X471" s="84">
        <v>0.2</v>
      </c>
      <c r="Y471" s="84">
        <f t="shared" si="39"/>
        <v>0.3805063771123649</v>
      </c>
      <c r="Z471" s="84">
        <f t="shared" si="40"/>
        <v>46.883598012997069</v>
      </c>
      <c r="AA471" s="84">
        <f t="shared" si="41"/>
        <v>0.15970012393644917</v>
      </c>
      <c r="AB471" s="84">
        <f t="shared" si="42"/>
        <v>0.14145582144058408</v>
      </c>
      <c r="AC471" s="84">
        <f t="shared" si="43"/>
        <v>1.7047727121232321</v>
      </c>
      <c r="AD471" s="84">
        <f t="shared" si="44"/>
        <v>0.17296100151703089</v>
      </c>
    </row>
    <row r="472" spans="8:30" x14ac:dyDescent="0.25">
      <c r="H472" s="84" t="e">
        <f t="shared" si="32"/>
        <v>#DIV/0!</v>
      </c>
      <c r="I472" s="84">
        <v>4660</v>
      </c>
      <c r="J472" s="84" t="e">
        <f t="shared" si="30"/>
        <v>#DIV/0!</v>
      </c>
      <c r="K472" s="84" t="e">
        <f t="shared" si="31"/>
        <v>#DIV/0!</v>
      </c>
      <c r="L472" s="84" t="e">
        <f t="shared" si="33"/>
        <v>#DIV/0!</v>
      </c>
      <c r="M472" s="84" t="e">
        <f t="shared" si="34"/>
        <v>#DIV/0!</v>
      </c>
      <c r="N472" s="84" t="e">
        <f t="shared" si="35"/>
        <v>#DIV/0!</v>
      </c>
      <c r="O472" s="84" t="e">
        <f t="shared" si="36"/>
        <v>#DIV/0!</v>
      </c>
      <c r="P472" s="84">
        <f t="shared" si="37"/>
        <v>-7.7415199999999995</v>
      </c>
      <c r="Q472" s="84" t="e">
        <f t="shared" si="38"/>
        <v>#DIV/0!</v>
      </c>
      <c r="X472" s="84">
        <v>0.2</v>
      </c>
      <c r="Y472" s="84">
        <f t="shared" si="39"/>
        <v>0.3805063771123649</v>
      </c>
      <c r="Z472" s="84">
        <f t="shared" si="40"/>
        <v>46.933983409604181</v>
      </c>
      <c r="AA472" s="84">
        <f t="shared" si="41"/>
        <v>0.15963152420153356</v>
      </c>
      <c r="AB472" s="84">
        <f t="shared" si="42"/>
        <v>0.14145269736023949</v>
      </c>
      <c r="AC472" s="84">
        <f t="shared" si="43"/>
        <v>1.7066048165876013</v>
      </c>
      <c r="AD472" s="84">
        <f t="shared" si="44"/>
        <v>0.17285194744565413</v>
      </c>
    </row>
    <row r="473" spans="8:30" x14ac:dyDescent="0.25">
      <c r="H473" s="84" t="e">
        <f t="shared" si="32"/>
        <v>#DIV/0!</v>
      </c>
      <c r="I473" s="84">
        <v>4670</v>
      </c>
      <c r="J473" s="84" t="e">
        <f t="shared" si="30"/>
        <v>#DIV/0!</v>
      </c>
      <c r="K473" s="84" t="e">
        <f t="shared" si="31"/>
        <v>#DIV/0!</v>
      </c>
      <c r="L473" s="84" t="e">
        <f t="shared" si="33"/>
        <v>#DIV/0!</v>
      </c>
      <c r="M473" s="84" t="e">
        <f t="shared" si="34"/>
        <v>#DIV/0!</v>
      </c>
      <c r="N473" s="84" t="e">
        <f t="shared" si="35"/>
        <v>#DIV/0!</v>
      </c>
      <c r="O473" s="84" t="e">
        <f t="shared" si="36"/>
        <v>#DIV/0!</v>
      </c>
      <c r="P473" s="84">
        <f t="shared" si="37"/>
        <v>-7.7908299999999997</v>
      </c>
      <c r="Q473" s="84" t="e">
        <f t="shared" si="38"/>
        <v>#DIV/0!</v>
      </c>
      <c r="X473" s="84">
        <v>0.2</v>
      </c>
      <c r="Y473" s="84">
        <f t="shared" si="39"/>
        <v>0.3805063771123649</v>
      </c>
      <c r="Z473" s="84">
        <f t="shared" si="40"/>
        <v>46.984314773567768</v>
      </c>
      <c r="AA473" s="84">
        <f t="shared" si="41"/>
        <v>0.15956310089125877</v>
      </c>
      <c r="AB473" s="84">
        <f t="shared" si="42"/>
        <v>0.14144958665925397</v>
      </c>
      <c r="AC473" s="84">
        <f t="shared" si="43"/>
        <v>1.7084349563269889</v>
      </c>
      <c r="AD473" s="84">
        <f t="shared" si="44"/>
        <v>0.17274317086524971</v>
      </c>
    </row>
    <row r="474" spans="8:30" x14ac:dyDescent="0.25">
      <c r="H474" s="84" t="e">
        <f t="shared" si="32"/>
        <v>#DIV/0!</v>
      </c>
      <c r="I474" s="84">
        <v>4680</v>
      </c>
      <c r="J474" s="84" t="e">
        <f t="shared" si="30"/>
        <v>#DIV/0!</v>
      </c>
      <c r="K474" s="84" t="e">
        <f t="shared" si="31"/>
        <v>#DIV/0!</v>
      </c>
      <c r="L474" s="84" t="e">
        <f t="shared" si="33"/>
        <v>#DIV/0!</v>
      </c>
      <c r="M474" s="84" t="e">
        <f t="shared" si="34"/>
        <v>#DIV/0!</v>
      </c>
      <c r="N474" s="84" t="e">
        <f t="shared" si="35"/>
        <v>#DIV/0!</v>
      </c>
      <c r="O474" s="84" t="e">
        <f t="shared" si="36"/>
        <v>#DIV/0!</v>
      </c>
      <c r="P474" s="84">
        <f t="shared" si="37"/>
        <v>-7.8402799999999981</v>
      </c>
      <c r="Q474" s="84" t="e">
        <f t="shared" si="38"/>
        <v>#DIV/0!</v>
      </c>
      <c r="X474" s="84">
        <v>0.2</v>
      </c>
      <c r="Y474" s="84">
        <f t="shared" si="39"/>
        <v>0.3805063771123649</v>
      </c>
      <c r="Z474" s="84">
        <f t="shared" si="40"/>
        <v>47.034592278347596</v>
      </c>
      <c r="AA474" s="84">
        <f t="shared" si="41"/>
        <v>0.15949485317556797</v>
      </c>
      <c r="AB474" s="84">
        <f t="shared" si="42"/>
        <v>0.1414464892518624</v>
      </c>
      <c r="AC474" s="84">
        <f t="shared" si="43"/>
        <v>1.7102631376487072</v>
      </c>
      <c r="AD474" s="84">
        <f t="shared" si="44"/>
        <v>0.17263467050890394</v>
      </c>
    </row>
    <row r="475" spans="8:30" x14ac:dyDescent="0.25">
      <c r="H475" s="84" t="e">
        <f t="shared" si="32"/>
        <v>#DIV/0!</v>
      </c>
      <c r="I475" s="84">
        <v>4690</v>
      </c>
      <c r="J475" s="84" t="e">
        <f t="shared" si="30"/>
        <v>#DIV/0!</v>
      </c>
      <c r="K475" s="84" t="e">
        <f t="shared" si="31"/>
        <v>#DIV/0!</v>
      </c>
      <c r="L475" s="84" t="e">
        <f t="shared" si="33"/>
        <v>#DIV/0!</v>
      </c>
      <c r="M475" s="84" t="e">
        <f t="shared" si="34"/>
        <v>#DIV/0!</v>
      </c>
      <c r="N475" s="84" t="e">
        <f t="shared" si="35"/>
        <v>#DIV/0!</v>
      </c>
      <c r="O475" s="84" t="e">
        <f t="shared" si="36"/>
        <v>#DIV/0!</v>
      </c>
      <c r="P475" s="84">
        <f t="shared" si="37"/>
        <v>-7.8898699999999984</v>
      </c>
      <c r="Q475" s="84" t="e">
        <f t="shared" si="38"/>
        <v>#DIV/0!</v>
      </c>
      <c r="X475" s="84">
        <v>0.2</v>
      </c>
      <c r="Y475" s="84">
        <f t="shared" si="39"/>
        <v>0.3805063771123649</v>
      </c>
      <c r="Z475" s="84">
        <f t="shared" si="40"/>
        <v>47.084816096477347</v>
      </c>
      <c r="AA475" s="84">
        <f t="shared" si="41"/>
        <v>0.1594267802300727</v>
      </c>
      <c r="AB475" s="84">
        <f t="shared" si="42"/>
        <v>0.14144340505303113</v>
      </c>
      <c r="AC475" s="84">
        <f t="shared" si="43"/>
        <v>1.7120893668263932</v>
      </c>
      <c r="AD475" s="84">
        <f t="shared" si="44"/>
        <v>0.17252644511808418</v>
      </c>
    </row>
    <row r="476" spans="8:30" x14ac:dyDescent="0.25">
      <c r="H476" s="84" t="e">
        <f t="shared" si="32"/>
        <v>#DIV/0!</v>
      </c>
      <c r="I476" s="84">
        <v>4700</v>
      </c>
      <c r="J476" s="84" t="e">
        <f t="shared" si="30"/>
        <v>#DIV/0!</v>
      </c>
      <c r="K476" s="84" t="e">
        <f t="shared" si="31"/>
        <v>#DIV/0!</v>
      </c>
      <c r="L476" s="84" t="e">
        <f t="shared" si="33"/>
        <v>#DIV/0!</v>
      </c>
      <c r="M476" s="84" t="e">
        <f t="shared" si="34"/>
        <v>#DIV/0!</v>
      </c>
      <c r="N476" s="84" t="e">
        <f t="shared" si="35"/>
        <v>#DIV/0!</v>
      </c>
      <c r="O476" s="84" t="e">
        <f t="shared" si="36"/>
        <v>#DIV/0!</v>
      </c>
      <c r="P476" s="84">
        <f t="shared" si="37"/>
        <v>-7.9395999999999987</v>
      </c>
      <c r="Q476" s="84" t="e">
        <f t="shared" si="38"/>
        <v>#DIV/0!</v>
      </c>
      <c r="X476" s="84">
        <v>0.2</v>
      </c>
      <c r="Y476" s="84">
        <f t="shared" si="39"/>
        <v>0.3805063771123649</v>
      </c>
      <c r="Z476" s="84">
        <f t="shared" si="40"/>
        <v>47.134986399571495</v>
      </c>
      <c r="AA476" s="84">
        <f t="shared" si="41"/>
        <v>0.159358881236002</v>
      </c>
      <c r="AB476" s="84">
        <f t="shared" si="42"/>
        <v>0.14144033397845021</v>
      </c>
      <c r="AC476" s="84">
        <f t="shared" si="43"/>
        <v>1.7139136501002612</v>
      </c>
      <c r="AD476" s="84">
        <f t="shared" si="44"/>
        <v>0.17241849344256635</v>
      </c>
    </row>
    <row r="477" spans="8:30" x14ac:dyDescent="0.25">
      <c r="H477" s="84" t="e">
        <f t="shared" si="32"/>
        <v>#DIV/0!</v>
      </c>
      <c r="I477" s="84">
        <v>4710</v>
      </c>
      <c r="J477" s="84" t="e">
        <f t="shared" si="30"/>
        <v>#DIV/0!</v>
      </c>
      <c r="K477" s="84" t="e">
        <f t="shared" si="31"/>
        <v>#DIV/0!</v>
      </c>
      <c r="L477" s="84" t="e">
        <f t="shared" si="33"/>
        <v>#DIV/0!</v>
      </c>
      <c r="M477" s="84" t="e">
        <f t="shared" si="34"/>
        <v>#DIV/0!</v>
      </c>
      <c r="N477" s="84" t="e">
        <f t="shared" si="35"/>
        <v>#DIV/0!</v>
      </c>
      <c r="O477" s="84" t="e">
        <f t="shared" si="36"/>
        <v>#DIV/0!</v>
      </c>
      <c r="P477" s="84">
        <f t="shared" si="37"/>
        <v>-7.989469999999999</v>
      </c>
      <c r="Q477" s="84" t="e">
        <f t="shared" si="38"/>
        <v>#DIV/0!</v>
      </c>
      <c r="X477" s="84">
        <v>0.2</v>
      </c>
      <c r="Y477" s="84">
        <f t="shared" si="39"/>
        <v>0.3805063771123649</v>
      </c>
      <c r="Z477" s="84">
        <f t="shared" si="40"/>
        <v>47.185103358332142</v>
      </c>
      <c r="AA477" s="84">
        <f t="shared" si="41"/>
        <v>0.15929115538015254</v>
      </c>
      <c r="AB477" s="84">
        <f t="shared" si="42"/>
        <v>0.14143727594452568</v>
      </c>
      <c r="AC477" s="84">
        <f t="shared" si="43"/>
        <v>1.7157359936773489</v>
      </c>
      <c r="AD477" s="84">
        <f t="shared" si="44"/>
        <v>0.17231081424036285</v>
      </c>
    </row>
    <row r="478" spans="8:30" x14ac:dyDescent="0.25">
      <c r="H478" s="84" t="e">
        <f t="shared" si="32"/>
        <v>#DIV/0!</v>
      </c>
      <c r="I478" s="84">
        <v>4720</v>
      </c>
      <c r="J478" s="84" t="e">
        <f t="shared" si="30"/>
        <v>#DIV/0!</v>
      </c>
      <c r="K478" s="84" t="e">
        <f t="shared" si="31"/>
        <v>#DIV/0!</v>
      </c>
      <c r="L478" s="84" t="e">
        <f t="shared" si="33"/>
        <v>#DIV/0!</v>
      </c>
      <c r="M478" s="84" t="e">
        <f t="shared" si="34"/>
        <v>#DIV/0!</v>
      </c>
      <c r="N478" s="84" t="e">
        <f t="shared" si="35"/>
        <v>#DIV/0!</v>
      </c>
      <c r="O478" s="84" t="e">
        <f t="shared" si="36"/>
        <v>#DIV/0!</v>
      </c>
      <c r="P478" s="84">
        <f t="shared" si="37"/>
        <v>-8.0394800000000011</v>
      </c>
      <c r="Q478" s="84" t="e">
        <f t="shared" si="38"/>
        <v>#DIV/0!</v>
      </c>
      <c r="X478" s="84">
        <v>0.2</v>
      </c>
      <c r="Y478" s="84">
        <f t="shared" si="39"/>
        <v>0.3805063771123649</v>
      </c>
      <c r="Z478" s="84">
        <f t="shared" si="40"/>
        <v>47.23516714255581</v>
      </c>
      <c r="AA478" s="84">
        <f t="shared" si="41"/>
        <v>0.15922360185483886</v>
      </c>
      <c r="AB478" s="84">
        <f t="shared" si="42"/>
        <v>0.14143423086837204</v>
      </c>
      <c r="AC478" s="84">
        <f t="shared" si="43"/>
        <v>1.7175564037317668</v>
      </c>
      <c r="AD478" s="84">
        <f t="shared" si="44"/>
        <v>0.17220340627765135</v>
      </c>
    </row>
    <row r="479" spans="8:30" x14ac:dyDescent="0.25">
      <c r="H479" s="84" t="e">
        <f t="shared" si="32"/>
        <v>#DIV/0!</v>
      </c>
      <c r="I479" s="84">
        <v>4730</v>
      </c>
      <c r="J479" s="84" t="e">
        <f t="shared" si="30"/>
        <v>#DIV/0!</v>
      </c>
      <c r="K479" s="84" t="e">
        <f t="shared" si="31"/>
        <v>#DIV/0!</v>
      </c>
      <c r="L479" s="84" t="e">
        <f t="shared" si="33"/>
        <v>#DIV/0!</v>
      </c>
      <c r="M479" s="84" t="e">
        <f t="shared" si="34"/>
        <v>#DIV/0!</v>
      </c>
      <c r="N479" s="84" t="e">
        <f t="shared" si="35"/>
        <v>#DIV/0!</v>
      </c>
      <c r="O479" s="84" t="e">
        <f t="shared" si="36"/>
        <v>#DIV/0!</v>
      </c>
      <c r="P479" s="84">
        <f t="shared" si="37"/>
        <v>-8.0896299999999997</v>
      </c>
      <c r="Q479" s="84" t="e">
        <f t="shared" si="38"/>
        <v>#DIV/0!</v>
      </c>
      <c r="X479" s="84">
        <v>0.2</v>
      </c>
      <c r="Y479" s="84">
        <f t="shared" si="39"/>
        <v>0.3805063771123649</v>
      </c>
      <c r="Z479" s="84">
        <f t="shared" si="40"/>
        <v>47.285177921140175</v>
      </c>
      <c r="AA479" s="84">
        <f t="shared" si="41"/>
        <v>0.15915621985784442</v>
      </c>
      <c r="AB479" s="84">
        <f t="shared" si="42"/>
        <v>0.14143119866780465</v>
      </c>
      <c r="AC479" s="84">
        <f t="shared" si="43"/>
        <v>1.7193748864049401</v>
      </c>
      <c r="AD479" s="84">
        <f t="shared" si="44"/>
        <v>0.17209626832870459</v>
      </c>
    </row>
    <row r="480" spans="8:30" x14ac:dyDescent="0.25">
      <c r="H480" s="84" t="e">
        <f t="shared" si="32"/>
        <v>#DIV/0!</v>
      </c>
      <c r="I480" s="84">
        <v>4740</v>
      </c>
      <c r="J480" s="84" t="e">
        <f t="shared" si="30"/>
        <v>#DIV/0!</v>
      </c>
      <c r="K480" s="84" t="e">
        <f t="shared" si="31"/>
        <v>#DIV/0!</v>
      </c>
      <c r="L480" s="84" t="e">
        <f t="shared" si="33"/>
        <v>#DIV/0!</v>
      </c>
      <c r="M480" s="84" t="e">
        <f t="shared" si="34"/>
        <v>#DIV/0!</v>
      </c>
      <c r="N480" s="84" t="e">
        <f t="shared" si="35"/>
        <v>#DIV/0!</v>
      </c>
      <c r="O480" s="84" t="e">
        <f t="shared" si="36"/>
        <v>#DIV/0!</v>
      </c>
      <c r="P480" s="84">
        <f t="shared" si="37"/>
        <v>-8.13992</v>
      </c>
      <c r="Q480" s="84" t="e">
        <f t="shared" si="38"/>
        <v>#DIV/0!</v>
      </c>
      <c r="X480" s="84">
        <v>0.2</v>
      </c>
      <c r="Y480" s="84">
        <f t="shared" si="39"/>
        <v>0.3805063771123649</v>
      </c>
      <c r="Z480" s="84">
        <f t="shared" si="40"/>
        <v>47.335135862090645</v>
      </c>
      <c r="AA480" s="84">
        <f t="shared" si="41"/>
        <v>0.1590890085923731</v>
      </c>
      <c r="AB480" s="84">
        <f t="shared" si="42"/>
        <v>0.1414281792613325</v>
      </c>
      <c r="AC480" s="84">
        <f t="shared" si="43"/>
        <v>1.7211914478058508</v>
      </c>
      <c r="AD480" s="84">
        <f t="shared" si="44"/>
        <v>0.17198939917582065</v>
      </c>
    </row>
    <row r="481" spans="8:30" x14ac:dyDescent="0.25">
      <c r="H481" s="84" t="e">
        <f t="shared" si="32"/>
        <v>#DIV/0!</v>
      </c>
      <c r="I481" s="84">
        <v>4750</v>
      </c>
      <c r="J481" s="84" t="e">
        <f t="shared" si="30"/>
        <v>#DIV/0!</v>
      </c>
      <c r="K481" s="84" t="e">
        <f t="shared" si="31"/>
        <v>#DIV/0!</v>
      </c>
      <c r="L481" s="84" t="e">
        <f t="shared" si="33"/>
        <v>#DIV/0!</v>
      </c>
      <c r="M481" s="84" t="e">
        <f t="shared" si="34"/>
        <v>#DIV/0!</v>
      </c>
      <c r="N481" s="84" t="e">
        <f t="shared" si="35"/>
        <v>#DIV/0!</v>
      </c>
      <c r="O481" s="84" t="e">
        <f t="shared" si="36"/>
        <v>#DIV/0!</v>
      </c>
      <c r="P481" s="84">
        <f t="shared" si="37"/>
        <v>-8.1903499999999987</v>
      </c>
      <c r="Q481" s="84" t="e">
        <f t="shared" si="38"/>
        <v>#DIV/0!</v>
      </c>
      <c r="X481" s="84">
        <v>0.2</v>
      </c>
      <c r="Y481" s="84">
        <f t="shared" si="39"/>
        <v>0.3805063771123649</v>
      </c>
      <c r="Z481" s="84">
        <f t="shared" si="40"/>
        <v>47.385041132527014</v>
      </c>
      <c r="AA481" s="84">
        <f t="shared" si="41"/>
        <v>0.1590219672670011</v>
      </c>
      <c r="AB481" s="84">
        <f t="shared" si="42"/>
        <v>0.14142517256815074</v>
      </c>
      <c r="AC481" s="84">
        <f t="shared" si="43"/>
        <v>1.7230060940112779</v>
      </c>
      <c r="AD481" s="84">
        <f t="shared" si="44"/>
        <v>0.17188279760925393</v>
      </c>
    </row>
    <row r="482" spans="8:30" x14ac:dyDescent="0.25">
      <c r="H482" s="84" t="e">
        <f t="shared" si="32"/>
        <v>#DIV/0!</v>
      </c>
      <c r="I482" s="84">
        <v>4760</v>
      </c>
      <c r="J482" s="84" t="e">
        <f t="shared" si="30"/>
        <v>#DIV/0!</v>
      </c>
      <c r="K482" s="84" t="e">
        <f t="shared" si="31"/>
        <v>#DIV/0!</v>
      </c>
      <c r="L482" s="84" t="e">
        <f t="shared" si="33"/>
        <v>#DIV/0!</v>
      </c>
      <c r="M482" s="84" t="e">
        <f t="shared" si="34"/>
        <v>#DIV/0!</v>
      </c>
      <c r="N482" s="84" t="e">
        <f t="shared" si="35"/>
        <v>#DIV/0!</v>
      </c>
      <c r="O482" s="84" t="e">
        <f t="shared" si="36"/>
        <v>#DIV/0!</v>
      </c>
      <c r="P482" s="84">
        <f t="shared" si="37"/>
        <v>-8.2409199999999991</v>
      </c>
      <c r="Q482" s="84" t="e">
        <f t="shared" si="38"/>
        <v>#DIV/0!</v>
      </c>
      <c r="X482" s="84">
        <v>0.2</v>
      </c>
      <c r="Y482" s="84">
        <f t="shared" si="39"/>
        <v>0.3805063771123649</v>
      </c>
      <c r="Z482" s="84">
        <f t="shared" si="40"/>
        <v>47.434893898689964</v>
      </c>
      <c r="AA482" s="84">
        <f t="shared" si="41"/>
        <v>0.15895509509562969</v>
      </c>
      <c r="AB482" s="84">
        <f t="shared" si="42"/>
        <v>0.1414221785081336</v>
      </c>
      <c r="AC482" s="84">
        <f t="shared" si="43"/>
        <v>1.724818831066034</v>
      </c>
      <c r="AD482" s="84">
        <f t="shared" si="44"/>
        <v>0.17177646242714714</v>
      </c>
    </row>
    <row r="483" spans="8:30" x14ac:dyDescent="0.25">
      <c r="H483" s="84" t="e">
        <f t="shared" si="32"/>
        <v>#DIV/0!</v>
      </c>
      <c r="I483" s="84">
        <v>4770</v>
      </c>
      <c r="J483" s="84" t="e">
        <f t="shared" si="30"/>
        <v>#DIV/0!</v>
      </c>
      <c r="K483" s="84" t="e">
        <f t="shared" si="31"/>
        <v>#DIV/0!</v>
      </c>
      <c r="L483" s="84" t="e">
        <f t="shared" si="33"/>
        <v>#DIV/0!</v>
      </c>
      <c r="M483" s="84" t="e">
        <f t="shared" si="34"/>
        <v>#DIV/0!</v>
      </c>
      <c r="N483" s="84" t="e">
        <f t="shared" si="35"/>
        <v>#DIV/0!</v>
      </c>
      <c r="O483" s="84" t="e">
        <f t="shared" si="36"/>
        <v>#DIV/0!</v>
      </c>
      <c r="P483" s="84">
        <f t="shared" si="37"/>
        <v>-8.2916299999999978</v>
      </c>
      <c r="Q483" s="84" t="e">
        <f t="shared" si="38"/>
        <v>#DIV/0!</v>
      </c>
      <c r="X483" s="84">
        <v>0.2</v>
      </c>
      <c r="Y483" s="84">
        <f t="shared" si="39"/>
        <v>0.3805063771123649</v>
      </c>
      <c r="Z483" s="84">
        <f t="shared" si="40"/>
        <v>47.484694325947508</v>
      </c>
      <c r="AA483" s="84">
        <f t="shared" si="41"/>
        <v>0.15888839129743812</v>
      </c>
      <c r="AB483" s="84">
        <f t="shared" si="42"/>
        <v>0.14141919700182726</v>
      </c>
      <c r="AC483" s="84">
        <f t="shared" si="43"/>
        <v>1.7266296649832009</v>
      </c>
      <c r="AD483" s="84">
        <f t="shared" si="44"/>
        <v>0.17167039243546375</v>
      </c>
    </row>
    <row r="484" spans="8:30" x14ac:dyDescent="0.25">
      <c r="H484" s="84" t="e">
        <f t="shared" si="32"/>
        <v>#DIV/0!</v>
      </c>
      <c r="I484" s="84">
        <v>4780</v>
      </c>
      <c r="J484" s="84" t="e">
        <f t="shared" si="30"/>
        <v>#DIV/0!</v>
      </c>
      <c r="K484" s="84" t="e">
        <f t="shared" si="31"/>
        <v>#DIV/0!</v>
      </c>
      <c r="L484" s="84" t="e">
        <f t="shared" si="33"/>
        <v>#DIV/0!</v>
      </c>
      <c r="M484" s="84" t="e">
        <f t="shared" si="34"/>
        <v>#DIV/0!</v>
      </c>
      <c r="N484" s="84" t="e">
        <f t="shared" si="35"/>
        <v>#DIV/0!</v>
      </c>
      <c r="O484" s="84" t="e">
        <f t="shared" si="36"/>
        <v>#DIV/0!</v>
      </c>
      <c r="P484" s="84">
        <f t="shared" si="37"/>
        <v>-8.3424799999999983</v>
      </c>
      <c r="Q484" s="84" t="e">
        <f t="shared" si="38"/>
        <v>#DIV/0!</v>
      </c>
      <c r="X484" s="84">
        <v>0.2</v>
      </c>
      <c r="Y484" s="84">
        <f t="shared" si="39"/>
        <v>0.3805063771123649</v>
      </c>
      <c r="Z484" s="84">
        <f t="shared" si="40"/>
        <v>47.534442578801418</v>
      </c>
      <c r="AA484" s="84">
        <f t="shared" si="41"/>
        <v>0.15882185509683741</v>
      </c>
      <c r="AB484" s="84">
        <f t="shared" si="42"/>
        <v>0.14141622797044268</v>
      </c>
      <c r="AC484" s="84">
        <f t="shared" si="43"/>
        <v>1.7284386017443607</v>
      </c>
      <c r="AD484" s="84">
        <f t="shared" si="44"/>
        <v>0.17156458644792141</v>
      </c>
    </row>
    <row r="485" spans="8:30" x14ac:dyDescent="0.25">
      <c r="H485" s="84" t="e">
        <f t="shared" si="32"/>
        <v>#DIV/0!</v>
      </c>
      <c r="I485" s="84">
        <v>4790</v>
      </c>
      <c r="J485" s="84" t="e">
        <f t="shared" si="30"/>
        <v>#DIV/0!</v>
      </c>
      <c r="K485" s="84" t="e">
        <f t="shared" si="31"/>
        <v>#DIV/0!</v>
      </c>
      <c r="L485" s="84" t="e">
        <f t="shared" si="33"/>
        <v>#DIV/0!</v>
      </c>
      <c r="M485" s="84" t="e">
        <f t="shared" si="34"/>
        <v>#DIV/0!</v>
      </c>
      <c r="N485" s="84" t="e">
        <f t="shared" si="35"/>
        <v>#DIV/0!</v>
      </c>
      <c r="O485" s="84" t="e">
        <f t="shared" si="36"/>
        <v>#DIV/0!</v>
      </c>
      <c r="P485" s="84">
        <f t="shared" si="37"/>
        <v>-8.3934699999999971</v>
      </c>
      <c r="Q485" s="84" t="e">
        <f t="shared" si="38"/>
        <v>#DIV/0!</v>
      </c>
      <c r="X485" s="84">
        <v>0.2</v>
      </c>
      <c r="Y485" s="84">
        <f t="shared" si="39"/>
        <v>0.3805063771123649</v>
      </c>
      <c r="Z485" s="84">
        <f t="shared" si="40"/>
        <v>47.584138820893529</v>
      </c>
      <c r="AA485" s="84">
        <f t="shared" si="41"/>
        <v>0.15875548572342407</v>
      </c>
      <c r="AB485" s="84">
        <f t="shared" si="42"/>
        <v>0.14141327133584886</v>
      </c>
      <c r="AC485" s="84">
        <f t="shared" si="43"/>
        <v>1.7302456472998278</v>
      </c>
      <c r="AD485" s="84">
        <f t="shared" si="44"/>
        <v>0.17145904328592565</v>
      </c>
    </row>
    <row r="486" spans="8:30" x14ac:dyDescent="0.25">
      <c r="H486" s="84" t="e">
        <f t="shared" si="32"/>
        <v>#DIV/0!</v>
      </c>
      <c r="I486" s="84">
        <v>4800</v>
      </c>
      <c r="J486" s="84" t="e">
        <f t="shared" si="30"/>
        <v>#DIV/0!</v>
      </c>
      <c r="K486" s="84" t="e">
        <f t="shared" si="31"/>
        <v>#DIV/0!</v>
      </c>
      <c r="L486" s="84" t="e">
        <f t="shared" si="33"/>
        <v>#DIV/0!</v>
      </c>
      <c r="M486" s="84" t="e">
        <f t="shared" si="34"/>
        <v>#DIV/0!</v>
      </c>
      <c r="N486" s="84" t="e">
        <f t="shared" si="35"/>
        <v>#DIV/0!</v>
      </c>
      <c r="O486" s="84" t="e">
        <f t="shared" si="36"/>
        <v>#DIV/0!</v>
      </c>
      <c r="P486" s="84">
        <f t="shared" si="37"/>
        <v>-8.4446000000000012</v>
      </c>
      <c r="Q486" s="84" t="e">
        <f t="shared" si="38"/>
        <v>#DIV/0!</v>
      </c>
      <c r="X486" s="84">
        <v>0.2</v>
      </c>
      <c r="Y486" s="84">
        <f t="shared" si="39"/>
        <v>0.3805063771123649</v>
      </c>
      <c r="Z486" s="84">
        <f t="shared" si="40"/>
        <v>47.633783215012059</v>
      </c>
      <c r="AA486" s="84">
        <f t="shared" si="41"/>
        <v>0.1586892824119352</v>
      </c>
      <c r="AB486" s="84">
        <f t="shared" si="42"/>
        <v>0.14141032702056583</v>
      </c>
      <c r="AC486" s="84">
        <f t="shared" si="43"/>
        <v>1.7320508075688776</v>
      </c>
      <c r="AD486" s="84">
        <f t="shared" si="44"/>
        <v>0.17135376177850478</v>
      </c>
    </row>
    <row r="487" spans="8:30" x14ac:dyDescent="0.25">
      <c r="H487" s="84" t="e">
        <f t="shared" si="32"/>
        <v>#DIV/0!</v>
      </c>
      <c r="I487" s="84">
        <v>4810</v>
      </c>
      <c r="J487" s="84" t="e">
        <f t="shared" si="30"/>
        <v>#DIV/0!</v>
      </c>
      <c r="K487" s="84" t="e">
        <f t="shared" si="31"/>
        <v>#DIV/0!</v>
      </c>
      <c r="L487" s="84" t="e">
        <f t="shared" si="33"/>
        <v>#DIV/0!</v>
      </c>
      <c r="M487" s="84" t="e">
        <f t="shared" si="34"/>
        <v>#DIV/0!</v>
      </c>
      <c r="N487" s="84" t="e">
        <f t="shared" si="35"/>
        <v>#DIV/0!</v>
      </c>
      <c r="O487" s="84" t="e">
        <f t="shared" si="36"/>
        <v>#DIV/0!</v>
      </c>
      <c r="P487" s="84">
        <f t="shared" si="37"/>
        <v>-8.49587</v>
      </c>
      <c r="Q487" s="84" t="e">
        <f t="shared" si="38"/>
        <v>#DIV/0!</v>
      </c>
      <c r="X487" s="84">
        <v>0.2</v>
      </c>
      <c r="Y487" s="84">
        <f t="shared" si="39"/>
        <v>0.3805063771123649</v>
      </c>
      <c r="Z487" s="84">
        <f t="shared" si="40"/>
        <v>47.683375923097785</v>
      </c>
      <c r="AA487" s="84">
        <f t="shared" si="41"/>
        <v>0.15862324440220307</v>
      </c>
      <c r="AB487" s="84">
        <f t="shared" si="42"/>
        <v>0.141407394947758</v>
      </c>
      <c r="AC487" s="84">
        <f t="shared" si="43"/>
        <v>1.7338540884399702</v>
      </c>
      <c r="AD487" s="84">
        <f t="shared" si="44"/>
        <v>0.17124874076224517</v>
      </c>
    </row>
    <row r="488" spans="8:30" x14ac:dyDescent="0.25">
      <c r="H488" s="84" t="e">
        <f t="shared" si="32"/>
        <v>#DIV/0!</v>
      </c>
      <c r="I488" s="84">
        <v>4820</v>
      </c>
      <c r="J488" s="84" t="e">
        <f t="shared" si="30"/>
        <v>#DIV/0!</v>
      </c>
      <c r="K488" s="84" t="e">
        <f t="shared" si="31"/>
        <v>#DIV/0!</v>
      </c>
      <c r="L488" s="84" t="e">
        <f t="shared" si="33"/>
        <v>#DIV/0!</v>
      </c>
      <c r="M488" s="84" t="e">
        <f t="shared" si="34"/>
        <v>#DIV/0!</v>
      </c>
      <c r="N488" s="84" t="e">
        <f t="shared" si="35"/>
        <v>#DIV/0!</v>
      </c>
      <c r="O488" s="84" t="e">
        <f t="shared" si="36"/>
        <v>#DIV/0!</v>
      </c>
      <c r="P488" s="84">
        <f t="shared" si="37"/>
        <v>-8.5472800000000007</v>
      </c>
      <c r="Q488" s="84" t="e">
        <f t="shared" si="38"/>
        <v>#DIV/0!</v>
      </c>
      <c r="X488" s="84">
        <v>0.2</v>
      </c>
      <c r="Y488" s="84">
        <f t="shared" si="39"/>
        <v>0.3805063771123649</v>
      </c>
      <c r="Z488" s="84">
        <f t="shared" si="40"/>
        <v>47.73291710625027</v>
      </c>
      <c r="AA488" s="84">
        <f t="shared" si="41"/>
        <v>0.15855737093911093</v>
      </c>
      <c r="AB488" s="84">
        <f t="shared" si="42"/>
        <v>0.14140447504122738</v>
      </c>
      <c r="AC488" s="84">
        <f t="shared" si="43"/>
        <v>1.7356554957709784</v>
      </c>
      <c r="AD488" s="84">
        <f t="shared" si="44"/>
        <v>0.17114397908122728</v>
      </c>
    </row>
    <row r="489" spans="8:30" x14ac:dyDescent="0.25">
      <c r="H489" s="84" t="e">
        <f t="shared" si="32"/>
        <v>#DIV/0!</v>
      </c>
      <c r="I489" s="84">
        <v>4830</v>
      </c>
      <c r="J489" s="84" t="e">
        <f t="shared" si="30"/>
        <v>#DIV/0!</v>
      </c>
      <c r="K489" s="84" t="e">
        <f t="shared" si="31"/>
        <v>#DIV/0!</v>
      </c>
      <c r="L489" s="84" t="e">
        <f t="shared" si="33"/>
        <v>#DIV/0!</v>
      </c>
      <c r="M489" s="84" t="e">
        <f t="shared" si="34"/>
        <v>#DIV/0!</v>
      </c>
      <c r="N489" s="84" t="e">
        <f t="shared" si="35"/>
        <v>#DIV/0!</v>
      </c>
      <c r="O489" s="84" t="e">
        <f t="shared" si="36"/>
        <v>#DIV/0!</v>
      </c>
      <c r="P489" s="84">
        <f t="shared" si="37"/>
        <v>-8.5988299999999995</v>
      </c>
      <c r="Q489" s="84" t="e">
        <f t="shared" si="38"/>
        <v>#DIV/0!</v>
      </c>
      <c r="X489" s="84">
        <v>0.2</v>
      </c>
      <c r="Y489" s="84">
        <f t="shared" si="39"/>
        <v>0.3805063771123649</v>
      </c>
      <c r="Z489" s="84">
        <f t="shared" si="40"/>
        <v>47.782406924733884</v>
      </c>
      <c r="AA489" s="84">
        <f t="shared" si="41"/>
        <v>0.15849166127254921</v>
      </c>
      <c r="AB489" s="84">
        <f t="shared" si="42"/>
        <v>0.14140156722540703</v>
      </c>
      <c r="AC489" s="84">
        <f t="shared" si="43"/>
        <v>1.7374550353894056</v>
      </c>
      <c r="AD489" s="84">
        <f t="shared" si="44"/>
        <v>0.17103947558696234</v>
      </c>
    </row>
    <row r="490" spans="8:30" x14ac:dyDescent="0.25">
      <c r="H490" s="84" t="e">
        <f t="shared" si="32"/>
        <v>#DIV/0!</v>
      </c>
      <c r="I490" s="84">
        <v>4840</v>
      </c>
      <c r="J490" s="84" t="e">
        <f t="shared" si="30"/>
        <v>#DIV/0!</v>
      </c>
      <c r="K490" s="84" t="e">
        <f t="shared" si="31"/>
        <v>#DIV/0!</v>
      </c>
      <c r="L490" s="84" t="e">
        <f t="shared" si="33"/>
        <v>#DIV/0!</v>
      </c>
      <c r="M490" s="84" t="e">
        <f t="shared" si="34"/>
        <v>#DIV/0!</v>
      </c>
      <c r="N490" s="84" t="e">
        <f t="shared" si="35"/>
        <v>#DIV/0!</v>
      </c>
      <c r="O490" s="84" t="e">
        <f t="shared" si="36"/>
        <v>#DIV/0!</v>
      </c>
      <c r="P490" s="84">
        <f t="shared" si="37"/>
        <v>-8.6505200000000002</v>
      </c>
      <c r="Q490" s="84" t="e">
        <f t="shared" si="38"/>
        <v>#DIV/0!</v>
      </c>
      <c r="X490" s="84">
        <v>0.2</v>
      </c>
      <c r="Y490" s="84">
        <f t="shared" si="39"/>
        <v>0.3805063771123649</v>
      </c>
      <c r="Z490" s="84">
        <f t="shared" si="40"/>
        <v>47.831845537983938</v>
      </c>
      <c r="AA490" s="84">
        <f t="shared" si="41"/>
        <v>0.15842611465737169</v>
      </c>
      <c r="AB490" s="84">
        <f t="shared" si="42"/>
        <v>0.14139867142535453</v>
      </c>
      <c r="AC490" s="84">
        <f t="shared" si="43"/>
        <v>1.7392527130926088</v>
      </c>
      <c r="AD490" s="84">
        <f t="shared" si="44"/>
        <v>0.17093522913832984</v>
      </c>
    </row>
    <row r="491" spans="8:30" x14ac:dyDescent="0.25">
      <c r="H491" s="84" t="e">
        <f t="shared" si="32"/>
        <v>#DIV/0!</v>
      </c>
      <c r="I491" s="84">
        <v>4850</v>
      </c>
      <c r="J491" s="84" t="e">
        <f t="shared" si="30"/>
        <v>#DIV/0!</v>
      </c>
      <c r="K491" s="84" t="e">
        <f t="shared" si="31"/>
        <v>#DIV/0!</v>
      </c>
      <c r="L491" s="84" t="e">
        <f t="shared" si="33"/>
        <v>#DIV/0!</v>
      </c>
      <c r="M491" s="84" t="e">
        <f t="shared" si="34"/>
        <v>#DIV/0!</v>
      </c>
      <c r="N491" s="84" t="e">
        <f t="shared" si="35"/>
        <v>#DIV/0!</v>
      </c>
      <c r="O491" s="84" t="e">
        <f t="shared" si="36"/>
        <v>#DIV/0!</v>
      </c>
      <c r="P491" s="84">
        <f t="shared" si="37"/>
        <v>-8.7023499999999991</v>
      </c>
      <c r="Q491" s="84" t="e">
        <f t="shared" si="38"/>
        <v>#DIV/0!</v>
      </c>
      <c r="X491" s="84">
        <v>0.2</v>
      </c>
      <c r="Y491" s="84">
        <f t="shared" si="39"/>
        <v>0.3805063771123649</v>
      </c>
      <c r="Z491" s="84">
        <f t="shared" si="40"/>
        <v>47.881233104612626</v>
      </c>
      <c r="AA491" s="84">
        <f t="shared" si="41"/>
        <v>0.15836073035335257</v>
      </c>
      <c r="AB491" s="84">
        <f t="shared" si="42"/>
        <v>0.14139578756674556</v>
      </c>
      <c r="AC491" s="84">
        <f t="shared" si="43"/>
        <v>1.7410485346480151</v>
      </c>
      <c r="AD491" s="84">
        <f t="shared" si="44"/>
        <v>0.17083123860151525</v>
      </c>
    </row>
    <row r="492" spans="8:30" x14ac:dyDescent="0.25">
      <c r="H492" s="84" t="e">
        <f t="shared" si="32"/>
        <v>#DIV/0!</v>
      </c>
      <c r="I492" s="84">
        <v>4860</v>
      </c>
      <c r="J492" s="84" t="e">
        <f t="shared" si="30"/>
        <v>#DIV/0!</v>
      </c>
      <c r="K492" s="84" t="e">
        <f t="shared" si="31"/>
        <v>#DIV/0!</v>
      </c>
      <c r="L492" s="84" t="e">
        <f t="shared" si="33"/>
        <v>#DIV/0!</v>
      </c>
      <c r="M492" s="84" t="e">
        <f t="shared" si="34"/>
        <v>#DIV/0!</v>
      </c>
      <c r="N492" s="84" t="e">
        <f t="shared" si="35"/>
        <v>#DIV/0!</v>
      </c>
      <c r="O492" s="84" t="e">
        <f t="shared" si="36"/>
        <v>#DIV/0!</v>
      </c>
      <c r="P492" s="84">
        <f t="shared" si="37"/>
        <v>-8.7543199999999999</v>
      </c>
      <c r="Q492" s="84" t="e">
        <f t="shared" si="38"/>
        <v>#DIV/0!</v>
      </c>
      <c r="X492" s="84">
        <v>0.2</v>
      </c>
      <c r="Y492" s="84">
        <f t="shared" si="39"/>
        <v>0.3805063771123649</v>
      </c>
      <c r="Z492" s="84">
        <f t="shared" si="40"/>
        <v>47.930569782414942</v>
      </c>
      <c r="AA492" s="84">
        <f t="shared" si="41"/>
        <v>0.15829550762514424</v>
      </c>
      <c r="AB492" s="84">
        <f t="shared" si="42"/>
        <v>0.1413929155758675</v>
      </c>
      <c r="AC492" s="84">
        <f t="shared" si="43"/>
        <v>1.7428425057933374</v>
      </c>
      <c r="AD492" s="84">
        <f t="shared" si="44"/>
        <v>0.17072750284994909</v>
      </c>
    </row>
    <row r="493" spans="8:30" x14ac:dyDescent="0.25">
      <c r="H493" s="84" t="e">
        <f t="shared" si="32"/>
        <v>#DIV/0!</v>
      </c>
      <c r="I493" s="84">
        <v>4870</v>
      </c>
      <c r="J493" s="84" t="e">
        <f t="shared" si="30"/>
        <v>#DIV/0!</v>
      </c>
      <c r="K493" s="84" t="e">
        <f t="shared" si="31"/>
        <v>#DIV/0!</v>
      </c>
      <c r="L493" s="84" t="e">
        <f t="shared" si="33"/>
        <v>#DIV/0!</v>
      </c>
      <c r="M493" s="84" t="e">
        <f t="shared" si="34"/>
        <v>#DIV/0!</v>
      </c>
      <c r="N493" s="84" t="e">
        <f t="shared" si="35"/>
        <v>#DIV/0!</v>
      </c>
      <c r="O493" s="84" t="e">
        <f t="shared" si="36"/>
        <v>#DIV/0!</v>
      </c>
      <c r="P493" s="84">
        <f t="shared" si="37"/>
        <v>-8.8064299999999989</v>
      </c>
      <c r="Q493" s="84" t="e">
        <f t="shared" si="38"/>
        <v>#DIV/0!</v>
      </c>
      <c r="X493" s="84">
        <v>0.2</v>
      </c>
      <c r="Y493" s="84">
        <f t="shared" si="39"/>
        <v>0.3805063771123649</v>
      </c>
      <c r="Z493" s="84">
        <f t="shared" si="40"/>
        <v>47.979855728374652</v>
      </c>
      <c r="AA493" s="84">
        <f t="shared" si="41"/>
        <v>0.15823044574223469</v>
      </c>
      <c r="AB493" s="84">
        <f t="shared" si="42"/>
        <v>0.14139005537961313</v>
      </c>
      <c r="AC493" s="84">
        <f t="shared" si="43"/>
        <v>1.7446346322367903</v>
      </c>
      <c r="AD493" s="84">
        <f t="shared" si="44"/>
        <v>0.17062402076424582</v>
      </c>
    </row>
    <row r="494" spans="8:30" x14ac:dyDescent="0.25">
      <c r="H494" s="84" t="e">
        <f t="shared" si="32"/>
        <v>#DIV/0!</v>
      </c>
      <c r="I494" s="84">
        <v>4880</v>
      </c>
      <c r="J494" s="84" t="e">
        <f t="shared" si="30"/>
        <v>#DIV/0!</v>
      </c>
      <c r="K494" s="84" t="e">
        <f t="shared" si="31"/>
        <v>#DIV/0!</v>
      </c>
      <c r="L494" s="84" t="e">
        <f t="shared" si="33"/>
        <v>#DIV/0!</v>
      </c>
      <c r="M494" s="84" t="e">
        <f t="shared" si="34"/>
        <v>#DIV/0!</v>
      </c>
      <c r="N494" s="84" t="e">
        <f t="shared" si="35"/>
        <v>#DIV/0!</v>
      </c>
      <c r="O494" s="84" t="e">
        <f t="shared" si="36"/>
        <v>#DIV/0!</v>
      </c>
      <c r="P494" s="84">
        <f t="shared" si="37"/>
        <v>-8.8586799999999997</v>
      </c>
      <c r="Q494" s="84" t="e">
        <f t="shared" si="38"/>
        <v>#DIV/0!</v>
      </c>
      <c r="X494" s="84">
        <v>0.2</v>
      </c>
      <c r="Y494" s="84">
        <f t="shared" si="39"/>
        <v>0.3805063771123649</v>
      </c>
      <c r="Z494" s="84">
        <f t="shared" si="40"/>
        <v>48.029091098670015</v>
      </c>
      <c r="AA494" s="84">
        <f t="shared" si="41"/>
        <v>0.15816554397890611</v>
      </c>
      <c r="AB494" s="84">
        <f t="shared" si="42"/>
        <v>0.1413872069054746</v>
      </c>
      <c r="AC494" s="84">
        <f t="shared" si="43"/>
        <v>1.7464249196572981</v>
      </c>
      <c r="AD494" s="84">
        <f t="shared" si="44"/>
        <v>0.17052079123214414</v>
      </c>
    </row>
    <row r="495" spans="8:30" x14ac:dyDescent="0.25">
      <c r="H495" s="84" t="e">
        <f t="shared" si="32"/>
        <v>#DIV/0!</v>
      </c>
      <c r="I495" s="84">
        <v>4890</v>
      </c>
      <c r="J495" s="84" t="e">
        <f t="shared" si="30"/>
        <v>#DIV/0!</v>
      </c>
      <c r="K495" s="84" t="e">
        <f t="shared" si="31"/>
        <v>#DIV/0!</v>
      </c>
      <c r="L495" s="84" t="e">
        <f t="shared" si="33"/>
        <v>#DIV/0!</v>
      </c>
      <c r="M495" s="84" t="e">
        <f t="shared" si="34"/>
        <v>#DIV/0!</v>
      </c>
      <c r="N495" s="84" t="e">
        <f t="shared" si="35"/>
        <v>#DIV/0!</v>
      </c>
      <c r="O495" s="84" t="e">
        <f t="shared" si="36"/>
        <v>#DIV/0!</v>
      </c>
      <c r="P495" s="84">
        <f t="shared" si="37"/>
        <v>-8.9110699999999987</v>
      </c>
      <c r="Q495" s="84" t="e">
        <f t="shared" si="38"/>
        <v>#DIV/0!</v>
      </c>
      <c r="X495" s="84">
        <v>0.2</v>
      </c>
      <c r="Y495" s="84">
        <f t="shared" si="39"/>
        <v>0.3805063771123649</v>
      </c>
      <c r="Z495" s="84">
        <f t="shared" si="40"/>
        <v>48.078276048679626</v>
      </c>
      <c r="AA495" s="84">
        <f t="shared" si="41"/>
        <v>0.15810080161419382</v>
      </c>
      <c r="AB495" s="84">
        <f t="shared" si="42"/>
        <v>0.14138437008153701</v>
      </c>
      <c r="AC495" s="84">
        <f t="shared" si="43"/>
        <v>1.748213373704709</v>
      </c>
      <c r="AD495" s="84">
        <f t="shared" si="44"/>
        <v>0.17041781314844728</v>
      </c>
    </row>
    <row r="496" spans="8:30" x14ac:dyDescent="0.25">
      <c r="H496" s="84" t="e">
        <f t="shared" si="32"/>
        <v>#DIV/0!</v>
      </c>
      <c r="I496" s="84">
        <v>4900</v>
      </c>
      <c r="J496" s="84" t="e">
        <f t="shared" si="30"/>
        <v>#DIV/0!</v>
      </c>
      <c r="K496" s="84" t="e">
        <f t="shared" si="31"/>
        <v>#DIV/0!</v>
      </c>
      <c r="L496" s="84" t="e">
        <f t="shared" si="33"/>
        <v>#DIV/0!</v>
      </c>
      <c r="M496" s="84" t="e">
        <f t="shared" si="34"/>
        <v>#DIV/0!</v>
      </c>
      <c r="N496" s="84" t="e">
        <f t="shared" si="35"/>
        <v>#DIV/0!</v>
      </c>
      <c r="O496" s="84" t="e">
        <f t="shared" si="36"/>
        <v>#DIV/0!</v>
      </c>
      <c r="P496" s="84">
        <f t="shared" si="37"/>
        <v>-8.9635999999999996</v>
      </c>
      <c r="Q496" s="84" t="e">
        <f t="shared" si="38"/>
        <v>#DIV/0!</v>
      </c>
      <c r="X496" s="84">
        <v>0.2</v>
      </c>
      <c r="Y496" s="84">
        <f t="shared" si="39"/>
        <v>0.3805063771123649</v>
      </c>
      <c r="Z496" s="84">
        <f t="shared" si="40"/>
        <v>48.127410732988103</v>
      </c>
      <c r="AA496" s="84">
        <f t="shared" si="41"/>
        <v>0.15803621793184516</v>
      </c>
      <c r="AB496" s="84">
        <f t="shared" si="42"/>
        <v>0.14138154483647267</v>
      </c>
      <c r="AC496" s="84">
        <f t="shared" si="43"/>
        <v>1.75</v>
      </c>
      <c r="AD496" s="84">
        <f t="shared" si="44"/>
        <v>0.17031508541496432</v>
      </c>
    </row>
    <row r="497" spans="8:30" x14ac:dyDescent="0.25">
      <c r="H497" s="84" t="e">
        <f t="shared" si="32"/>
        <v>#DIV/0!</v>
      </c>
      <c r="I497" s="84">
        <v>4910</v>
      </c>
      <c r="J497" s="84" t="e">
        <f t="shared" si="30"/>
        <v>#DIV/0!</v>
      </c>
      <c r="K497" s="84" t="e">
        <f t="shared" si="31"/>
        <v>#DIV/0!</v>
      </c>
      <c r="L497" s="84" t="e">
        <f t="shared" si="33"/>
        <v>#DIV/0!</v>
      </c>
      <c r="M497" s="84" t="e">
        <f t="shared" si="34"/>
        <v>#DIV/0!</v>
      </c>
      <c r="N497" s="84" t="e">
        <f t="shared" si="35"/>
        <v>#DIV/0!</v>
      </c>
      <c r="O497" s="84" t="e">
        <f t="shared" si="36"/>
        <v>#DIV/0!</v>
      </c>
      <c r="P497" s="84">
        <f t="shared" si="37"/>
        <v>-9.0162699999999987</v>
      </c>
      <c r="Q497" s="84" t="e">
        <f t="shared" si="38"/>
        <v>#DIV/0!</v>
      </c>
      <c r="X497" s="84">
        <v>0.2</v>
      </c>
      <c r="Y497" s="84">
        <f t="shared" si="39"/>
        <v>0.3805063771123649</v>
      </c>
      <c r="Z497" s="84">
        <f t="shared" si="40"/>
        <v>48.176495305391782</v>
      </c>
      <c r="AA497" s="84">
        <f t="shared" si="41"/>
        <v>0.15797179222027946</v>
      </c>
      <c r="AB497" s="84">
        <f t="shared" si="42"/>
        <v>0.14137873109953483</v>
      </c>
      <c r="AC497" s="84">
        <f t="shared" si="43"/>
        <v>1.7517848041354853</v>
      </c>
      <c r="AD497" s="84">
        <f t="shared" si="44"/>
        <v>0.17021260694045176</v>
      </c>
    </row>
    <row r="498" spans="8:30" x14ac:dyDescent="0.25">
      <c r="H498" s="84" t="e">
        <f t="shared" si="32"/>
        <v>#DIV/0!</v>
      </c>
      <c r="I498" s="84">
        <v>4920</v>
      </c>
      <c r="J498" s="84" t="e">
        <f t="shared" si="30"/>
        <v>#DIV/0!</v>
      </c>
      <c r="K498" s="84" t="e">
        <f t="shared" si="31"/>
        <v>#DIV/0!</v>
      </c>
      <c r="L498" s="84" t="e">
        <f t="shared" si="33"/>
        <v>#DIV/0!</v>
      </c>
      <c r="M498" s="84" t="e">
        <f t="shared" si="34"/>
        <v>#DIV/0!</v>
      </c>
      <c r="N498" s="84" t="e">
        <f t="shared" si="35"/>
        <v>#DIV/0!</v>
      </c>
      <c r="O498" s="84" t="e">
        <f t="shared" si="36"/>
        <v>#DIV/0!</v>
      </c>
      <c r="P498" s="84">
        <f t="shared" si="37"/>
        <v>-9.0690799999999996</v>
      </c>
      <c r="Q498" s="84" t="e">
        <f t="shared" si="38"/>
        <v>#DIV/0!</v>
      </c>
      <c r="X498" s="84">
        <v>0.2</v>
      </c>
      <c r="Y498" s="84">
        <f t="shared" si="39"/>
        <v>0.3805063771123649</v>
      </c>
      <c r="Z498" s="84">
        <f t="shared" si="40"/>
        <v>48.225529918904293</v>
      </c>
      <c r="AA498" s="84">
        <f t="shared" si="41"/>
        <v>0.15790752377254791</v>
      </c>
      <c r="AB498" s="84">
        <f t="shared" si="42"/>
        <v>0.14137592880055203</v>
      </c>
      <c r="AC498" s="84">
        <f t="shared" si="43"/>
        <v>1.7535677916750183</v>
      </c>
      <c r="AD498" s="84">
        <f t="shared" si="44"/>
        <v>0.17011037664055623</v>
      </c>
    </row>
    <row r="499" spans="8:30" x14ac:dyDescent="0.25">
      <c r="H499" s="84" t="e">
        <f t="shared" si="32"/>
        <v>#DIV/0!</v>
      </c>
      <c r="I499" s="84">
        <v>4930</v>
      </c>
      <c r="J499" s="84" t="e">
        <f t="shared" si="30"/>
        <v>#DIV/0!</v>
      </c>
      <c r="K499" s="84" t="e">
        <f t="shared" si="31"/>
        <v>#DIV/0!</v>
      </c>
      <c r="L499" s="84" t="e">
        <f t="shared" si="33"/>
        <v>#DIV/0!</v>
      </c>
      <c r="M499" s="84" t="e">
        <f t="shared" si="34"/>
        <v>#DIV/0!</v>
      </c>
      <c r="N499" s="84" t="e">
        <f t="shared" si="35"/>
        <v>#DIV/0!</v>
      </c>
      <c r="O499" s="84" t="e">
        <f t="shared" si="36"/>
        <v>#DIV/0!</v>
      </c>
      <c r="P499" s="84">
        <f t="shared" si="37"/>
        <v>-9.1220299999999988</v>
      </c>
      <c r="Q499" s="84" t="e">
        <f t="shared" si="38"/>
        <v>#DIV/0!</v>
      </c>
      <c r="X499" s="84">
        <v>0.2</v>
      </c>
      <c r="Y499" s="84">
        <f t="shared" si="39"/>
        <v>0.3805063771123649</v>
      </c>
      <c r="Z499" s="84">
        <f t="shared" si="40"/>
        <v>48.274514725762188</v>
      </c>
      <c r="AA499" s="84">
        <f t="shared" si="41"/>
        <v>0.15784341188629411</v>
      </c>
      <c r="AB499" s="84">
        <f t="shared" si="42"/>
        <v>0.14137313786992212</v>
      </c>
      <c r="AC499" s="84">
        <f t="shared" si="43"/>
        <v>1.7553489681541958</v>
      </c>
      <c r="AD499" s="84">
        <f t="shared" si="44"/>
        <v>0.17000839343775706</v>
      </c>
    </row>
    <row r="500" spans="8:30" x14ac:dyDescent="0.25">
      <c r="H500" s="84" t="e">
        <f t="shared" si="32"/>
        <v>#DIV/0!</v>
      </c>
      <c r="I500" s="84">
        <v>4940</v>
      </c>
      <c r="J500" s="84" t="e">
        <f t="shared" si="30"/>
        <v>#DIV/0!</v>
      </c>
      <c r="K500" s="84" t="e">
        <f t="shared" si="31"/>
        <v>#DIV/0!</v>
      </c>
      <c r="L500" s="84" t="e">
        <f t="shared" si="33"/>
        <v>#DIV/0!</v>
      </c>
      <c r="M500" s="84" t="e">
        <f t="shared" si="34"/>
        <v>#DIV/0!</v>
      </c>
      <c r="N500" s="84" t="e">
        <f t="shared" si="35"/>
        <v>#DIV/0!</v>
      </c>
      <c r="O500" s="84" t="e">
        <f t="shared" si="36"/>
        <v>#DIV/0!</v>
      </c>
      <c r="P500" s="84">
        <f t="shared" si="37"/>
        <v>-9.1751199999999997</v>
      </c>
      <c r="Q500" s="84" t="e">
        <f t="shared" si="38"/>
        <v>#DIV/0!</v>
      </c>
      <c r="X500" s="84">
        <v>0.2</v>
      </c>
      <c r="Y500" s="84">
        <f t="shared" si="39"/>
        <v>0.3805063771123649</v>
      </c>
      <c r="Z500" s="84">
        <f t="shared" si="40"/>
        <v>48.323449877430406</v>
      </c>
      <c r="AA500" s="84">
        <f t="shared" si="41"/>
        <v>0.15777945586371506</v>
      </c>
      <c r="AB500" s="84">
        <f t="shared" si="42"/>
        <v>0.14137035823860647</v>
      </c>
      <c r="AC500" s="84">
        <f t="shared" si="43"/>
        <v>1.7571283390805581</v>
      </c>
      <c r="AD500" s="84">
        <f t="shared" si="44"/>
        <v>0.16990665626131016</v>
      </c>
    </row>
    <row r="501" spans="8:30" x14ac:dyDescent="0.25">
      <c r="H501" s="84" t="e">
        <f t="shared" si="32"/>
        <v>#DIV/0!</v>
      </c>
      <c r="I501" s="84">
        <v>4950</v>
      </c>
      <c r="J501" s="84" t="e">
        <f t="shared" si="30"/>
        <v>#DIV/0!</v>
      </c>
      <c r="K501" s="84" t="e">
        <f t="shared" si="31"/>
        <v>#DIV/0!</v>
      </c>
      <c r="L501" s="84" t="e">
        <f t="shared" si="33"/>
        <v>#DIV/0!</v>
      </c>
      <c r="M501" s="84" t="e">
        <f t="shared" si="34"/>
        <v>#DIV/0!</v>
      </c>
      <c r="N501" s="84" t="e">
        <f t="shared" si="35"/>
        <v>#DIV/0!</v>
      </c>
      <c r="O501" s="84" t="e">
        <f t="shared" si="36"/>
        <v>#DIV/0!</v>
      </c>
      <c r="P501" s="84">
        <f t="shared" si="37"/>
        <v>-9.2283499999999989</v>
      </c>
      <c r="Q501" s="84" t="e">
        <f t="shared" si="38"/>
        <v>#DIV/0!</v>
      </c>
      <c r="X501" s="84">
        <v>0.2</v>
      </c>
      <c r="Y501" s="84">
        <f t="shared" si="39"/>
        <v>0.3805063771123649</v>
      </c>
      <c r="Z501" s="84">
        <f t="shared" si="40"/>
        <v>48.372335524607713</v>
      </c>
      <c r="AA501" s="84">
        <f t="shared" si="41"/>
        <v>0.15771565501152257</v>
      </c>
      <c r="AB501" s="84">
        <f t="shared" si="42"/>
        <v>0.14136758983812445</v>
      </c>
      <c r="AC501" s="84">
        <f t="shared" si="43"/>
        <v>1.758905909933786</v>
      </c>
      <c r="AD501" s="84">
        <f t="shared" si="44"/>
        <v>0.16980516404719193</v>
      </c>
    </row>
    <row r="502" spans="8:30" x14ac:dyDescent="0.25">
      <c r="H502" s="84" t="e">
        <f t="shared" si="32"/>
        <v>#DIV/0!</v>
      </c>
      <c r="I502" s="84">
        <v>4960</v>
      </c>
      <c r="J502" s="84" t="e">
        <f t="shared" si="30"/>
        <v>#DIV/0!</v>
      </c>
      <c r="K502" s="84" t="e">
        <f t="shared" si="31"/>
        <v>#DIV/0!</v>
      </c>
      <c r="L502" s="84" t="e">
        <f t="shared" si="33"/>
        <v>#DIV/0!</v>
      </c>
      <c r="M502" s="84" t="e">
        <f t="shared" si="34"/>
        <v>#DIV/0!</v>
      </c>
      <c r="N502" s="84" t="e">
        <f t="shared" si="35"/>
        <v>#DIV/0!</v>
      </c>
      <c r="O502" s="84" t="e">
        <f t="shared" si="36"/>
        <v>#DIV/0!</v>
      </c>
      <c r="P502" s="84">
        <f t="shared" si="37"/>
        <v>-9.28172</v>
      </c>
      <c r="Q502" s="84" t="e">
        <f t="shared" si="38"/>
        <v>#DIV/0!</v>
      </c>
      <c r="X502" s="84">
        <v>0.2</v>
      </c>
      <c r="Y502" s="84">
        <f t="shared" si="39"/>
        <v>0.3805063771123649</v>
      </c>
      <c r="Z502" s="84">
        <f t="shared" si="40"/>
        <v>48.421171817232214</v>
      </c>
      <c r="AA502" s="84">
        <f t="shared" si="41"/>
        <v>0.15765200864090467</v>
      </c>
      <c r="AB502" s="84">
        <f t="shared" si="42"/>
        <v>0.14136483260054758</v>
      </c>
      <c r="AC502" s="84">
        <f t="shared" si="43"/>
        <v>1.7606816861659009</v>
      </c>
      <c r="AD502" s="84">
        <f t="shared" si="44"/>
        <v>0.169703915738044</v>
      </c>
    </row>
    <row r="503" spans="8:30" x14ac:dyDescent="0.25">
      <c r="H503" s="84" t="e">
        <f t="shared" si="32"/>
        <v>#DIV/0!</v>
      </c>
      <c r="I503" s="84">
        <v>4970</v>
      </c>
      <c r="J503" s="84" t="e">
        <f t="shared" si="30"/>
        <v>#DIV/0!</v>
      </c>
      <c r="K503" s="84" t="e">
        <f t="shared" si="31"/>
        <v>#DIV/0!</v>
      </c>
      <c r="L503" s="84" t="e">
        <f t="shared" si="33"/>
        <v>#DIV/0!</v>
      </c>
      <c r="M503" s="84" t="e">
        <f t="shared" si="34"/>
        <v>#DIV/0!</v>
      </c>
      <c r="N503" s="84" t="e">
        <f t="shared" si="35"/>
        <v>#DIV/0!</v>
      </c>
      <c r="O503" s="84" t="e">
        <f t="shared" si="36"/>
        <v>#DIV/0!</v>
      </c>
      <c r="P503" s="84">
        <f t="shared" si="37"/>
        <v>-9.335230000000001</v>
      </c>
      <c r="Q503" s="84" t="e">
        <f t="shared" si="38"/>
        <v>#DIV/0!</v>
      </c>
      <c r="X503" s="84">
        <v>0.2</v>
      </c>
      <c r="Y503" s="84">
        <f t="shared" si="39"/>
        <v>0.3805063771123649</v>
      </c>
      <c r="Z503" s="84">
        <f t="shared" si="40"/>
        <v>48.46995890448661</v>
      </c>
      <c r="AA503" s="84">
        <f t="shared" si="41"/>
        <v>0.15758851606748825</v>
      </c>
      <c r="AB503" s="84">
        <f t="shared" si="42"/>
        <v>0.14136208645849416</v>
      </c>
      <c r="AC503" s="84">
        <f t="shared" si="43"/>
        <v>1.7624556732014569</v>
      </c>
      <c r="AD503" s="84">
        <f t="shared" si="44"/>
        <v>0.16960291028311858</v>
      </c>
    </row>
    <row r="504" spans="8:30" x14ac:dyDescent="0.25">
      <c r="H504" s="84" t="e">
        <f t="shared" si="32"/>
        <v>#DIV/0!</v>
      </c>
      <c r="I504" s="84">
        <v>4980</v>
      </c>
      <c r="J504" s="84" t="e">
        <f t="shared" si="30"/>
        <v>#DIV/0!</v>
      </c>
      <c r="K504" s="84" t="e">
        <f t="shared" si="31"/>
        <v>#DIV/0!</v>
      </c>
      <c r="L504" s="84" t="e">
        <f t="shared" si="33"/>
        <v>#DIV/0!</v>
      </c>
      <c r="M504" s="84" t="e">
        <f t="shared" si="34"/>
        <v>#DIV/0!</v>
      </c>
      <c r="N504" s="84" t="e">
        <f t="shared" si="35"/>
        <v>#DIV/0!</v>
      </c>
      <c r="O504" s="84" t="e">
        <f t="shared" si="36"/>
        <v>#DIV/0!</v>
      </c>
      <c r="P504" s="84">
        <f t="shared" si="37"/>
        <v>-9.3888800000000003</v>
      </c>
      <c r="Q504" s="84" t="e">
        <f t="shared" si="38"/>
        <v>#DIV/0!</v>
      </c>
      <c r="X504" s="84">
        <v>0.2</v>
      </c>
      <c r="Y504" s="84">
        <f t="shared" si="39"/>
        <v>0.3805063771123649</v>
      </c>
      <c r="Z504" s="84">
        <f t="shared" si="40"/>
        <v>48.518696934803579</v>
      </c>
      <c r="AA504" s="84">
        <f t="shared" si="41"/>
        <v>0.15752517661130105</v>
      </c>
      <c r="AB504" s="84">
        <f t="shared" si="42"/>
        <v>0.1413593513451237</v>
      </c>
      <c r="AC504" s="84">
        <f t="shared" si="43"/>
        <v>1.7642278764377353</v>
      </c>
      <c r="AD504" s="84">
        <f t="shared" si="44"/>
        <v>0.16950214663822422</v>
      </c>
    </row>
    <row r="505" spans="8:30" x14ac:dyDescent="0.25">
      <c r="H505" s="84" t="e">
        <f t="shared" si="32"/>
        <v>#DIV/0!</v>
      </c>
      <c r="I505" s="84">
        <v>4990</v>
      </c>
      <c r="J505" s="84" t="e">
        <f t="shared" si="30"/>
        <v>#DIV/0!</v>
      </c>
      <c r="K505" s="84" t="e">
        <f t="shared" si="31"/>
        <v>#DIV/0!</v>
      </c>
      <c r="L505" s="84" t="e">
        <f t="shared" si="33"/>
        <v>#DIV/0!</v>
      </c>
      <c r="M505" s="84" t="e">
        <f t="shared" si="34"/>
        <v>#DIV/0!</v>
      </c>
      <c r="N505" s="84" t="e">
        <f t="shared" si="35"/>
        <v>#DIV/0!</v>
      </c>
      <c r="O505" s="84" t="e">
        <f t="shared" si="36"/>
        <v>#DIV/0!</v>
      </c>
      <c r="P505" s="84">
        <f t="shared" si="37"/>
        <v>-9.4426700000000015</v>
      </c>
      <c r="Q505" s="84" t="e">
        <f t="shared" si="38"/>
        <v>#DIV/0!</v>
      </c>
      <c r="X505" s="84">
        <v>0.2</v>
      </c>
      <c r="Y505" s="84">
        <f t="shared" si="39"/>
        <v>0.3805063771123649</v>
      </c>
      <c r="Z505" s="84">
        <f t="shared" si="40"/>
        <v>48.567386055871019</v>
      </c>
      <c r="AA505" s="84">
        <f t="shared" si="41"/>
        <v>0.15746198959673507</v>
      </c>
      <c r="AB505" s="84">
        <f t="shared" si="42"/>
        <v>0.14135662719413147</v>
      </c>
      <c r="AC505" s="84">
        <f t="shared" si="43"/>
        <v>1.7659983012449361</v>
      </c>
      <c r="AD505" s="84">
        <f t="shared" si="44"/>
        <v>0.16940162376567211</v>
      </c>
    </row>
    <row r="506" spans="8:30" x14ac:dyDescent="0.25">
      <c r="H506" s="84" t="e">
        <f t="shared" si="32"/>
        <v>#DIV/0!</v>
      </c>
      <c r="I506" s="84">
        <v>5000</v>
      </c>
      <c r="J506" s="84" t="e">
        <f t="shared" si="30"/>
        <v>#DIV/0!</v>
      </c>
      <c r="K506" s="84" t="e">
        <f t="shared" si="31"/>
        <v>#DIV/0!</v>
      </c>
      <c r="L506" s="84" t="e">
        <f t="shared" si="33"/>
        <v>#DIV/0!</v>
      </c>
      <c r="M506" s="84" t="e">
        <f t="shared" si="34"/>
        <v>#DIV/0!</v>
      </c>
      <c r="N506" s="84" t="e">
        <f t="shared" si="35"/>
        <v>#DIV/0!</v>
      </c>
      <c r="O506" s="84" t="e">
        <f t="shared" si="36"/>
        <v>#DIV/0!</v>
      </c>
      <c r="P506" s="84">
        <f t="shared" si="37"/>
        <v>-9.4966000000000008</v>
      </c>
      <c r="Q506" s="84" t="e">
        <f t="shared" si="38"/>
        <v>#DIV/0!</v>
      </c>
      <c r="X506" s="84">
        <v>0.2</v>
      </c>
      <c r="Y506" s="84">
        <f t="shared" si="39"/>
        <v>0.3805063771123649</v>
      </c>
      <c r="Z506" s="84">
        <f t="shared" si="40"/>
        <v>48.616026414637304</v>
      </c>
      <c r="AA506" s="84">
        <f t="shared" si="41"/>
        <v>0.15739895435250956</v>
      </c>
      <c r="AB506" s="84">
        <f t="shared" si="42"/>
        <v>0.1413539139397432</v>
      </c>
      <c r="AC506" s="84">
        <f t="shared" si="43"/>
        <v>1.7677669529663689</v>
      </c>
      <c r="AD506" s="84">
        <f t="shared" si="44"/>
        <v>0.16930134063422303</v>
      </c>
    </row>
  </sheetData>
  <sortState ref="C9:F62">
    <sortCondition ref="D9:D62"/>
  </sortState>
  <conditionalFormatting sqref="F9:G34 G47:G62 F47:F87">
    <cfRule type="cellIs" dxfId="6" priority="1" operator="greaterThan">
      <formula>1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9"/>
  <sheetViews>
    <sheetView zoomScale="85" zoomScaleNormal="85" workbookViewId="0">
      <selection activeCell="K29" sqref="K29"/>
    </sheetView>
  </sheetViews>
  <sheetFormatPr baseColWidth="10" defaultRowHeight="15" x14ac:dyDescent="0.25"/>
  <cols>
    <col min="1" max="16384" width="11.42578125" style="28"/>
  </cols>
  <sheetData>
    <row r="1" spans="1:7" x14ac:dyDescent="0.25">
      <c r="A1" s="98"/>
      <c r="B1" s="98"/>
      <c r="C1" s="98"/>
      <c r="D1" s="98"/>
      <c r="E1" s="98"/>
      <c r="F1" s="98"/>
      <c r="G1" s="98"/>
    </row>
    <row r="2" spans="1:7" x14ac:dyDescent="0.25">
      <c r="A2" s="98"/>
      <c r="B2" s="98"/>
      <c r="C2" s="98"/>
      <c r="D2" s="98"/>
      <c r="E2" s="98"/>
      <c r="F2" s="98"/>
      <c r="G2" s="98"/>
    </row>
    <row r="3" spans="1:7" x14ac:dyDescent="0.25">
      <c r="A3" s="98"/>
      <c r="B3" s="98"/>
      <c r="C3" s="98"/>
      <c r="D3" s="98"/>
      <c r="E3" s="98"/>
      <c r="F3" s="98"/>
      <c r="G3" s="98"/>
    </row>
    <row r="4" spans="1:7" x14ac:dyDescent="0.25">
      <c r="A4" s="98"/>
      <c r="B4" s="98"/>
      <c r="C4" s="98"/>
      <c r="D4" s="98"/>
      <c r="E4" s="98"/>
      <c r="F4" s="98"/>
      <c r="G4" s="98"/>
    </row>
    <row r="5" spans="1:7" x14ac:dyDescent="0.25">
      <c r="A5" s="98"/>
      <c r="B5" s="98"/>
      <c r="C5" s="98"/>
      <c r="D5" s="98"/>
      <c r="E5" s="98"/>
      <c r="F5" s="98"/>
      <c r="G5" s="98"/>
    </row>
    <row r="6" spans="1:7" x14ac:dyDescent="0.25">
      <c r="A6" s="31"/>
      <c r="B6" s="30"/>
      <c r="C6" s="30"/>
    </row>
    <row r="7" spans="1:7" x14ac:dyDescent="0.25">
      <c r="A7" s="33" t="s">
        <v>30</v>
      </c>
    </row>
    <row r="8" spans="1:7" x14ac:dyDescent="0.25">
      <c r="A8" s="31" t="s">
        <v>3</v>
      </c>
      <c r="B8" s="30" t="s">
        <v>4</v>
      </c>
      <c r="C8" s="30" t="s">
        <v>5</v>
      </c>
      <c r="D8" s="29" t="s">
        <v>13</v>
      </c>
      <c r="E8" s="29"/>
      <c r="F8" s="85" t="s">
        <v>59</v>
      </c>
    </row>
    <row r="9" spans="1:7" x14ac:dyDescent="0.25">
      <c r="A9" s="98">
        <v>175.94312796208533</v>
      </c>
      <c r="B9" s="98">
        <v>1</v>
      </c>
      <c r="C9" s="98">
        <v>0.22905148858800076</v>
      </c>
      <c r="D9" s="98">
        <v>48.39982152342818</v>
      </c>
      <c r="E9" s="98"/>
      <c r="F9" s="32"/>
    </row>
    <row r="10" spans="1:7" ht="15.75" x14ac:dyDescent="0.25">
      <c r="A10" s="98">
        <v>171.67361111111111</v>
      </c>
      <c r="B10" s="98">
        <v>1</v>
      </c>
      <c r="C10" s="98">
        <v>0.2497333657104206</v>
      </c>
      <c r="D10" s="98">
        <v>47.808968871412361</v>
      </c>
      <c r="E10" s="98"/>
      <c r="F10" s="102" t="s">
        <v>74</v>
      </c>
    </row>
    <row r="11" spans="1:7" x14ac:dyDescent="0.25">
      <c r="A11" s="98">
        <v>174.07746478873239</v>
      </c>
      <c r="B11" s="98">
        <v>1</v>
      </c>
      <c r="C11" s="98">
        <v>0.23275256550622309</v>
      </c>
      <c r="D11" s="98">
        <v>48.142526970911121</v>
      </c>
      <c r="E11" s="98"/>
      <c r="F11" s="84"/>
    </row>
    <row r="12" spans="1:7" x14ac:dyDescent="0.25">
      <c r="A12" s="98">
        <v>185.90523690773065</v>
      </c>
      <c r="B12" s="98">
        <v>1</v>
      </c>
      <c r="C12" s="98">
        <v>0.19912946348141181</v>
      </c>
      <c r="D12" s="98">
        <v>49.751183661408923</v>
      </c>
      <c r="E12" s="98"/>
      <c r="F12" s="84"/>
    </row>
    <row r="13" spans="1:7" x14ac:dyDescent="0.25">
      <c r="A13" s="98">
        <v>179.19082125603867</v>
      </c>
      <c r="B13" s="98">
        <v>1</v>
      </c>
      <c r="C13" s="98">
        <v>0.22172796529387837</v>
      </c>
      <c r="D13" s="98">
        <v>48.844479473262354</v>
      </c>
      <c r="E13" s="98"/>
      <c r="F13" s="84"/>
    </row>
    <row r="14" spans="1:7" x14ac:dyDescent="0.25">
      <c r="A14" s="98">
        <v>105.5225988700565</v>
      </c>
      <c r="B14" s="98">
        <v>1</v>
      </c>
      <c r="C14" s="98">
        <v>0.15533758860793326</v>
      </c>
      <c r="D14" s="98">
        <v>37.401684798670026</v>
      </c>
      <c r="E14" s="98"/>
      <c r="F14" s="84"/>
    </row>
    <row r="15" spans="1:7" x14ac:dyDescent="0.25">
      <c r="A15" s="98">
        <v>104.79160839160839</v>
      </c>
      <c r="B15" s="98">
        <v>1</v>
      </c>
      <c r="C15" s="98"/>
      <c r="D15" s="98">
        <v>37.271912648957709</v>
      </c>
      <c r="E15" s="98"/>
      <c r="F15" s="84"/>
    </row>
    <row r="16" spans="1:7" x14ac:dyDescent="0.25">
      <c r="A16" s="98">
        <v>103.76625172890733</v>
      </c>
      <c r="B16" s="98">
        <v>1</v>
      </c>
      <c r="C16" s="98">
        <v>0.21250554656497658</v>
      </c>
      <c r="D16" s="98">
        <v>37.089116762829271</v>
      </c>
      <c r="E16" s="98"/>
      <c r="F16" s="84"/>
    </row>
    <row r="17" spans="1:6" x14ac:dyDescent="0.25">
      <c r="A17" s="98">
        <v>103.37016574585635</v>
      </c>
      <c r="B17" s="98">
        <v>1</v>
      </c>
      <c r="C17" s="98">
        <v>0.22007977707376078</v>
      </c>
      <c r="D17" s="98">
        <v>37.018262681666855</v>
      </c>
      <c r="E17" s="98"/>
      <c r="F17" s="84"/>
    </row>
    <row r="18" spans="1:6" x14ac:dyDescent="0.25">
      <c r="A18" s="98">
        <v>104.72486033519554</v>
      </c>
      <c r="B18" s="98">
        <v>1</v>
      </c>
      <c r="C18" s="98">
        <v>0.19131946212398865</v>
      </c>
      <c r="D18" s="98">
        <v>37.260040400529775</v>
      </c>
      <c r="E18" s="98"/>
      <c r="F18" s="84"/>
    </row>
    <row r="19" spans="1:6" x14ac:dyDescent="0.25">
      <c r="A19" s="98"/>
      <c r="B19" s="98"/>
      <c r="C19" s="98"/>
      <c r="D19" s="98"/>
      <c r="E19" s="98"/>
      <c r="F19" s="32"/>
    </row>
    <row r="20" spans="1:6" x14ac:dyDescent="0.25">
      <c r="A20" s="98"/>
      <c r="B20" s="98"/>
      <c r="C20" s="98"/>
      <c r="D20" s="98"/>
      <c r="E20" s="98"/>
      <c r="F20" s="32"/>
    </row>
    <row r="21" spans="1:6" x14ac:dyDescent="0.25">
      <c r="A21" s="98"/>
      <c r="B21" s="98"/>
      <c r="C21" s="98"/>
      <c r="D21" s="98"/>
      <c r="E21" s="98"/>
      <c r="F21" s="32"/>
    </row>
    <row r="22" spans="1:6" x14ac:dyDescent="0.25">
      <c r="A22" s="98"/>
      <c r="B22" s="98"/>
      <c r="C22" s="98"/>
      <c r="D22" s="98"/>
      <c r="E22" s="98"/>
      <c r="F22" s="32"/>
    </row>
    <row r="23" spans="1:6" x14ac:dyDescent="0.25">
      <c r="A23" s="98"/>
      <c r="B23" s="98"/>
      <c r="C23" s="98"/>
      <c r="D23" s="98"/>
      <c r="E23" s="98"/>
      <c r="F23" s="32"/>
    </row>
    <row r="24" spans="1:6" x14ac:dyDescent="0.25">
      <c r="A24" s="98"/>
      <c r="B24" s="98"/>
      <c r="C24" s="98"/>
      <c r="D24" s="98"/>
      <c r="E24" s="98"/>
      <c r="F24" s="32"/>
    </row>
    <row r="25" spans="1:6" x14ac:dyDescent="0.25">
      <c r="A25" s="98"/>
      <c r="B25" s="98"/>
      <c r="C25" s="98"/>
      <c r="D25" s="98"/>
      <c r="E25" s="98"/>
    </row>
    <row r="26" spans="1:6" x14ac:dyDescent="0.25">
      <c r="A26" s="98"/>
      <c r="B26" s="98"/>
      <c r="C26" s="98"/>
      <c r="D26" s="98"/>
      <c r="E26" s="98"/>
    </row>
    <row r="27" spans="1:6" x14ac:dyDescent="0.25">
      <c r="A27" s="98"/>
      <c r="B27" s="98"/>
      <c r="C27" s="98"/>
      <c r="D27" s="98"/>
      <c r="E27" s="98"/>
    </row>
    <row r="28" spans="1:6" x14ac:dyDescent="0.25">
      <c r="A28" s="98"/>
      <c r="B28" s="98"/>
      <c r="C28" s="98"/>
      <c r="D28" s="98"/>
      <c r="E28" s="98"/>
    </row>
    <row r="29" spans="1:6" x14ac:dyDescent="0.25">
      <c r="A29" s="98"/>
      <c r="B29" s="98"/>
      <c r="C29" s="98"/>
      <c r="D29" s="98"/>
      <c r="E29" s="98"/>
    </row>
    <row r="30" spans="1:6" x14ac:dyDescent="0.25">
      <c r="A30" s="98"/>
      <c r="B30" s="98"/>
      <c r="C30" s="98"/>
      <c r="D30" s="98"/>
      <c r="E30" s="98"/>
    </row>
    <row r="31" spans="1:6" x14ac:dyDescent="0.25">
      <c r="A31" s="98"/>
      <c r="B31" s="98"/>
      <c r="C31" s="98"/>
      <c r="D31" s="98"/>
      <c r="E31" s="98"/>
    </row>
    <row r="32" spans="1:6" x14ac:dyDescent="0.25">
      <c r="A32" s="98"/>
      <c r="B32" s="98"/>
      <c r="C32" s="98"/>
      <c r="D32" s="98"/>
      <c r="E32" s="98"/>
    </row>
    <row r="33" spans="1:5" x14ac:dyDescent="0.25">
      <c r="A33" s="98"/>
      <c r="B33" s="98"/>
      <c r="C33" s="98"/>
      <c r="D33" s="98"/>
      <c r="E33" s="98"/>
    </row>
    <row r="34" spans="1:5" x14ac:dyDescent="0.25">
      <c r="A34" s="98"/>
      <c r="B34" s="98"/>
      <c r="C34" s="98"/>
      <c r="D34" s="98"/>
      <c r="E34" s="98"/>
    </row>
    <row r="35" spans="1:5" x14ac:dyDescent="0.25">
      <c r="A35" s="98"/>
      <c r="B35" s="98"/>
      <c r="C35" s="98"/>
      <c r="D35" s="98"/>
      <c r="E35" s="98"/>
    </row>
    <row r="36" spans="1:5" x14ac:dyDescent="0.25">
      <c r="A36" s="98"/>
      <c r="B36" s="98"/>
      <c r="C36" s="98"/>
      <c r="D36" s="98"/>
      <c r="E36" s="98"/>
    </row>
    <row r="37" spans="1:5" x14ac:dyDescent="0.25">
      <c r="A37" s="98"/>
      <c r="B37" s="98"/>
      <c r="C37" s="98"/>
      <c r="D37" s="98"/>
      <c r="E37" s="98"/>
    </row>
    <row r="38" spans="1:5" x14ac:dyDescent="0.25">
      <c r="A38" s="98"/>
      <c r="B38" s="98"/>
      <c r="C38" s="98"/>
      <c r="D38" s="98"/>
      <c r="E38" s="98"/>
    </row>
    <row r="39" spans="1:5" x14ac:dyDescent="0.25">
      <c r="A39" s="98"/>
      <c r="B39" s="98"/>
      <c r="C39" s="98"/>
      <c r="D39" s="98"/>
      <c r="E39" s="98"/>
    </row>
    <row r="40" spans="1:5" x14ac:dyDescent="0.25">
      <c r="A40" s="98"/>
      <c r="B40" s="98"/>
      <c r="C40" s="98"/>
      <c r="D40" s="98"/>
      <c r="E40" s="98"/>
    </row>
    <row r="41" spans="1:5" x14ac:dyDescent="0.25">
      <c r="A41" s="98"/>
      <c r="B41" s="98"/>
      <c r="C41" s="98"/>
      <c r="D41" s="98"/>
      <c r="E41" s="98"/>
    </row>
    <row r="42" spans="1:5" x14ac:dyDescent="0.25">
      <c r="A42" s="98"/>
      <c r="B42" s="98"/>
      <c r="C42" s="98"/>
      <c r="D42" s="98"/>
      <c r="E42" s="98"/>
    </row>
    <row r="43" spans="1:5" x14ac:dyDescent="0.25">
      <c r="A43" s="98"/>
      <c r="B43" s="98"/>
      <c r="C43" s="98"/>
      <c r="D43" s="98"/>
      <c r="E43" s="98"/>
    </row>
    <row r="44" spans="1:5" x14ac:dyDescent="0.25">
      <c r="A44" s="98"/>
      <c r="B44" s="98"/>
      <c r="C44" s="98"/>
      <c r="D44" s="98"/>
      <c r="E44" s="98"/>
    </row>
    <row r="45" spans="1:5" x14ac:dyDescent="0.25">
      <c r="A45" s="98"/>
      <c r="B45" s="98"/>
      <c r="C45" s="98"/>
      <c r="D45" s="98"/>
      <c r="E45" s="98"/>
    </row>
    <row r="46" spans="1:5" x14ac:dyDescent="0.25">
      <c r="A46" s="98"/>
      <c r="B46" s="98"/>
      <c r="C46" s="98"/>
      <c r="D46" s="98"/>
      <c r="E46" s="98"/>
    </row>
    <row r="47" spans="1:5" x14ac:dyDescent="0.25">
      <c r="A47" s="98"/>
      <c r="B47" s="98"/>
      <c r="C47" s="98"/>
      <c r="D47" s="98"/>
      <c r="E47" s="98"/>
    </row>
    <row r="48" spans="1:5" x14ac:dyDescent="0.25">
      <c r="A48" s="98"/>
      <c r="B48" s="98"/>
      <c r="C48" s="98"/>
      <c r="D48" s="98"/>
      <c r="E48" s="98"/>
    </row>
    <row r="49" spans="1:5" x14ac:dyDescent="0.25">
      <c r="A49" s="98"/>
      <c r="B49" s="98"/>
      <c r="C49" s="98"/>
      <c r="D49" s="98"/>
      <c r="E49" s="98"/>
    </row>
    <row r="50" spans="1:5" x14ac:dyDescent="0.25">
      <c r="A50" s="98"/>
      <c r="B50" s="98"/>
      <c r="C50" s="98"/>
      <c r="D50" s="98"/>
      <c r="E50" s="98"/>
    </row>
    <row r="51" spans="1:5" x14ac:dyDescent="0.25">
      <c r="A51" s="98"/>
      <c r="B51" s="98"/>
      <c r="C51" s="98"/>
      <c r="D51" s="98"/>
      <c r="E51" s="98"/>
    </row>
    <row r="52" spans="1:5" x14ac:dyDescent="0.25">
      <c r="A52" s="98"/>
      <c r="B52" s="98"/>
      <c r="C52" s="98"/>
      <c r="D52" s="98"/>
      <c r="E52" s="98"/>
    </row>
    <row r="53" spans="1:5" x14ac:dyDescent="0.25">
      <c r="A53" s="98"/>
      <c r="B53" s="98"/>
      <c r="C53" s="98"/>
      <c r="D53" s="98"/>
      <c r="E53" s="98"/>
    </row>
    <row r="54" spans="1:5" x14ac:dyDescent="0.25">
      <c r="A54" s="98"/>
      <c r="B54" s="98"/>
      <c r="C54" s="98"/>
      <c r="D54" s="98"/>
      <c r="E54" s="98"/>
    </row>
    <row r="55" spans="1:5" x14ac:dyDescent="0.25">
      <c r="A55" s="98"/>
      <c r="B55" s="98"/>
      <c r="C55" s="98"/>
      <c r="D55" s="98"/>
      <c r="E55" s="98"/>
    </row>
    <row r="56" spans="1:5" x14ac:dyDescent="0.25">
      <c r="A56" s="98"/>
      <c r="B56" s="98"/>
      <c r="C56" s="98"/>
      <c r="D56" s="98"/>
      <c r="E56" s="98"/>
    </row>
    <row r="57" spans="1:5" x14ac:dyDescent="0.25">
      <c r="A57" s="98"/>
      <c r="B57" s="98"/>
      <c r="C57" s="98"/>
      <c r="D57" s="98"/>
      <c r="E57" s="98"/>
    </row>
    <row r="58" spans="1:5" x14ac:dyDescent="0.25">
      <c r="A58" s="98"/>
      <c r="B58" s="98"/>
      <c r="C58" s="98"/>
      <c r="D58" s="98"/>
      <c r="E58" s="98"/>
    </row>
    <row r="59" spans="1:5" x14ac:dyDescent="0.25">
      <c r="A59" s="98"/>
      <c r="B59" s="98"/>
      <c r="C59" s="98"/>
      <c r="D59" s="98"/>
      <c r="E59" s="98"/>
    </row>
    <row r="60" spans="1:5" x14ac:dyDescent="0.25">
      <c r="A60" s="98"/>
      <c r="B60" s="98"/>
      <c r="C60" s="98"/>
      <c r="D60" s="98"/>
      <c r="E60" s="98"/>
    </row>
    <row r="61" spans="1:5" x14ac:dyDescent="0.25">
      <c r="A61" s="98"/>
      <c r="B61" s="98"/>
      <c r="C61" s="98"/>
      <c r="D61" s="98"/>
      <c r="E61" s="98"/>
    </row>
    <row r="62" spans="1:5" x14ac:dyDescent="0.25">
      <c r="A62" s="98"/>
      <c r="B62" s="98"/>
      <c r="C62" s="98"/>
      <c r="D62" s="98"/>
      <c r="E62" s="98"/>
    </row>
    <row r="63" spans="1:5" x14ac:dyDescent="0.25">
      <c r="A63" s="98"/>
      <c r="B63" s="98"/>
      <c r="C63" s="98"/>
      <c r="D63" s="98"/>
      <c r="E63" s="98"/>
    </row>
    <row r="64" spans="1:5" x14ac:dyDescent="0.25">
      <c r="A64" s="98"/>
      <c r="B64" s="98"/>
      <c r="C64" s="98"/>
      <c r="D64" s="98"/>
      <c r="E64" s="98"/>
    </row>
    <row r="65" spans="1:5" x14ac:dyDescent="0.25">
      <c r="A65" s="98"/>
      <c r="B65" s="98"/>
      <c r="C65" s="98"/>
      <c r="D65" s="98"/>
      <c r="E65" s="98"/>
    </row>
    <row r="66" spans="1:5" x14ac:dyDescent="0.25">
      <c r="A66" s="98"/>
      <c r="B66" s="98"/>
      <c r="C66" s="98"/>
      <c r="D66" s="98"/>
      <c r="E66" s="98"/>
    </row>
    <row r="67" spans="1:5" x14ac:dyDescent="0.25">
      <c r="A67" s="98"/>
      <c r="B67" s="98"/>
      <c r="C67" s="98"/>
      <c r="D67" s="98"/>
      <c r="E67" s="98"/>
    </row>
    <row r="68" spans="1:5" x14ac:dyDescent="0.25">
      <c r="A68" s="98"/>
      <c r="B68" s="98"/>
      <c r="C68" s="98"/>
      <c r="D68" s="98"/>
      <c r="E68" s="98"/>
    </row>
    <row r="69" spans="1:5" x14ac:dyDescent="0.25">
      <c r="A69" s="98"/>
      <c r="B69" s="98"/>
      <c r="C69" s="98"/>
      <c r="D69" s="98"/>
      <c r="E69" s="98"/>
    </row>
    <row r="70" spans="1:5" x14ac:dyDescent="0.25">
      <c r="A70" s="98"/>
      <c r="B70" s="98"/>
      <c r="C70" s="98"/>
      <c r="D70" s="98"/>
      <c r="E70" s="98"/>
    </row>
    <row r="71" spans="1:5" x14ac:dyDescent="0.25">
      <c r="A71" s="98"/>
      <c r="B71" s="98"/>
      <c r="C71" s="98"/>
      <c r="D71" s="98"/>
      <c r="E71" s="98"/>
    </row>
    <row r="72" spans="1:5" x14ac:dyDescent="0.25">
      <c r="A72" s="98"/>
      <c r="B72" s="98"/>
      <c r="C72" s="98"/>
      <c r="D72" s="98"/>
      <c r="E72" s="98"/>
    </row>
    <row r="73" spans="1:5" x14ac:dyDescent="0.25">
      <c r="A73" s="98"/>
      <c r="B73" s="98"/>
      <c r="C73" s="98"/>
      <c r="D73" s="98"/>
      <c r="E73" s="98"/>
    </row>
    <row r="74" spans="1:5" x14ac:dyDescent="0.25">
      <c r="A74" s="98"/>
      <c r="B74" s="98"/>
      <c r="C74" s="98"/>
      <c r="D74" s="98"/>
      <c r="E74" s="98"/>
    </row>
    <row r="75" spans="1:5" x14ac:dyDescent="0.25">
      <c r="A75" s="98"/>
      <c r="B75" s="98"/>
      <c r="C75" s="98"/>
      <c r="D75" s="98"/>
      <c r="E75" s="98"/>
    </row>
    <row r="76" spans="1:5" x14ac:dyDescent="0.25">
      <c r="A76" s="98"/>
      <c r="B76" s="98"/>
      <c r="C76" s="98"/>
      <c r="D76" s="98"/>
      <c r="E76" s="98"/>
    </row>
    <row r="77" spans="1:5" x14ac:dyDescent="0.25">
      <c r="A77" s="98"/>
      <c r="B77" s="98"/>
      <c r="C77" s="98"/>
      <c r="D77" s="98"/>
      <c r="E77" s="98"/>
    </row>
    <row r="78" spans="1:5" x14ac:dyDescent="0.25">
      <c r="A78" s="98"/>
      <c r="B78" s="98"/>
      <c r="C78" s="98"/>
      <c r="D78" s="98"/>
      <c r="E78" s="98"/>
    </row>
    <row r="79" spans="1:5" x14ac:dyDescent="0.25">
      <c r="A79" s="98"/>
      <c r="B79" s="98"/>
      <c r="C79" s="98"/>
      <c r="D79" s="98"/>
      <c r="E79" s="98"/>
    </row>
    <row r="80" spans="1:5" x14ac:dyDescent="0.25">
      <c r="A80" s="98"/>
      <c r="B80" s="98"/>
      <c r="C80" s="98"/>
      <c r="D80" s="98"/>
      <c r="E80" s="98"/>
    </row>
    <row r="81" spans="1:5" x14ac:dyDescent="0.25">
      <c r="A81" s="98"/>
      <c r="B81" s="98"/>
      <c r="C81" s="98"/>
      <c r="D81" s="98"/>
      <c r="E81" s="98"/>
    </row>
    <row r="82" spans="1:5" x14ac:dyDescent="0.25">
      <c r="A82" s="98"/>
      <c r="B82" s="98"/>
      <c r="C82" s="98"/>
      <c r="D82" s="98"/>
      <c r="E82" s="98"/>
    </row>
    <row r="83" spans="1:5" x14ac:dyDescent="0.25">
      <c r="A83" s="98"/>
      <c r="B83" s="98"/>
      <c r="C83" s="98"/>
      <c r="D83" s="98"/>
      <c r="E83" s="98"/>
    </row>
    <row r="84" spans="1:5" x14ac:dyDescent="0.25">
      <c r="A84" s="98"/>
      <c r="B84" s="98"/>
      <c r="C84" s="98"/>
      <c r="D84" s="98"/>
      <c r="E84" s="98"/>
    </row>
    <row r="85" spans="1:5" x14ac:dyDescent="0.25">
      <c r="A85" s="98"/>
      <c r="B85" s="98"/>
      <c r="C85" s="98"/>
      <c r="D85" s="98"/>
      <c r="E85" s="98"/>
    </row>
    <row r="86" spans="1:5" x14ac:dyDescent="0.25">
      <c r="A86" s="98"/>
      <c r="B86" s="98"/>
      <c r="C86" s="98"/>
      <c r="D86" s="98"/>
      <c r="E86" s="98"/>
    </row>
    <row r="87" spans="1:5" x14ac:dyDescent="0.25">
      <c r="A87" s="98"/>
      <c r="B87" s="98"/>
      <c r="C87" s="98"/>
      <c r="D87" s="98"/>
      <c r="E87" s="98"/>
    </row>
    <row r="88" spans="1:5" x14ac:dyDescent="0.25">
      <c r="A88" s="98"/>
      <c r="B88" s="98"/>
      <c r="C88" s="98"/>
      <c r="D88" s="98"/>
      <c r="E88" s="98"/>
    </row>
    <row r="89" spans="1:5" x14ac:dyDescent="0.25">
      <c r="A89" s="98"/>
      <c r="B89" s="98"/>
      <c r="C89" s="98"/>
      <c r="D89" s="98"/>
      <c r="E89" s="98"/>
    </row>
    <row r="90" spans="1:5" x14ac:dyDescent="0.25">
      <c r="A90" s="98"/>
      <c r="B90" s="98"/>
      <c r="C90" s="98"/>
      <c r="D90" s="98"/>
      <c r="E90" s="98"/>
    </row>
    <row r="91" spans="1:5" x14ac:dyDescent="0.25">
      <c r="A91" s="98"/>
      <c r="B91" s="98"/>
      <c r="C91" s="98"/>
      <c r="D91" s="98"/>
      <c r="E91" s="98"/>
    </row>
    <row r="92" spans="1:5" x14ac:dyDescent="0.25">
      <c r="A92" s="98"/>
      <c r="B92" s="98"/>
      <c r="C92" s="98"/>
      <c r="D92" s="98"/>
      <c r="E92" s="98"/>
    </row>
    <row r="93" spans="1:5" x14ac:dyDescent="0.25">
      <c r="A93" s="98"/>
      <c r="B93" s="98"/>
      <c r="C93" s="98"/>
      <c r="D93" s="98"/>
      <c r="E93" s="98"/>
    </row>
    <row r="94" spans="1:5" x14ac:dyDescent="0.25">
      <c r="A94" s="98"/>
      <c r="B94" s="98"/>
      <c r="C94" s="98"/>
      <c r="D94" s="98"/>
      <c r="E94" s="98"/>
    </row>
    <row r="95" spans="1:5" x14ac:dyDescent="0.25">
      <c r="A95" s="98"/>
      <c r="B95" s="98"/>
      <c r="C95" s="98"/>
      <c r="D95" s="98"/>
      <c r="E95" s="98"/>
    </row>
    <row r="96" spans="1:5" x14ac:dyDescent="0.25">
      <c r="A96" s="98"/>
      <c r="B96" s="98"/>
      <c r="C96" s="98"/>
      <c r="D96" s="98"/>
      <c r="E96" s="98"/>
    </row>
    <row r="97" spans="1:5" x14ac:dyDescent="0.25">
      <c r="A97" s="98"/>
      <c r="B97" s="98"/>
      <c r="C97" s="98"/>
      <c r="D97" s="98"/>
      <c r="E97" s="98"/>
    </row>
    <row r="98" spans="1:5" x14ac:dyDescent="0.25">
      <c r="A98" s="98"/>
      <c r="B98" s="98"/>
      <c r="C98" s="98"/>
      <c r="D98" s="98"/>
      <c r="E98" s="98"/>
    </row>
    <row r="99" spans="1:5" x14ac:dyDescent="0.25">
      <c r="A99" s="98"/>
      <c r="B99" s="98"/>
      <c r="C99" s="98"/>
      <c r="D99" s="98"/>
      <c r="E99" s="98"/>
    </row>
    <row r="100" spans="1:5" x14ac:dyDescent="0.25">
      <c r="A100" s="98"/>
      <c r="B100" s="98"/>
      <c r="C100" s="98"/>
      <c r="D100" s="98"/>
      <c r="E100" s="98"/>
    </row>
    <row r="101" spans="1:5" x14ac:dyDescent="0.25">
      <c r="A101" s="98"/>
      <c r="B101" s="98"/>
      <c r="C101" s="98"/>
      <c r="D101" s="98"/>
      <c r="E101" s="98"/>
    </row>
    <row r="102" spans="1:5" x14ac:dyDescent="0.25">
      <c r="A102" s="98"/>
      <c r="B102" s="98"/>
      <c r="C102" s="98"/>
      <c r="D102" s="98"/>
      <c r="E102" s="98"/>
    </row>
    <row r="103" spans="1:5" x14ac:dyDescent="0.25">
      <c r="A103" s="98"/>
      <c r="B103" s="98"/>
      <c r="C103" s="98"/>
      <c r="D103" s="98"/>
      <c r="E103" s="98"/>
    </row>
    <row r="104" spans="1:5" x14ac:dyDescent="0.25">
      <c r="A104" s="98"/>
      <c r="B104" s="98"/>
      <c r="C104" s="98"/>
      <c r="D104" s="98"/>
      <c r="E104" s="98"/>
    </row>
    <row r="105" spans="1:5" x14ac:dyDescent="0.25">
      <c r="A105" s="98"/>
      <c r="B105" s="98"/>
      <c r="C105" s="98"/>
      <c r="D105" s="98"/>
      <c r="E105" s="98"/>
    </row>
    <row r="106" spans="1:5" x14ac:dyDescent="0.25">
      <c r="A106" s="98"/>
      <c r="B106" s="98"/>
      <c r="C106" s="98"/>
      <c r="D106" s="98"/>
      <c r="E106" s="98"/>
    </row>
    <row r="107" spans="1:5" x14ac:dyDescent="0.25">
      <c r="A107" s="98"/>
      <c r="B107" s="98"/>
      <c r="C107" s="98"/>
      <c r="D107" s="98"/>
      <c r="E107" s="98"/>
    </row>
    <row r="108" spans="1:5" x14ac:dyDescent="0.25">
      <c r="A108" s="98"/>
      <c r="B108" s="98"/>
      <c r="C108" s="98"/>
      <c r="D108" s="98"/>
      <c r="E108" s="98"/>
    </row>
    <row r="109" spans="1:5" x14ac:dyDescent="0.25">
      <c r="A109" s="98"/>
      <c r="B109" s="98"/>
      <c r="C109" s="98"/>
      <c r="D109" s="98"/>
      <c r="E109" s="98"/>
    </row>
    <row r="110" spans="1:5" x14ac:dyDescent="0.25">
      <c r="A110" s="98"/>
      <c r="B110" s="98"/>
      <c r="C110" s="98"/>
      <c r="D110" s="98"/>
      <c r="E110" s="98"/>
    </row>
    <row r="111" spans="1:5" x14ac:dyDescent="0.25">
      <c r="A111" s="98"/>
      <c r="B111" s="98"/>
      <c r="C111" s="98"/>
      <c r="D111" s="98"/>
      <c r="E111" s="98"/>
    </row>
    <row r="112" spans="1:5" x14ac:dyDescent="0.25">
      <c r="A112" s="98"/>
      <c r="B112" s="98"/>
      <c r="C112" s="98"/>
      <c r="D112" s="98"/>
      <c r="E112" s="98"/>
    </row>
    <row r="113" spans="1:5" x14ac:dyDescent="0.25">
      <c r="A113" s="98"/>
      <c r="B113" s="98"/>
      <c r="C113" s="98"/>
      <c r="D113" s="98"/>
      <c r="E113" s="98"/>
    </row>
    <row r="114" spans="1:5" x14ac:dyDescent="0.25">
      <c r="A114" s="98"/>
      <c r="B114" s="98"/>
      <c r="C114" s="98"/>
      <c r="D114" s="98"/>
      <c r="E114" s="98"/>
    </row>
    <row r="115" spans="1:5" x14ac:dyDescent="0.25">
      <c r="A115" s="98"/>
      <c r="B115" s="98"/>
      <c r="C115" s="98"/>
      <c r="D115" s="98"/>
      <c r="E115" s="98"/>
    </row>
    <row r="116" spans="1:5" x14ac:dyDescent="0.25">
      <c r="A116" s="98"/>
      <c r="B116" s="98"/>
      <c r="C116" s="98"/>
      <c r="D116" s="98"/>
      <c r="E116" s="98"/>
    </row>
    <row r="117" spans="1:5" x14ac:dyDescent="0.25">
      <c r="A117" s="98"/>
      <c r="B117" s="98"/>
      <c r="C117" s="98"/>
      <c r="D117" s="98"/>
      <c r="E117" s="98"/>
    </row>
    <row r="118" spans="1:5" x14ac:dyDescent="0.25">
      <c r="A118" s="98"/>
      <c r="B118" s="98"/>
      <c r="C118" s="98"/>
      <c r="D118" s="98"/>
      <c r="E118" s="98"/>
    </row>
    <row r="119" spans="1:5" x14ac:dyDescent="0.25">
      <c r="A119" s="98"/>
      <c r="B119" s="98"/>
      <c r="C119" s="98"/>
      <c r="D119" s="98"/>
      <c r="E119" s="98"/>
    </row>
    <row r="120" spans="1:5" x14ac:dyDescent="0.25">
      <c r="A120" s="98"/>
      <c r="B120" s="98"/>
      <c r="C120" s="98"/>
      <c r="D120" s="98"/>
      <c r="E120" s="98"/>
    </row>
    <row r="121" spans="1:5" x14ac:dyDescent="0.25">
      <c r="A121" s="98"/>
      <c r="B121" s="98"/>
      <c r="C121" s="98"/>
      <c r="D121" s="98"/>
      <c r="E121" s="98"/>
    </row>
    <row r="122" spans="1:5" x14ac:dyDescent="0.25">
      <c r="A122" s="98"/>
      <c r="B122" s="98"/>
      <c r="C122" s="98"/>
      <c r="D122" s="98"/>
      <c r="E122" s="98"/>
    </row>
    <row r="123" spans="1:5" x14ac:dyDescent="0.25">
      <c r="A123" s="98"/>
      <c r="B123" s="98"/>
      <c r="C123" s="98"/>
      <c r="D123" s="98"/>
      <c r="E123" s="98"/>
    </row>
    <row r="124" spans="1:5" x14ac:dyDescent="0.25">
      <c r="A124" s="98"/>
      <c r="B124" s="98"/>
      <c r="C124" s="98"/>
      <c r="D124" s="98"/>
      <c r="E124" s="98"/>
    </row>
    <row r="125" spans="1:5" x14ac:dyDescent="0.25">
      <c r="A125" s="98"/>
      <c r="B125" s="98"/>
      <c r="C125" s="98"/>
      <c r="D125" s="98"/>
      <c r="E125" s="98"/>
    </row>
    <row r="126" spans="1:5" x14ac:dyDescent="0.25">
      <c r="A126" s="98"/>
      <c r="B126" s="98"/>
      <c r="C126" s="98"/>
      <c r="D126" s="98"/>
      <c r="E126" s="98"/>
    </row>
    <row r="127" spans="1:5" x14ac:dyDescent="0.25">
      <c r="A127" s="98"/>
      <c r="B127" s="98"/>
      <c r="C127" s="98"/>
      <c r="D127" s="98"/>
      <c r="E127" s="98"/>
    </row>
    <row r="128" spans="1:5" x14ac:dyDescent="0.25">
      <c r="A128" s="98"/>
      <c r="B128" s="98"/>
      <c r="C128" s="98"/>
      <c r="D128" s="98"/>
      <c r="E128" s="98"/>
    </row>
    <row r="129" spans="1:5" x14ac:dyDescent="0.25">
      <c r="A129" s="98"/>
      <c r="B129" s="98"/>
      <c r="C129" s="98"/>
      <c r="D129" s="98"/>
      <c r="E129" s="98"/>
    </row>
    <row r="130" spans="1:5" x14ac:dyDescent="0.25">
      <c r="A130" s="98"/>
      <c r="B130" s="98"/>
      <c r="C130" s="98"/>
      <c r="D130" s="98"/>
      <c r="E130" s="98"/>
    </row>
    <row r="131" spans="1:5" x14ac:dyDescent="0.25">
      <c r="A131" s="98"/>
      <c r="B131" s="98"/>
      <c r="C131" s="98"/>
      <c r="D131" s="98"/>
      <c r="E131" s="98"/>
    </row>
    <row r="132" spans="1:5" x14ac:dyDescent="0.25">
      <c r="A132" s="98"/>
      <c r="B132" s="98"/>
      <c r="C132" s="98"/>
      <c r="D132" s="98"/>
      <c r="E132" s="98"/>
    </row>
    <row r="133" spans="1:5" x14ac:dyDescent="0.25">
      <c r="A133" s="98"/>
      <c r="B133" s="98"/>
      <c r="C133" s="98"/>
      <c r="D133" s="98"/>
      <c r="E133" s="98"/>
    </row>
    <row r="134" spans="1:5" x14ac:dyDescent="0.25">
      <c r="A134" s="98"/>
      <c r="B134" s="98"/>
      <c r="C134" s="98"/>
      <c r="D134" s="98"/>
      <c r="E134" s="98"/>
    </row>
    <row r="135" spans="1:5" x14ac:dyDescent="0.25">
      <c r="A135" s="98"/>
      <c r="B135" s="98"/>
      <c r="C135" s="98"/>
      <c r="D135" s="98"/>
      <c r="E135" s="98"/>
    </row>
    <row r="136" spans="1:5" x14ac:dyDescent="0.25">
      <c r="A136" s="98"/>
      <c r="B136" s="98"/>
      <c r="C136" s="98"/>
      <c r="D136" s="98"/>
      <c r="E136" s="98"/>
    </row>
    <row r="137" spans="1:5" x14ac:dyDescent="0.25">
      <c r="A137" s="98"/>
      <c r="B137" s="98"/>
      <c r="C137" s="98"/>
      <c r="D137" s="98"/>
      <c r="E137" s="98"/>
    </row>
    <row r="138" spans="1:5" x14ac:dyDescent="0.25">
      <c r="A138" s="98"/>
      <c r="B138" s="98"/>
      <c r="C138" s="98"/>
      <c r="D138" s="98"/>
      <c r="E138" s="98"/>
    </row>
    <row r="139" spans="1:5" x14ac:dyDescent="0.25">
      <c r="A139" s="98"/>
      <c r="B139" s="98"/>
      <c r="C139" s="98"/>
      <c r="D139" s="98"/>
      <c r="E139" s="98"/>
    </row>
    <row r="140" spans="1:5" x14ac:dyDescent="0.25">
      <c r="A140" s="98"/>
      <c r="B140" s="98"/>
      <c r="C140" s="98"/>
      <c r="D140" s="98"/>
      <c r="E140" s="98"/>
    </row>
    <row r="141" spans="1:5" x14ac:dyDescent="0.25">
      <c r="A141" s="98"/>
      <c r="B141" s="98"/>
      <c r="C141" s="98"/>
      <c r="D141" s="98"/>
      <c r="E141" s="98"/>
    </row>
    <row r="142" spans="1:5" x14ac:dyDescent="0.25">
      <c r="A142" s="98"/>
      <c r="B142" s="98"/>
      <c r="C142" s="98"/>
      <c r="D142" s="98"/>
      <c r="E142" s="98"/>
    </row>
    <row r="143" spans="1:5" x14ac:dyDescent="0.25">
      <c r="A143" s="98"/>
      <c r="B143" s="98"/>
      <c r="C143" s="98"/>
      <c r="D143" s="98"/>
      <c r="E143" s="98"/>
    </row>
    <row r="144" spans="1:5" x14ac:dyDescent="0.25">
      <c r="A144" s="98"/>
      <c r="B144" s="98"/>
      <c r="C144" s="98"/>
      <c r="D144" s="98"/>
      <c r="E144" s="98"/>
    </row>
    <row r="145" spans="1:5" x14ac:dyDescent="0.25">
      <c r="A145" s="98"/>
      <c r="B145" s="98"/>
      <c r="C145" s="98"/>
      <c r="D145" s="98"/>
      <c r="E145" s="98"/>
    </row>
    <row r="146" spans="1:5" x14ac:dyDescent="0.25">
      <c r="A146" s="98"/>
      <c r="B146" s="98"/>
      <c r="C146" s="98"/>
      <c r="D146" s="98"/>
      <c r="E146" s="98"/>
    </row>
    <row r="147" spans="1:5" x14ac:dyDescent="0.25">
      <c r="A147" s="98"/>
      <c r="B147" s="98"/>
      <c r="C147" s="98"/>
      <c r="D147" s="98"/>
      <c r="E147" s="98"/>
    </row>
    <row r="148" spans="1:5" x14ac:dyDescent="0.25">
      <c r="A148" s="98"/>
      <c r="B148" s="98"/>
      <c r="C148" s="98"/>
      <c r="D148" s="98"/>
      <c r="E148" s="98"/>
    </row>
    <row r="149" spans="1:5" x14ac:dyDescent="0.25">
      <c r="A149" s="98"/>
      <c r="B149" s="98"/>
      <c r="C149" s="98"/>
      <c r="D149" s="98"/>
      <c r="E149" s="98"/>
    </row>
  </sheetData>
  <conditionalFormatting sqref="F9 F11:F87">
    <cfRule type="cellIs" dxfId="5" priority="1" operator="greaterThan">
      <formula>1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F240"/>
  <sheetViews>
    <sheetView zoomScaleNormal="100" workbookViewId="0">
      <selection activeCell="D23" sqref="D23"/>
    </sheetView>
  </sheetViews>
  <sheetFormatPr baseColWidth="10" defaultRowHeight="15" x14ac:dyDescent="0.25"/>
  <cols>
    <col min="2" max="2" width="17.28515625" bestFit="1" customWidth="1"/>
    <col min="6" max="6" width="19.28515625" bestFit="1" customWidth="1"/>
    <col min="11" max="11" width="23.28515625" bestFit="1" customWidth="1"/>
    <col min="12" max="12" width="21.85546875" bestFit="1" customWidth="1"/>
    <col min="13" max="13" width="24.42578125" bestFit="1" customWidth="1"/>
  </cols>
  <sheetData>
    <row r="3" spans="1:58" x14ac:dyDescent="0.25">
      <c r="H3" s="93"/>
      <c r="AP3" s="98"/>
      <c r="AQ3" s="98"/>
      <c r="AR3" s="98"/>
      <c r="AS3" s="98"/>
      <c r="AT3" s="98"/>
      <c r="AU3" s="98"/>
      <c r="AV3" s="98"/>
      <c r="AW3" s="98"/>
      <c r="AX3" s="98"/>
      <c r="AY3" s="98"/>
      <c r="AZ3" s="98"/>
      <c r="BA3" s="98"/>
      <c r="BB3" s="98"/>
      <c r="BC3" s="98"/>
      <c r="BD3" s="98"/>
      <c r="BE3" s="98"/>
      <c r="BF3" s="98"/>
    </row>
    <row r="4" spans="1:58" x14ac:dyDescent="0.25">
      <c r="B4" s="86" t="s">
        <v>48</v>
      </c>
      <c r="F4" s="86" t="s">
        <v>40</v>
      </c>
      <c r="G4" s="86" t="s">
        <v>48</v>
      </c>
      <c r="H4" s="86" t="s">
        <v>49</v>
      </c>
      <c r="I4" s="86" t="s">
        <v>50</v>
      </c>
      <c r="J4" s="86" t="s">
        <v>51</v>
      </c>
      <c r="K4" s="86" t="s">
        <v>52</v>
      </c>
      <c r="L4" s="86" t="s">
        <v>53</v>
      </c>
      <c r="M4" s="86" t="s">
        <v>54</v>
      </c>
      <c r="N4" s="86" t="s">
        <v>48</v>
      </c>
      <c r="O4" s="86" t="s">
        <v>57</v>
      </c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</row>
    <row r="5" spans="1:58" x14ac:dyDescent="0.25">
      <c r="B5" s="86" t="s">
        <v>58</v>
      </c>
      <c r="F5" s="86"/>
      <c r="G5" s="86" t="s">
        <v>55</v>
      </c>
      <c r="H5" s="86"/>
      <c r="I5" s="86"/>
      <c r="J5" s="86"/>
      <c r="N5" s="86" t="s">
        <v>56</v>
      </c>
      <c r="O5" s="89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</row>
    <row r="6" spans="1:58" x14ac:dyDescent="0.25">
      <c r="A6" s="98" t="s">
        <v>13</v>
      </c>
      <c r="B6" s="98" t="s">
        <v>1</v>
      </c>
      <c r="E6" s="23" t="s">
        <v>13</v>
      </c>
      <c r="F6" t="s">
        <v>1</v>
      </c>
      <c r="G6" s="23" t="s">
        <v>5</v>
      </c>
      <c r="H6" s="98" t="s">
        <v>5</v>
      </c>
      <c r="I6" s="98" t="s">
        <v>5</v>
      </c>
      <c r="J6" s="98" t="s">
        <v>5</v>
      </c>
      <c r="K6" s="98" t="s">
        <v>5</v>
      </c>
      <c r="L6" s="98" t="s">
        <v>5</v>
      </c>
      <c r="M6" s="98" t="s">
        <v>5</v>
      </c>
      <c r="N6" s="98" t="s">
        <v>5</v>
      </c>
      <c r="O6" s="98" t="s">
        <v>5</v>
      </c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</row>
    <row r="7" spans="1:58" x14ac:dyDescent="0.25">
      <c r="E7" s="23"/>
      <c r="F7" s="23"/>
      <c r="G7" s="23"/>
      <c r="H7" s="55"/>
      <c r="J7" s="55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</row>
    <row r="8" spans="1:58" s="100" customFormat="1" x14ac:dyDescent="0.25">
      <c r="A8" s="101">
        <v>3.0917018954766791</v>
      </c>
      <c r="B8" s="101">
        <v>0.60425331315565212</v>
      </c>
      <c r="E8" s="100">
        <v>2</v>
      </c>
      <c r="F8" s="100">
        <f>0.14+(3.2/E8^2)</f>
        <v>0.94000000000000006</v>
      </c>
    </row>
    <row r="9" spans="1:58" x14ac:dyDescent="0.25">
      <c r="A9" s="87">
        <v>3.4319916557690386</v>
      </c>
      <c r="B9" s="87">
        <v>0.47112285790215069</v>
      </c>
      <c r="E9" s="23">
        <v>2.25</v>
      </c>
      <c r="F9" s="98">
        <f t="shared" ref="F9:F72" si="0">0.14+(3.2/E9^2)</f>
        <v>0.77209876543209877</v>
      </c>
      <c r="G9" s="23"/>
      <c r="H9" s="98"/>
      <c r="J9" s="55"/>
      <c r="M9" s="55"/>
      <c r="O9" s="89"/>
      <c r="AP9" s="98"/>
      <c r="AQ9" s="98"/>
      <c r="AR9" s="98"/>
      <c r="AS9" s="98"/>
      <c r="AT9" s="98"/>
      <c r="AU9" s="98"/>
      <c r="AV9" s="98"/>
      <c r="AW9" s="98"/>
      <c r="AX9" s="98"/>
      <c r="AY9" s="98"/>
      <c r="AZ9" s="98"/>
      <c r="BA9" s="98"/>
      <c r="BB9" s="98"/>
      <c r="BC9" s="98"/>
      <c r="BD9" s="98"/>
      <c r="BE9" s="98"/>
      <c r="BF9" s="98"/>
    </row>
    <row r="10" spans="1:58" x14ac:dyDescent="0.25">
      <c r="A10" s="87">
        <v>3.771272226232496</v>
      </c>
      <c r="B10" s="87">
        <v>0.40460390325147139</v>
      </c>
      <c r="E10" s="23">
        <v>2.5</v>
      </c>
      <c r="F10" s="98">
        <f t="shared" si="0"/>
        <v>0.65200000000000002</v>
      </c>
      <c r="G10" s="98"/>
      <c r="H10" s="98"/>
      <c r="J10" s="55"/>
      <c r="O10" s="89"/>
      <c r="AP10" s="98"/>
      <c r="AQ10" s="98"/>
      <c r="AR10" s="98"/>
      <c r="AS10" s="98"/>
      <c r="AT10" s="98"/>
      <c r="AU10" s="98"/>
      <c r="AV10" s="98"/>
      <c r="AW10" s="98"/>
      <c r="AX10" s="98"/>
      <c r="AY10" s="98"/>
      <c r="AZ10" s="98"/>
      <c r="BA10" s="98"/>
      <c r="BB10" s="98"/>
      <c r="BC10" s="98"/>
      <c r="BD10" s="98"/>
      <c r="BE10" s="98"/>
      <c r="BF10" s="98"/>
    </row>
    <row r="11" spans="1:58" x14ac:dyDescent="0.25">
      <c r="A11" s="87">
        <v>4.1094484374599851</v>
      </c>
      <c r="B11" s="87">
        <v>0.37309321386441507</v>
      </c>
      <c r="E11" s="98">
        <v>2.75</v>
      </c>
      <c r="F11" s="98">
        <f t="shared" si="0"/>
        <v>0.5631404958677686</v>
      </c>
      <c r="G11" s="98"/>
      <c r="H11" s="98"/>
      <c r="J11" s="55"/>
      <c r="O11" s="89"/>
      <c r="AP11" s="98"/>
      <c r="AQ11" s="98"/>
      <c r="AR11" s="98"/>
      <c r="AS11" s="98"/>
      <c r="AT11" s="98"/>
      <c r="AU11" s="98"/>
      <c r="AV11" s="98"/>
      <c r="AW11" s="98"/>
      <c r="AX11" s="98"/>
      <c r="AY11" s="98"/>
      <c r="AZ11" s="98"/>
      <c r="BA11" s="98"/>
      <c r="BB11" s="98"/>
      <c r="BC11" s="98"/>
      <c r="BD11" s="98"/>
      <c r="BE11" s="98"/>
      <c r="BF11" s="98"/>
    </row>
    <row r="12" spans="1:58" x14ac:dyDescent="0.25">
      <c r="A12" s="87">
        <v>4.4464267143456153</v>
      </c>
      <c r="B12" s="87">
        <v>0.36020060592649272</v>
      </c>
      <c r="D12" s="55"/>
      <c r="E12" s="98">
        <v>3</v>
      </c>
      <c r="F12" s="98">
        <f t="shared" si="0"/>
        <v>0.49555555555555558</v>
      </c>
      <c r="G12" s="98">
        <f t="shared" ref="G12:G73" si="1">(0.1765*E12^2+239.4*E12-479.9)/(E12^2+1195*E12-3211)</f>
        <v>0.62634073107049615</v>
      </c>
      <c r="H12" s="98">
        <f t="shared" ref="H12:H72" si="2">7.34/E12^2</f>
        <v>0.81555555555555559</v>
      </c>
      <c r="I12">
        <f>0.693/((1-0.3)^0.2*E12^0.4)*(1-0.2*(E12-3.5)*EXP(-(E12-3.5)/(3.95)))</f>
        <v>0.53401458207024488</v>
      </c>
      <c r="J12" s="55"/>
      <c r="K12" s="55">
        <f>22.84*E12^(-3.259)+0.186</f>
        <v>0.82244067905697094</v>
      </c>
      <c r="L12" s="55"/>
      <c r="M12" s="55">
        <f>14.73*E12^(-2.827)+0.1497</f>
        <v>0.80945237115136637</v>
      </c>
      <c r="N12" s="55">
        <f>(0.1107*E12^3-1.62*E12^2+8.124*E12-12.1)/(E12^3-14.73*E12^2+72.88*E12-112.3)</f>
        <v>0.88428571428571812</v>
      </c>
      <c r="O12" s="89"/>
      <c r="AP12" s="98"/>
      <c r="AQ12" s="98"/>
      <c r="AR12" s="98"/>
      <c r="AS12" s="98"/>
      <c r="AT12" s="98"/>
      <c r="AU12" s="98"/>
      <c r="AV12" s="98"/>
      <c r="AW12" s="98"/>
      <c r="AX12" s="98"/>
      <c r="AY12" s="98"/>
      <c r="AZ12" s="98"/>
      <c r="BA12" s="98"/>
      <c r="BB12" s="98"/>
      <c r="BC12" s="98"/>
      <c r="BD12" s="98"/>
      <c r="BE12" s="98"/>
      <c r="BF12" s="98"/>
    </row>
    <row r="13" spans="1:58" x14ac:dyDescent="0.25">
      <c r="A13" s="87">
        <v>4.7821151816911502</v>
      </c>
      <c r="B13" s="87">
        <v>0.3588617516744807</v>
      </c>
      <c r="D13" s="55"/>
      <c r="E13" s="98">
        <v>3.25</v>
      </c>
      <c r="F13" s="98">
        <f t="shared" si="0"/>
        <v>0.44295857988165682</v>
      </c>
      <c r="G13" s="98">
        <f t="shared" si="1"/>
        <v>0.43905867556937722</v>
      </c>
      <c r="H13" s="98">
        <f t="shared" si="2"/>
        <v>0.69491124260355031</v>
      </c>
      <c r="I13" s="98">
        <f t="shared" ref="I13:I76" si="3">0.693/((1-0.3)^0.2*E13^0.4)*(1-0.2*(E13-3.5)*EXP(-(E13-3.5)/(3.95)))</f>
        <v>0.48921379728051495</v>
      </c>
      <c r="J13" s="98"/>
      <c r="K13" s="98">
        <f t="shared" ref="K13:K76" si="4">22.84*E13^(-3.259)+0.186</f>
        <v>0.67630714962405225</v>
      </c>
      <c r="L13" s="98">
        <f t="shared" ref="L13:L76" si="5">(0.199*E13^3-3.324*E13^2+20.63*E13-33.03)/(E13^3-15.68*E13^2+89.49*E13-152)</f>
        <v>0.76007573876335055</v>
      </c>
      <c r="M13" s="98">
        <f t="shared" ref="M13:M76" si="6">14.73*E13^(-2.827)+0.1497</f>
        <v>0.67584868021332012</v>
      </c>
      <c r="N13" s="98">
        <f t="shared" ref="N13:N76" si="7">(0.1107*E13^3-1.62*E13^2+8.124*E13-12.1)/(E13^3-14.73*E13^2+72.88*E13-112.3)</f>
        <v>0.30034017789553435</v>
      </c>
      <c r="O13" s="89"/>
      <c r="AP13" s="98"/>
      <c r="AQ13" s="98"/>
      <c r="AR13" s="98"/>
      <c r="AS13" s="98"/>
      <c r="AT13" s="98"/>
      <c r="AU13" s="98"/>
      <c r="AV13" s="98"/>
      <c r="AW13" s="98"/>
      <c r="AX13" s="98"/>
      <c r="AY13" s="98"/>
      <c r="AZ13" s="98"/>
      <c r="BA13" s="98"/>
      <c r="BB13" s="98"/>
      <c r="BC13" s="98"/>
      <c r="BD13" s="98"/>
      <c r="BE13" s="98"/>
      <c r="BF13" s="98"/>
    </row>
    <row r="14" spans="1:58" x14ac:dyDescent="0.25">
      <c r="A14" s="87">
        <v>5.1164238026426192</v>
      </c>
      <c r="B14" s="87">
        <v>0.35770642171369599</v>
      </c>
      <c r="D14" s="55"/>
      <c r="E14" s="98">
        <v>3.5</v>
      </c>
      <c r="F14" s="98">
        <f t="shared" si="0"/>
        <v>0.4012244897959184</v>
      </c>
      <c r="G14" s="98">
        <f t="shared" si="1"/>
        <v>0.3661114358322744</v>
      </c>
      <c r="H14" s="98">
        <f t="shared" si="2"/>
        <v>0.59918367346938772</v>
      </c>
      <c r="I14" s="98">
        <f t="shared" si="3"/>
        <v>0.45090640965780299</v>
      </c>
      <c r="J14" s="98"/>
      <c r="K14" s="98">
        <f t="shared" si="4"/>
        <v>0.57110427795435481</v>
      </c>
      <c r="L14" s="98">
        <f t="shared" si="5"/>
        <v>0.5818588676103249</v>
      </c>
      <c r="M14" s="98">
        <f t="shared" si="6"/>
        <v>0.57639974710621411</v>
      </c>
      <c r="N14" s="98">
        <f t="shared" si="7"/>
        <v>0.23698081534772206</v>
      </c>
      <c r="O14" s="89"/>
      <c r="AP14" s="98"/>
      <c r="AQ14" s="98"/>
      <c r="AR14" s="98"/>
      <c r="AS14" s="98"/>
      <c r="AT14" s="98"/>
      <c r="AU14" s="98"/>
      <c r="AV14" s="98"/>
      <c r="AW14" s="98"/>
      <c r="AX14" s="98"/>
      <c r="AY14" s="98"/>
      <c r="AZ14" s="98"/>
      <c r="BA14" s="98"/>
      <c r="BB14" s="98"/>
      <c r="BC14" s="98"/>
      <c r="BD14" s="98"/>
      <c r="BE14" s="98"/>
      <c r="BF14" s="98"/>
    </row>
    <row r="15" spans="1:58" x14ac:dyDescent="0.25">
      <c r="A15" s="87">
        <v>5.9455854078372088</v>
      </c>
      <c r="B15" s="87">
        <v>0.38275707842299822</v>
      </c>
      <c r="D15" s="55"/>
      <c r="E15" s="98">
        <v>3.75</v>
      </c>
      <c r="F15" s="98">
        <f t="shared" si="0"/>
        <v>0.36755555555555558</v>
      </c>
      <c r="G15" s="98">
        <f t="shared" si="1"/>
        <v>0.32728174120395154</v>
      </c>
      <c r="H15" s="98">
        <f t="shared" si="2"/>
        <v>0.52195555555555551</v>
      </c>
      <c r="I15" s="98">
        <f t="shared" si="3"/>
        <v>0.41804623898420079</v>
      </c>
      <c r="J15" s="98"/>
      <c r="K15" s="98">
        <f t="shared" si="4"/>
        <v>0.49355882853805039</v>
      </c>
      <c r="L15" s="98">
        <f t="shared" si="5"/>
        <v>0.5108680624135894</v>
      </c>
      <c r="M15" s="98">
        <f t="shared" si="6"/>
        <v>0.50078829685666637</v>
      </c>
      <c r="N15" s="98">
        <f t="shared" si="7"/>
        <v>0.21557464454976488</v>
      </c>
      <c r="O15" s="89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  <c r="BB15" s="98"/>
      <c r="BC15" s="98"/>
      <c r="BD15" s="98"/>
      <c r="BE15" s="98"/>
      <c r="BF15" s="98"/>
    </row>
    <row r="16" spans="1:58" x14ac:dyDescent="0.25">
      <c r="A16" s="87">
        <v>6.7642591225932378</v>
      </c>
      <c r="B16" s="87">
        <v>0.73504454859975232</v>
      </c>
      <c r="D16" s="55"/>
      <c r="E16" s="98">
        <v>4</v>
      </c>
      <c r="F16" s="98">
        <f t="shared" si="0"/>
        <v>0.34</v>
      </c>
      <c r="G16" s="98">
        <f t="shared" si="1"/>
        <v>0.3031697160883281</v>
      </c>
      <c r="H16" s="98">
        <f t="shared" si="2"/>
        <v>0.45874999999999999</v>
      </c>
      <c r="I16" s="98">
        <f t="shared" si="3"/>
        <v>0.38979117705565719</v>
      </c>
      <c r="J16" s="98"/>
      <c r="K16" s="98">
        <f t="shared" si="4"/>
        <v>0.43521982563715134</v>
      </c>
      <c r="L16" s="98">
        <f t="shared" si="5"/>
        <v>0.4738993710691829</v>
      </c>
      <c r="M16" s="98">
        <f t="shared" si="6"/>
        <v>0.44223588724175733</v>
      </c>
      <c r="N16" s="98">
        <f t="shared" si="7"/>
        <v>0.2070026525198948</v>
      </c>
      <c r="O16" s="89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</row>
    <row r="17" spans="1:58" x14ac:dyDescent="0.25">
      <c r="A17" s="87">
        <v>8.3653178926207641</v>
      </c>
      <c r="B17" s="87">
        <v>0.78130069634682242</v>
      </c>
      <c r="D17" s="55"/>
      <c r="E17" s="98">
        <v>4.25</v>
      </c>
      <c r="F17" s="98">
        <f t="shared" si="0"/>
        <v>0.31716262975778553</v>
      </c>
      <c r="G17" s="98">
        <f t="shared" si="1"/>
        <v>0.28674008219268887</v>
      </c>
      <c r="H17" s="98">
        <f t="shared" si="2"/>
        <v>0.40636678200692039</v>
      </c>
      <c r="I17" s="98">
        <f t="shared" si="3"/>
        <v>0.36545392056577775</v>
      </c>
      <c r="J17" s="98"/>
      <c r="K17" s="98">
        <f t="shared" si="4"/>
        <v>0.39053921109127221</v>
      </c>
      <c r="L17" s="98">
        <f t="shared" si="5"/>
        <v>0.45178045993429461</v>
      </c>
      <c r="M17" s="98">
        <f t="shared" si="6"/>
        <v>0.39616045254674481</v>
      </c>
      <c r="N17" s="98">
        <f t="shared" si="7"/>
        <v>0.20426085788827544</v>
      </c>
      <c r="O17" s="89"/>
      <c r="AP17" s="98"/>
      <c r="AQ17" s="98"/>
      <c r="AR17" s="98"/>
      <c r="AS17" s="98"/>
      <c r="AT17" s="98"/>
      <c r="AU17" s="98"/>
      <c r="AV17" s="98"/>
      <c r="AW17" s="98"/>
      <c r="AX17" s="98"/>
      <c r="AY17" s="98"/>
      <c r="AZ17" s="98"/>
      <c r="BA17" s="98"/>
      <c r="BB17" s="98"/>
      <c r="BC17" s="98"/>
      <c r="BD17" s="98"/>
      <c r="BE17" s="98"/>
      <c r="BF17" s="98"/>
    </row>
    <row r="18" spans="1:58" x14ac:dyDescent="0.25">
      <c r="A18" s="87">
        <v>9.9109415669073222</v>
      </c>
      <c r="B18" s="87">
        <v>0.48041431535234158</v>
      </c>
      <c r="D18" s="55"/>
      <c r="E18" s="98">
        <v>4.5</v>
      </c>
      <c r="F18" s="98">
        <f t="shared" si="0"/>
        <v>0.29802469135802467</v>
      </c>
      <c r="G18" s="98">
        <f t="shared" si="1"/>
        <v>0.27482525437292787</v>
      </c>
      <c r="H18" s="98">
        <f t="shared" si="2"/>
        <v>0.36246913580246914</v>
      </c>
      <c r="I18" s="98">
        <f t="shared" si="3"/>
        <v>0.34446694643579867</v>
      </c>
      <c r="J18" s="98"/>
      <c r="K18" s="98">
        <f t="shared" si="4"/>
        <v>0.35577608599917765</v>
      </c>
      <c r="L18" s="98">
        <f t="shared" si="5"/>
        <v>0.43718120115178949</v>
      </c>
      <c r="M18" s="98">
        <f t="shared" si="6"/>
        <v>0.3593867412689925</v>
      </c>
      <c r="N18" s="98">
        <f t="shared" si="7"/>
        <v>0.20470890914437043</v>
      </c>
      <c r="O18" s="89"/>
      <c r="AP18" s="98"/>
      <c r="AQ18" s="98"/>
      <c r="AR18" s="98"/>
      <c r="AS18" s="98"/>
      <c r="AT18" s="98"/>
      <c r="AU18" s="98"/>
      <c r="AV18" s="98"/>
      <c r="AW18" s="98"/>
      <c r="AX18" s="98"/>
      <c r="AY18" s="98"/>
      <c r="AZ18" s="98"/>
      <c r="BA18" s="98"/>
      <c r="BB18" s="98"/>
      <c r="BC18" s="98"/>
      <c r="BD18" s="98"/>
      <c r="BE18" s="98"/>
      <c r="BF18" s="98"/>
    </row>
    <row r="19" spans="1:58" x14ac:dyDescent="0.25">
      <c r="A19" s="87">
        <v>15.424884036037064</v>
      </c>
      <c r="B19" s="87">
        <v>0.45002946290730822</v>
      </c>
      <c r="D19" s="55"/>
      <c r="E19" s="98">
        <v>4.75</v>
      </c>
      <c r="F19" s="98">
        <f t="shared" si="0"/>
        <v>0.28182825484764545</v>
      </c>
      <c r="G19" s="98">
        <f t="shared" si="1"/>
        <v>0.2657886320813968</v>
      </c>
      <c r="H19" s="98">
        <f t="shared" si="2"/>
        <v>0.32531855955678668</v>
      </c>
      <c r="I19" s="98">
        <f t="shared" si="3"/>
        <v>0.32635700674169427</v>
      </c>
      <c r="J19" s="98"/>
      <c r="K19" s="98">
        <f t="shared" si="4"/>
        <v>0.32834808395800796</v>
      </c>
      <c r="L19" s="98">
        <f t="shared" si="5"/>
        <v>0.42660444853722412</v>
      </c>
      <c r="M19" s="98">
        <f t="shared" si="6"/>
        <v>0.32966577145763432</v>
      </c>
      <c r="N19" s="98">
        <f t="shared" si="7"/>
        <v>0.20694059583632574</v>
      </c>
      <c r="O19" s="89"/>
      <c r="AP19" s="98"/>
      <c r="AQ19" s="98"/>
      <c r="AR19" s="98"/>
      <c r="AS19" s="98"/>
      <c r="AT19" s="98"/>
      <c r="AU19" s="98"/>
      <c r="AV19" s="98"/>
      <c r="AW19" s="98"/>
      <c r="AX19" s="98"/>
      <c r="AY19" s="98"/>
      <c r="AZ19" s="98"/>
      <c r="BA19" s="98"/>
      <c r="BB19" s="98"/>
      <c r="BC19" s="98"/>
      <c r="BD19" s="98"/>
      <c r="BE19" s="98"/>
      <c r="BF19" s="98"/>
    </row>
    <row r="20" spans="1:58" x14ac:dyDescent="0.25">
      <c r="A20" s="87">
        <v>24.388883104949659</v>
      </c>
      <c r="B20" s="87">
        <v>0.44</v>
      </c>
      <c r="D20" s="55"/>
      <c r="E20" s="98">
        <v>5</v>
      </c>
      <c r="F20" s="98">
        <f t="shared" si="0"/>
        <v>0.26800000000000002</v>
      </c>
      <c r="G20" s="98">
        <f t="shared" si="1"/>
        <v>0.25869935460738613</v>
      </c>
      <c r="H20" s="98">
        <f t="shared" si="2"/>
        <v>0.29359999999999997</v>
      </c>
      <c r="I20" s="98">
        <f t="shared" si="3"/>
        <v>0.31072615992779284</v>
      </c>
      <c r="J20" s="98">
        <f t="shared" ref="J20:J76" si="8">0.693/((1-0.3)^(1/5)*E20^(2/5))</f>
        <v>0.39095396755020367</v>
      </c>
      <c r="K20" s="98">
        <f t="shared" si="4"/>
        <v>0.30643503839979741</v>
      </c>
      <c r="L20" s="98">
        <f t="shared" si="5"/>
        <v>0.41810193321616873</v>
      </c>
      <c r="M20" s="98">
        <f t="shared" si="6"/>
        <v>0.30537344796643195</v>
      </c>
      <c r="N20" s="98">
        <f t="shared" si="7"/>
        <v>0.20988700564971838</v>
      </c>
      <c r="O20" s="89"/>
      <c r="AP20" s="98"/>
      <c r="AQ20" s="98"/>
      <c r="AR20" s="98"/>
      <c r="AS20" s="98"/>
      <c r="AT20" s="98"/>
      <c r="AU20" s="98"/>
      <c r="AV20" s="98"/>
      <c r="AW20" s="98"/>
      <c r="AX20" s="98"/>
      <c r="AY20" s="98"/>
      <c r="AZ20" s="98"/>
      <c r="BA20" s="98"/>
      <c r="BB20" s="98"/>
      <c r="BC20" s="98"/>
      <c r="BD20" s="98"/>
      <c r="BE20" s="98"/>
      <c r="BF20" s="98"/>
    </row>
    <row r="21" spans="1:58" x14ac:dyDescent="0.25">
      <c r="A21" s="87">
        <v>30</v>
      </c>
      <c r="B21" s="87">
        <v>0.43</v>
      </c>
      <c r="D21" s="55"/>
      <c r="E21" s="98">
        <v>5.25</v>
      </c>
      <c r="F21" s="98">
        <f t="shared" si="0"/>
        <v>0.25609977324263039</v>
      </c>
      <c r="G21" s="98">
        <f t="shared" si="1"/>
        <v>0.25298890686621506</v>
      </c>
      <c r="H21" s="98">
        <f t="shared" si="2"/>
        <v>0.26630385487528346</v>
      </c>
      <c r="I21" s="98">
        <f t="shared" si="3"/>
        <v>0.29723739791232145</v>
      </c>
      <c r="J21" s="98">
        <f t="shared" si="8"/>
        <v>0.38339805491118112</v>
      </c>
      <c r="K21" s="98">
        <f t="shared" si="4"/>
        <v>0.28872991523657321</v>
      </c>
      <c r="L21" s="98">
        <f t="shared" si="5"/>
        <v>0.41046021873004757</v>
      </c>
      <c r="M21" s="98">
        <f t="shared" si="6"/>
        <v>0.28531645760342023</v>
      </c>
      <c r="N21" s="98">
        <f t="shared" si="7"/>
        <v>0.21250467322071476</v>
      </c>
      <c r="O21" s="89"/>
      <c r="AP21" s="98"/>
      <c r="AQ21" s="98"/>
      <c r="AR21" s="98"/>
      <c r="AS21" s="98"/>
      <c r="AT21" s="98"/>
      <c r="AU21" s="98"/>
      <c r="AV21" s="98"/>
      <c r="AW21" s="98"/>
      <c r="AX21" s="98"/>
      <c r="AY21" s="98"/>
      <c r="AZ21" s="98"/>
      <c r="BA21" s="98"/>
      <c r="BB21" s="98"/>
      <c r="BC21" s="98"/>
      <c r="BD21" s="98"/>
      <c r="BE21" s="98"/>
      <c r="BF21" s="98"/>
    </row>
    <row r="22" spans="1:58" x14ac:dyDescent="0.25">
      <c r="D22" s="55"/>
      <c r="E22" s="98">
        <v>5.5</v>
      </c>
      <c r="F22" s="98">
        <f t="shared" si="0"/>
        <v>0.24578512396694219</v>
      </c>
      <c r="G22" s="98">
        <f t="shared" si="1"/>
        <v>0.24829044740915457</v>
      </c>
      <c r="H22" s="98">
        <f t="shared" si="2"/>
        <v>0.24264462809917356</v>
      </c>
      <c r="I22" s="98">
        <f t="shared" si="3"/>
        <v>0.28560357390688762</v>
      </c>
      <c r="J22" s="98">
        <f t="shared" si="8"/>
        <v>0.37632974900147631</v>
      </c>
      <c r="K22" s="98">
        <f t="shared" si="4"/>
        <v>0.27427832709011019</v>
      </c>
      <c r="L22" s="98">
        <f t="shared" si="5"/>
        <v>0.4028720930232555</v>
      </c>
      <c r="M22" s="98">
        <f t="shared" si="6"/>
        <v>0.26860426252273051</v>
      </c>
      <c r="N22" s="98">
        <f t="shared" si="7"/>
        <v>0.21373828020359104</v>
      </c>
      <c r="O22" s="89">
        <f>0.7727*E22^(-0.222)</f>
        <v>0.52923723911475296</v>
      </c>
      <c r="AP22" s="98"/>
      <c r="AQ22" s="98"/>
      <c r="AR22" s="98"/>
      <c r="AS22" s="98"/>
      <c r="AT22" s="98"/>
      <c r="AU22" s="98"/>
      <c r="AV22" s="98"/>
      <c r="AW22" s="98"/>
      <c r="AX22" s="98"/>
      <c r="AY22" s="98"/>
      <c r="AZ22" s="98"/>
      <c r="BA22" s="98"/>
      <c r="BB22" s="98"/>
      <c r="BC22" s="98"/>
      <c r="BD22" s="98"/>
      <c r="BE22" s="98"/>
      <c r="BF22" s="98"/>
    </row>
    <row r="23" spans="1:58" x14ac:dyDescent="0.25">
      <c r="D23" s="55"/>
      <c r="E23" s="98">
        <v>5.75</v>
      </c>
      <c r="F23" s="98">
        <f t="shared" si="0"/>
        <v>0.23678638941398866</v>
      </c>
      <c r="G23" s="98">
        <f t="shared" si="1"/>
        <v>0.2443566666102584</v>
      </c>
      <c r="H23" s="98">
        <f t="shared" si="2"/>
        <v>0.22200378071833649</v>
      </c>
      <c r="I23" s="98">
        <f t="shared" si="3"/>
        <v>0.27557874621892392</v>
      </c>
      <c r="J23" s="98">
        <f t="shared" si="8"/>
        <v>0.36969747869576725</v>
      </c>
      <c r="K23" s="98">
        <f t="shared" si="4"/>
        <v>0.26237277900565531</v>
      </c>
      <c r="L23" s="98">
        <f t="shared" si="5"/>
        <v>0.39479712101585385</v>
      </c>
      <c r="M23" s="98">
        <f t="shared" si="6"/>
        <v>0.25456287244483855</v>
      </c>
      <c r="N23" s="98">
        <f t="shared" si="7"/>
        <v>0.21269002789400399</v>
      </c>
      <c r="O23" s="98">
        <f t="shared" ref="O23:O86" si="9">0.7727*E23^(-0.222)</f>
        <v>0.52404025672013865</v>
      </c>
      <c r="AP23" s="98"/>
      <c r="AQ23" s="98"/>
      <c r="AR23" s="98"/>
      <c r="AS23" s="98"/>
      <c r="AT23" s="98"/>
      <c r="AU23" s="98"/>
      <c r="AV23" s="98"/>
      <c r="AW23" s="98"/>
      <c r="AX23" s="98"/>
      <c r="AY23" s="98"/>
      <c r="AZ23" s="98"/>
      <c r="BA23" s="98"/>
      <c r="BB23" s="98"/>
      <c r="BC23" s="98"/>
      <c r="BD23" s="98"/>
      <c r="BE23" s="98"/>
      <c r="BF23" s="98"/>
    </row>
    <row r="24" spans="1:58" x14ac:dyDescent="0.25">
      <c r="D24" s="55"/>
      <c r="E24" s="98">
        <v>6</v>
      </c>
      <c r="F24" s="98">
        <f t="shared" si="0"/>
        <v>0.22888888888888892</v>
      </c>
      <c r="G24" s="98">
        <f t="shared" si="1"/>
        <v>0.24101476846057576</v>
      </c>
      <c r="H24" s="98">
        <f t="shared" si="2"/>
        <v>0.2038888888888889</v>
      </c>
      <c r="I24" s="98">
        <f t="shared" si="3"/>
        <v>0.26695132098622387</v>
      </c>
      <c r="J24" s="98">
        <f t="shared" si="8"/>
        <v>0.36345707438895836</v>
      </c>
      <c r="K24" s="98">
        <f t="shared" si="4"/>
        <v>0.25248155585021231</v>
      </c>
      <c r="L24" s="98">
        <f t="shared" si="5"/>
        <v>0.38590235874931572</v>
      </c>
      <c r="M24" s="98">
        <f t="shared" si="6"/>
        <v>0.24267563689374622</v>
      </c>
      <c r="N24" s="98">
        <f t="shared" si="7"/>
        <v>0.2088971962616816</v>
      </c>
      <c r="O24" s="98">
        <f t="shared" si="9"/>
        <v>0.51911231835683036</v>
      </c>
      <c r="AP24" s="98"/>
      <c r="AQ24" s="98"/>
      <c r="AR24" s="98"/>
      <c r="AS24" s="98"/>
      <c r="AT24" s="98"/>
      <c r="AU24" s="98"/>
      <c r="AV24" s="98"/>
      <c r="AW24" s="98"/>
      <c r="AX24" s="98"/>
      <c r="AY24" s="98"/>
      <c r="AZ24" s="98"/>
      <c r="BA24" s="98"/>
      <c r="BB24" s="98"/>
      <c r="BC24" s="98"/>
      <c r="BD24" s="98"/>
      <c r="BE24" s="98"/>
      <c r="BF24" s="98"/>
    </row>
    <row r="25" spans="1:58" x14ac:dyDescent="0.25">
      <c r="D25" s="55"/>
      <c r="E25" s="98">
        <v>6.25</v>
      </c>
      <c r="F25" s="98">
        <f t="shared" si="0"/>
        <v>0.22192000000000001</v>
      </c>
      <c r="G25" s="98">
        <f t="shared" si="1"/>
        <v>0.23814037295087928</v>
      </c>
      <c r="H25" s="98">
        <f t="shared" si="2"/>
        <v>0.18790399999999999</v>
      </c>
      <c r="I25" s="98">
        <f t="shared" si="3"/>
        <v>0.25953855531697556</v>
      </c>
      <c r="J25" s="98">
        <f t="shared" si="8"/>
        <v>0.35757044886348033</v>
      </c>
      <c r="K25" s="98">
        <f t="shared" si="4"/>
        <v>0.24420001854699339</v>
      </c>
      <c r="L25" s="98">
        <f t="shared" si="5"/>
        <v>0.37603489771359805</v>
      </c>
      <c r="M25" s="98">
        <f t="shared" si="6"/>
        <v>0.23254187841107427</v>
      </c>
      <c r="N25" s="98">
        <f t="shared" si="7"/>
        <v>0.20252026673640153</v>
      </c>
      <c r="O25" s="98">
        <f t="shared" si="9"/>
        <v>0.51442912464219159</v>
      </c>
      <c r="AP25" s="98"/>
      <c r="AQ25" s="98"/>
      <c r="AR25" s="98"/>
      <c r="AS25" s="98"/>
      <c r="AT25" s="98"/>
      <c r="AU25" s="98"/>
      <c r="AV25" s="98"/>
      <c r="AW25" s="98"/>
      <c r="AX25" s="98"/>
      <c r="AY25" s="98"/>
      <c r="AZ25" s="98"/>
      <c r="BA25" s="98"/>
      <c r="BB25" s="98"/>
      <c r="BC25" s="98"/>
      <c r="BD25" s="98"/>
      <c r="BE25" s="98"/>
      <c r="BF25" s="98"/>
    </row>
    <row r="26" spans="1:58" x14ac:dyDescent="0.25">
      <c r="D26" s="55"/>
      <c r="E26" s="98">
        <v>6.5</v>
      </c>
      <c r="F26" s="98">
        <f t="shared" si="0"/>
        <v>0.2157396449704142</v>
      </c>
      <c r="G26" s="98">
        <f t="shared" si="1"/>
        <v>0.23564166893177499</v>
      </c>
      <c r="H26" s="98">
        <f t="shared" si="2"/>
        <v>0.17372781065088758</v>
      </c>
      <c r="I26" s="98">
        <f t="shared" si="3"/>
        <v>0.25318210380898382</v>
      </c>
      <c r="J26" s="98">
        <f t="shared" si="8"/>
        <v>0.35200455547933601</v>
      </c>
      <c r="K26" s="98">
        <f t="shared" si="4"/>
        <v>0.23721668558299674</v>
      </c>
      <c r="L26" s="98">
        <f t="shared" si="5"/>
        <v>0.36520141047095456</v>
      </c>
      <c r="M26" s="98">
        <f t="shared" si="6"/>
        <v>0.22384752986528336</v>
      </c>
      <c r="N26" s="98">
        <f t="shared" si="7"/>
        <v>0.19427020616675766</v>
      </c>
      <c r="O26" s="98">
        <f t="shared" si="9"/>
        <v>0.50996943454996158</v>
      </c>
      <c r="AP26" s="98"/>
      <c r="AQ26" s="98"/>
      <c r="AR26" s="98"/>
      <c r="AS26" s="98"/>
      <c r="AT26" s="98"/>
      <c r="AU26" s="98"/>
      <c r="AV26" s="98"/>
      <c r="AW26" s="98"/>
      <c r="AX26" s="98"/>
      <c r="AY26" s="98"/>
      <c r="AZ26" s="98"/>
      <c r="BA26" s="98"/>
      <c r="BB26" s="98"/>
      <c r="BC26" s="98"/>
      <c r="BD26" s="98"/>
      <c r="BE26" s="98"/>
      <c r="BF26" s="98"/>
    </row>
    <row r="27" spans="1:58" x14ac:dyDescent="0.25">
      <c r="D27" s="55"/>
      <c r="E27" s="98">
        <v>6.75</v>
      </c>
      <c r="F27" s="98">
        <f t="shared" si="0"/>
        <v>0.21023319615912212</v>
      </c>
      <c r="G27" s="98">
        <f t="shared" si="1"/>
        <v>0.23344940889903462</v>
      </c>
      <c r="H27" s="98">
        <f t="shared" si="2"/>
        <v>0.16109739368998627</v>
      </c>
      <c r="I27" s="98">
        <f t="shared" si="3"/>
        <v>0.24774437565120822</v>
      </c>
      <c r="J27" s="98">
        <f t="shared" si="8"/>
        <v>0.34673055717304813</v>
      </c>
      <c r="K27" s="98">
        <f t="shared" si="4"/>
        <v>0.23128924741251494</v>
      </c>
      <c r="L27" s="98">
        <f t="shared" si="5"/>
        <v>0.35354208451483488</v>
      </c>
      <c r="M27" s="98">
        <f t="shared" si="6"/>
        <v>0.21634398854266754</v>
      </c>
      <c r="N27" s="98">
        <f t="shared" si="7"/>
        <v>0.185106397476833</v>
      </c>
      <c r="O27" s="98">
        <f t="shared" si="9"/>
        <v>0.50571457993018676</v>
      </c>
      <c r="AP27" s="98"/>
      <c r="AQ27" s="98"/>
      <c r="AR27" s="98"/>
      <c r="AS27" s="98"/>
      <c r="AT27" s="98"/>
      <c r="AU27" s="98"/>
      <c r="AV27" s="98"/>
      <c r="AW27" s="98"/>
      <c r="AX27" s="98"/>
      <c r="AY27" s="98"/>
      <c r="AZ27" s="98"/>
      <c r="BA27" s="98"/>
      <c r="BB27" s="98"/>
      <c r="BC27" s="98"/>
      <c r="BD27" s="98"/>
      <c r="BE27" s="98"/>
      <c r="BF27" s="98"/>
    </row>
    <row r="28" spans="1:58" x14ac:dyDescent="0.25">
      <c r="A28" s="90"/>
      <c r="D28" s="55"/>
      <c r="E28" s="98">
        <v>7</v>
      </c>
      <c r="F28" s="98">
        <f t="shared" si="0"/>
        <v>0.20530612244897961</v>
      </c>
      <c r="G28" s="98">
        <f t="shared" si="1"/>
        <v>0.23151037862771476</v>
      </c>
      <c r="H28" s="98">
        <f t="shared" si="2"/>
        <v>0.14979591836734693</v>
      </c>
      <c r="I28" s="98">
        <f t="shared" si="3"/>
        <v>0.24310552889501519</v>
      </c>
      <c r="J28" s="98">
        <f t="shared" si="8"/>
        <v>0.34172315753202814</v>
      </c>
      <c r="K28" s="98">
        <f t="shared" si="4"/>
        <v>0.22622736510323899</v>
      </c>
      <c r="L28" s="98">
        <f t="shared" si="5"/>
        <v>0.34129505192425152</v>
      </c>
      <c r="M28" s="98">
        <f t="shared" si="6"/>
        <v>0.20983268384373663</v>
      </c>
      <c r="N28" s="98">
        <f t="shared" si="7"/>
        <v>0.17590885280251425</v>
      </c>
      <c r="O28" s="98">
        <f t="shared" si="9"/>
        <v>0.50164807190071192</v>
      </c>
      <c r="AP28" s="98"/>
      <c r="AQ28" s="98"/>
      <c r="AR28" s="98"/>
      <c r="AS28" s="98"/>
      <c r="AT28" s="98"/>
      <c r="AU28" s="98"/>
      <c r="AV28" s="98"/>
      <c r="AW28" s="98"/>
      <c r="AX28" s="98"/>
      <c r="AY28" s="98"/>
      <c r="AZ28" s="98"/>
      <c r="BA28" s="98"/>
      <c r="BB28" s="98"/>
      <c r="BC28" s="98"/>
      <c r="BD28" s="98"/>
      <c r="BE28" s="98"/>
      <c r="BF28" s="98"/>
    </row>
    <row r="29" spans="1:58" x14ac:dyDescent="0.25">
      <c r="A29" s="90"/>
      <c r="D29" s="55"/>
      <c r="E29" s="98">
        <v>7.25</v>
      </c>
      <c r="F29" s="98">
        <f t="shared" si="0"/>
        <v>0.20087990487514865</v>
      </c>
      <c r="G29" s="98">
        <f t="shared" si="1"/>
        <v>0.22978301072827387</v>
      </c>
      <c r="H29" s="98">
        <f t="shared" si="2"/>
        <v>0.13964328180737218</v>
      </c>
      <c r="I29" s="98">
        <f t="shared" si="3"/>
        <v>0.23916097100350459</v>
      </c>
      <c r="J29" s="98">
        <f t="shared" si="8"/>
        <v>0.33696005778372728</v>
      </c>
      <c r="K29" s="98">
        <f t="shared" si="4"/>
        <v>0.22188017364322862</v>
      </c>
      <c r="L29" s="98">
        <f t="shared" si="5"/>
        <v>0.32875402986464275</v>
      </c>
      <c r="M29" s="98">
        <f t="shared" si="6"/>
        <v>0.2041536759124522</v>
      </c>
      <c r="N29" s="98">
        <f t="shared" si="7"/>
        <v>0.16729289416257517</v>
      </c>
      <c r="O29" s="98">
        <f t="shared" si="9"/>
        <v>0.49775527911813</v>
      </c>
      <c r="AP29" s="98"/>
      <c r="AQ29" s="98"/>
      <c r="AR29" s="98"/>
      <c r="AS29" s="98"/>
      <c r="AT29" s="98"/>
      <c r="AU29" s="98"/>
      <c r="AV29" s="98"/>
      <c r="AW29" s="98"/>
      <c r="AX29" s="98"/>
      <c r="AY29" s="98"/>
      <c r="AZ29" s="98"/>
      <c r="BA29" s="98"/>
      <c r="BB29" s="98"/>
      <c r="BC29" s="98"/>
      <c r="BD29" s="98"/>
      <c r="BE29" s="98"/>
      <c r="BF29" s="98"/>
    </row>
    <row r="30" spans="1:58" x14ac:dyDescent="0.25">
      <c r="A30" s="90"/>
      <c r="D30" s="55"/>
      <c r="E30" s="98">
        <v>7.5</v>
      </c>
      <c r="F30" s="98">
        <f t="shared" si="0"/>
        <v>0.19688888888888889</v>
      </c>
      <c r="G30" s="98">
        <f t="shared" si="1"/>
        <v>0.2282343635659248</v>
      </c>
      <c r="H30" s="98">
        <f t="shared" si="2"/>
        <v>0.13048888888888888</v>
      </c>
      <c r="I30" s="98">
        <f t="shared" si="3"/>
        <v>0.23581926567135877</v>
      </c>
      <c r="J30" s="98">
        <f t="shared" si="8"/>
        <v>0.33242151255359342</v>
      </c>
      <c r="K30" s="98">
        <f t="shared" si="4"/>
        <v>0.21812709386674506</v>
      </c>
      <c r="L30" s="98">
        <f t="shared" si="5"/>
        <v>0.3162256562235396</v>
      </c>
      <c r="M30" s="98">
        <f t="shared" si="6"/>
        <v>0.199177136321955</v>
      </c>
      <c r="N30" s="98">
        <f t="shared" si="7"/>
        <v>0.15958578542326926</v>
      </c>
      <c r="O30" s="98">
        <f t="shared" si="9"/>
        <v>0.49402316281548447</v>
      </c>
      <c r="AP30" s="98"/>
      <c r="AQ30" s="98"/>
      <c r="AR30" s="98"/>
      <c r="AS30" s="98"/>
      <c r="AT30" s="98"/>
      <c r="AU30" s="98"/>
      <c r="AV30" s="98"/>
      <c r="AW30" s="98"/>
      <c r="AX30" s="98"/>
      <c r="AY30" s="98"/>
      <c r="AZ30" s="98"/>
      <c r="BA30" s="98"/>
      <c r="BB30" s="98"/>
      <c r="BC30" s="98"/>
      <c r="BD30" s="98"/>
      <c r="BE30" s="98"/>
      <c r="BF30" s="98"/>
    </row>
    <row r="31" spans="1:58" x14ac:dyDescent="0.25">
      <c r="A31" s="90"/>
      <c r="D31" s="55"/>
      <c r="E31" s="98">
        <v>7.75</v>
      </c>
      <c r="F31" s="98">
        <f t="shared" si="0"/>
        <v>0.19327783558792927</v>
      </c>
      <c r="G31" s="98">
        <f t="shared" si="1"/>
        <v>0.22683799416969264</v>
      </c>
      <c r="H31" s="98">
        <f t="shared" si="2"/>
        <v>0.12220603537981269</v>
      </c>
      <c r="I31" s="98">
        <f t="shared" si="3"/>
        <v>0.23300036863792251</v>
      </c>
      <c r="J31" s="98">
        <f t="shared" si="8"/>
        <v>0.32808996379252092</v>
      </c>
      <c r="K31" s="98">
        <f t="shared" si="4"/>
        <v>0.21487100162067532</v>
      </c>
      <c r="L31" s="98">
        <f t="shared" si="5"/>
        <v>0.30399341972931793</v>
      </c>
      <c r="M31" s="98">
        <f t="shared" si="6"/>
        <v>0.19479691502894173</v>
      </c>
      <c r="N31" s="98">
        <f t="shared" si="7"/>
        <v>0.15289353851353937</v>
      </c>
      <c r="O31" s="98">
        <f t="shared" si="9"/>
        <v>0.49044005706184657</v>
      </c>
      <c r="AP31" s="98"/>
      <c r="AQ31" s="98"/>
      <c r="AR31" s="98"/>
      <c r="AS31" s="98"/>
      <c r="AT31" s="98"/>
      <c r="AU31" s="98"/>
      <c r="AV31" s="98"/>
      <c r="AW31" s="98"/>
      <c r="AX31" s="98"/>
      <c r="AY31" s="98"/>
      <c r="AZ31" s="98"/>
      <c r="BA31" s="98"/>
      <c r="BB31" s="98"/>
      <c r="BC31" s="98"/>
      <c r="BD31" s="98"/>
      <c r="BE31" s="98"/>
      <c r="BF31" s="98"/>
    </row>
    <row r="32" spans="1:58" x14ac:dyDescent="0.25">
      <c r="A32" s="90"/>
      <c r="D32" s="55"/>
      <c r="E32" s="98">
        <v>8</v>
      </c>
      <c r="F32" s="98">
        <f t="shared" si="0"/>
        <v>0.19</v>
      </c>
      <c r="G32" s="98">
        <f t="shared" si="1"/>
        <v>0.2255724309995322</v>
      </c>
      <c r="H32" s="98">
        <f t="shared" si="2"/>
        <v>0.1146875</v>
      </c>
      <c r="I32" s="98">
        <f t="shared" si="3"/>
        <v>0.23063413215185624</v>
      </c>
      <c r="J32" s="98">
        <f t="shared" si="8"/>
        <v>0.32394973708544483</v>
      </c>
      <c r="K32" s="98">
        <f t="shared" si="4"/>
        <v>0.2120330967241541</v>
      </c>
      <c r="L32" s="98">
        <f t="shared" si="5"/>
        <v>0.29229281767955817</v>
      </c>
      <c r="M32" s="98">
        <f t="shared" si="6"/>
        <v>0.1909256349804605</v>
      </c>
      <c r="N32" s="98">
        <f t="shared" si="7"/>
        <v>0.14718640679660197</v>
      </c>
      <c r="O32" s="98">
        <f t="shared" si="9"/>
        <v>0.48699548533808651</v>
      </c>
      <c r="AP32" s="98"/>
      <c r="AQ32" s="98"/>
      <c r="AR32" s="98"/>
      <c r="AS32" s="98"/>
      <c r="AT32" s="98"/>
      <c r="AU32" s="98"/>
      <c r="AV32" s="98"/>
      <c r="AW32" s="98"/>
      <c r="AX32" s="98"/>
      <c r="AY32" s="98"/>
      <c r="AZ32" s="98"/>
      <c r="BA32" s="98"/>
      <c r="BB32" s="98"/>
      <c r="BC32" s="98"/>
      <c r="BD32" s="98"/>
      <c r="BE32" s="98"/>
      <c r="BF32" s="98"/>
    </row>
    <row r="33" spans="1:58" x14ac:dyDescent="0.25">
      <c r="A33" s="90"/>
      <c r="D33" s="55"/>
      <c r="E33" s="98">
        <v>8.25</v>
      </c>
      <c r="F33" s="98">
        <f t="shared" si="0"/>
        <v>0.18701561065197431</v>
      </c>
      <c r="G33" s="98">
        <f t="shared" si="1"/>
        <v>0.22442005807190121</v>
      </c>
      <c r="H33" s="98">
        <f t="shared" si="2"/>
        <v>0.10784205693296602</v>
      </c>
      <c r="I33" s="98">
        <f t="shared" si="3"/>
        <v>0.22865903050890618</v>
      </c>
      <c r="J33" s="98">
        <f t="shared" si="8"/>
        <v>0.31998678812722475</v>
      </c>
      <c r="K33" s="98">
        <f t="shared" si="4"/>
        <v>0.20954901147129923</v>
      </c>
      <c r="L33" s="98">
        <f t="shared" si="5"/>
        <v>0.28129900497126653</v>
      </c>
      <c r="M33" s="98">
        <f t="shared" si="6"/>
        <v>0.18749091735263182</v>
      </c>
      <c r="N33" s="98">
        <f t="shared" si="7"/>
        <v>0.14236731060210839</v>
      </c>
      <c r="O33" s="98">
        <f t="shared" si="9"/>
        <v>0.48368000649652254</v>
      </c>
      <c r="AP33" s="98"/>
      <c r="AQ33" s="98"/>
      <c r="AR33" s="98"/>
      <c r="AS33" s="98"/>
      <c r="AT33" s="98"/>
      <c r="AU33" s="98"/>
      <c r="AV33" s="98"/>
      <c r="AW33" s="98"/>
      <c r="AX33" s="98"/>
      <c r="AY33" s="98"/>
      <c r="AZ33" s="98"/>
      <c r="BA33" s="98"/>
      <c r="BB33" s="98"/>
      <c r="BC33" s="98"/>
      <c r="BD33" s="98"/>
      <c r="BE33" s="98"/>
      <c r="BF33" s="98"/>
    </row>
    <row r="34" spans="1:58" x14ac:dyDescent="0.25">
      <c r="A34" s="90"/>
      <c r="D34" s="55"/>
      <c r="E34" s="98">
        <v>8.5</v>
      </c>
      <c r="F34" s="98">
        <f t="shared" si="0"/>
        <v>0.18429065743944639</v>
      </c>
      <c r="G34" s="98">
        <f t="shared" si="1"/>
        <v>0.22336628673196793</v>
      </c>
      <c r="H34" s="98">
        <f t="shared" si="2"/>
        <v>0.1015916955017301</v>
      </c>
      <c r="I34" s="98">
        <f t="shared" si="3"/>
        <v>0.2270210688061817</v>
      </c>
      <c r="J34" s="98">
        <f t="shared" si="8"/>
        <v>0.31618848983505082</v>
      </c>
      <c r="K34" s="98">
        <f t="shared" si="4"/>
        <v>0.20736583256411481</v>
      </c>
      <c r="L34" s="98">
        <f t="shared" si="5"/>
        <v>0.271125291958625</v>
      </c>
      <c r="M34" s="98">
        <f t="shared" si="6"/>
        <v>0.1844324519723434</v>
      </c>
      <c r="N34" s="98">
        <f t="shared" si="7"/>
        <v>0.13831566265060252</v>
      </c>
      <c r="O34" s="98">
        <f t="shared" si="9"/>
        <v>0.48048508466246603</v>
      </c>
      <c r="AP34" s="98"/>
      <c r="AQ34" s="98"/>
      <c r="AR34" s="98"/>
      <c r="AS34" s="98"/>
      <c r="AT34" s="98"/>
      <c r="AU34" s="98"/>
      <c r="AV34" s="98"/>
      <c r="AW34" s="98"/>
      <c r="AX34" s="98"/>
      <c r="AY34" s="98"/>
      <c r="AZ34" s="98"/>
      <c r="BA34" s="98"/>
      <c r="BB34" s="98"/>
      <c r="BC34" s="98"/>
      <c r="BD34" s="98"/>
      <c r="BE34" s="98"/>
      <c r="BF34" s="98"/>
    </row>
    <row r="35" spans="1:58" x14ac:dyDescent="0.25">
      <c r="A35" s="90"/>
      <c r="D35" s="55"/>
      <c r="E35" s="98">
        <v>8.75</v>
      </c>
      <c r="F35" s="98">
        <f t="shared" si="0"/>
        <v>0.18179591836734696</v>
      </c>
      <c r="G35" s="98">
        <f t="shared" si="1"/>
        <v>0.22239893212916884</v>
      </c>
      <c r="H35" s="98">
        <f t="shared" si="2"/>
        <v>9.5869387755102037E-2</v>
      </c>
      <c r="I35" s="98">
        <f t="shared" si="3"/>
        <v>0.2256728445358554</v>
      </c>
      <c r="J35" s="98">
        <f t="shared" si="8"/>
        <v>0.31254345259990801</v>
      </c>
      <c r="K35" s="98">
        <f t="shared" si="4"/>
        <v>0.20543980278673721</v>
      </c>
      <c r="L35" s="98">
        <f t="shared" si="5"/>
        <v>0.26182925311848732</v>
      </c>
      <c r="M35" s="98">
        <f t="shared" si="6"/>
        <v>0.18169970546414932</v>
      </c>
      <c r="N35" s="98">
        <f t="shared" si="7"/>
        <v>0.13491130076787883</v>
      </c>
      <c r="O35" s="98">
        <f t="shared" si="9"/>
        <v>0.47740297877178761</v>
      </c>
      <c r="AP35" s="98"/>
      <c r="AQ35" s="98"/>
      <c r="AR35" s="98"/>
      <c r="AS35" s="98"/>
      <c r="AT35" s="98"/>
      <c r="AU35" s="98"/>
      <c r="AV35" s="98"/>
      <c r="AW35" s="98"/>
      <c r="AX35" s="98"/>
      <c r="AY35" s="98"/>
      <c r="AZ35" s="98"/>
      <c r="BA35" s="98"/>
      <c r="BB35" s="98"/>
      <c r="BC35" s="98"/>
      <c r="BD35" s="98"/>
      <c r="BE35" s="98"/>
      <c r="BF35" s="98"/>
    </row>
    <row r="36" spans="1:58" x14ac:dyDescent="0.25">
      <c r="A36" s="90"/>
      <c r="D36" s="55"/>
      <c r="E36" s="98">
        <v>9</v>
      </c>
      <c r="F36" s="98">
        <f t="shared" si="0"/>
        <v>0.17950617283950618</v>
      </c>
      <c r="G36" s="98">
        <f t="shared" si="1"/>
        <v>0.221507737704918</v>
      </c>
      <c r="H36" s="98">
        <f t="shared" si="2"/>
        <v>9.0617283950617286E-2</v>
      </c>
      <c r="I36" s="98">
        <f t="shared" si="3"/>
        <v>0.22457273744968104</v>
      </c>
      <c r="J36" s="98">
        <f t="shared" si="8"/>
        <v>0.30904137173429874</v>
      </c>
      <c r="K36" s="98">
        <f t="shared" si="4"/>
        <v>0.20373453318557347</v>
      </c>
      <c r="L36" s="98">
        <f t="shared" si="5"/>
        <v>0.25342295023591205</v>
      </c>
      <c r="M36" s="98">
        <f t="shared" si="6"/>
        <v>0.17925011481601155</v>
      </c>
      <c r="N36" s="98">
        <f t="shared" si="7"/>
        <v>0.1320455403195373</v>
      </c>
      <c r="O36" s="98">
        <f t="shared" si="9"/>
        <v>0.47442664831227926</v>
      </c>
      <c r="AP36" s="98"/>
      <c r="AQ36" s="98"/>
      <c r="AR36" s="98"/>
      <c r="AS36" s="98"/>
      <c r="AT36" s="98"/>
      <c r="AU36" s="98"/>
      <c r="AV36" s="98"/>
      <c r="AW36" s="98"/>
      <c r="AX36" s="98"/>
      <c r="AY36" s="98"/>
      <c r="AZ36" s="98"/>
      <c r="BA36" s="98"/>
      <c r="BB36" s="98"/>
      <c r="BC36" s="98"/>
      <c r="BD36" s="98"/>
      <c r="BE36" s="98"/>
      <c r="BF36" s="98"/>
    </row>
    <row r="37" spans="1:58" x14ac:dyDescent="0.25">
      <c r="D37" s="55"/>
      <c r="E37" s="98">
        <v>9.25</v>
      </c>
      <c r="F37" s="98">
        <f t="shared" si="0"/>
        <v>0.17739956172388607</v>
      </c>
      <c r="G37" s="98">
        <f t="shared" si="1"/>
        <v>0.22068400826153109</v>
      </c>
      <c r="H37" s="98">
        <f t="shared" si="2"/>
        <v>8.5785244704163627E-2</v>
      </c>
      <c r="I37" s="98">
        <f t="shared" si="3"/>
        <v>0.22368420767636318</v>
      </c>
      <c r="J37" s="98">
        <f t="shared" si="8"/>
        <v>0.30567289737212155</v>
      </c>
      <c r="K37" s="98">
        <f t="shared" si="4"/>
        <v>0.20221960197686789</v>
      </c>
      <c r="L37" s="98">
        <f t="shared" si="5"/>
        <v>0.24588439435778794</v>
      </c>
      <c r="M37" s="98">
        <f t="shared" si="6"/>
        <v>0.17704765348241047</v>
      </c>
      <c r="N37" s="98">
        <f t="shared" si="7"/>
        <v>0.12962494621197854</v>
      </c>
      <c r="O37" s="98">
        <f t="shared" si="9"/>
        <v>0.47154967251394003</v>
      </c>
      <c r="AP37" s="98"/>
      <c r="AQ37" s="98"/>
      <c r="AR37" s="98"/>
      <c r="AS37" s="98"/>
      <c r="AT37" s="98"/>
      <c r="AU37" s="98"/>
      <c r="AV37" s="98"/>
      <c r="AW37" s="98"/>
      <c r="AX37" s="98"/>
      <c r="AY37" s="98"/>
      <c r="AZ37" s="98"/>
      <c r="BA37" s="98"/>
      <c r="BB37" s="98"/>
      <c r="BC37" s="98"/>
      <c r="BD37" s="98"/>
      <c r="BE37" s="98"/>
      <c r="BF37" s="98"/>
    </row>
    <row r="38" spans="1:58" x14ac:dyDescent="0.25">
      <c r="D38" s="55"/>
      <c r="E38" s="98">
        <v>9.5</v>
      </c>
      <c r="F38" s="98">
        <f t="shared" si="0"/>
        <v>0.17545706371191139</v>
      </c>
      <c r="G38" s="98">
        <f t="shared" si="1"/>
        <v>0.2199203237464695</v>
      </c>
      <c r="H38" s="98">
        <f t="shared" si="2"/>
        <v>8.132963988919667E-2</v>
      </c>
      <c r="I38" s="98">
        <f t="shared" si="3"/>
        <v>0.22297518566860783</v>
      </c>
      <c r="J38" s="98">
        <f t="shared" si="8"/>
        <v>0.30242952300811027</v>
      </c>
      <c r="K38" s="98">
        <f t="shared" si="4"/>
        <v>0.20086944880369265</v>
      </c>
      <c r="L38" s="98">
        <f t="shared" si="5"/>
        <v>0.2391683284666333</v>
      </c>
      <c r="M38" s="98">
        <f t="shared" si="6"/>
        <v>0.1750616856141757</v>
      </c>
      <c r="N38" s="98">
        <f t="shared" si="7"/>
        <v>0.12757143518197187</v>
      </c>
      <c r="O38" s="98">
        <f t="shared" si="9"/>
        <v>0.46876618076251941</v>
      </c>
      <c r="AP38" s="98"/>
      <c r="AQ38" s="98"/>
      <c r="AR38" s="98"/>
      <c r="AS38" s="98"/>
      <c r="AT38" s="98"/>
      <c r="AU38" s="98"/>
      <c r="AV38" s="98"/>
      <c r="AW38" s="98"/>
      <c r="AX38" s="98"/>
      <c r="AY38" s="98"/>
      <c r="AZ38" s="98"/>
      <c r="BA38" s="98"/>
      <c r="BB38" s="98"/>
      <c r="BC38" s="98"/>
      <c r="BD38" s="98"/>
      <c r="BE38" s="98"/>
      <c r="BF38" s="98"/>
    </row>
    <row r="39" spans="1:58" x14ac:dyDescent="0.25">
      <c r="D39" s="55"/>
      <c r="E39" s="98">
        <v>9.75</v>
      </c>
      <c r="F39" s="98">
        <f t="shared" si="0"/>
        <v>0.17366206443129523</v>
      </c>
      <c r="G39" s="98">
        <f t="shared" si="1"/>
        <v>0.21921031376999964</v>
      </c>
      <c r="H39" s="98">
        <f t="shared" si="2"/>
        <v>7.7212360289283369E-2</v>
      </c>
      <c r="I39" s="98">
        <f t="shared" si="3"/>
        <v>0.22241754041865333</v>
      </c>
      <c r="J39" s="98">
        <f t="shared" si="8"/>
        <v>0.29930348959349035</v>
      </c>
      <c r="K39" s="98">
        <f t="shared" si="4"/>
        <v>0.19966249628954552</v>
      </c>
      <c r="L39" s="98">
        <f t="shared" si="5"/>
        <v>0.23321532059739075</v>
      </c>
      <c r="M39" s="98">
        <f t="shared" si="6"/>
        <v>0.173266044762315</v>
      </c>
      <c r="N39" s="98">
        <f t="shared" si="7"/>
        <v>0.1258207743130289</v>
      </c>
      <c r="O39" s="98">
        <f t="shared" si="9"/>
        <v>0.46607079242711874</v>
      </c>
      <c r="AP39" s="98"/>
      <c r="AQ39" s="98"/>
      <c r="AR39" s="98"/>
      <c r="AS39" s="98"/>
      <c r="AT39" s="98"/>
      <c r="AU39" s="98"/>
      <c r="AV39" s="98"/>
      <c r="AW39" s="98"/>
      <c r="AX39" s="98"/>
      <c r="AY39" s="98"/>
      <c r="AZ39" s="98"/>
      <c r="BA39" s="98"/>
      <c r="BB39" s="98"/>
      <c r="BC39" s="98"/>
      <c r="BD39" s="98"/>
      <c r="BE39" s="98"/>
      <c r="BF39" s="98"/>
    </row>
    <row r="40" spans="1:58" x14ac:dyDescent="0.25">
      <c r="D40" s="55"/>
      <c r="E40" s="98">
        <v>10</v>
      </c>
      <c r="F40" s="98">
        <f t="shared" si="0"/>
        <v>0.17200000000000001</v>
      </c>
      <c r="G40" s="98">
        <f t="shared" si="1"/>
        <v>0.21854847833465324</v>
      </c>
      <c r="H40" s="98">
        <f t="shared" si="2"/>
        <v>7.3399999999999993E-2</v>
      </c>
      <c r="I40" s="98">
        <f t="shared" si="3"/>
        <v>0.2219866146764313</v>
      </c>
      <c r="J40" s="98">
        <f t="shared" si="8"/>
        <v>0.29628770267940613</v>
      </c>
      <c r="K40" s="98">
        <f t="shared" si="4"/>
        <v>0.19858044778589942</v>
      </c>
      <c r="L40" s="98">
        <f t="shared" si="5"/>
        <v>0.22795883361921104</v>
      </c>
      <c r="M40" s="98">
        <f t="shared" si="6"/>
        <v>0.17163828867468178</v>
      </c>
      <c r="N40" s="98">
        <f t="shared" si="7"/>
        <v>0.12432055749128933</v>
      </c>
      <c r="O40" s="98">
        <f t="shared" si="9"/>
        <v>0.46345856462263207</v>
      </c>
      <c r="AP40" s="98"/>
      <c r="AQ40" s="98"/>
      <c r="AR40" s="98"/>
      <c r="AS40" s="98"/>
      <c r="AT40" s="98"/>
      <c r="AU40" s="98"/>
      <c r="AV40" s="98"/>
      <c r="AW40" s="98"/>
      <c r="AX40" s="98"/>
      <c r="AY40" s="98"/>
      <c r="AZ40" s="98"/>
      <c r="BA40" s="98"/>
      <c r="BB40" s="98"/>
      <c r="BC40" s="98"/>
      <c r="BD40" s="98"/>
      <c r="BE40" s="98"/>
      <c r="BF40" s="98"/>
    </row>
    <row r="41" spans="1:58" x14ac:dyDescent="0.25">
      <c r="D41" s="55"/>
      <c r="E41" s="98">
        <v>10.25</v>
      </c>
      <c r="F41" s="98">
        <f t="shared" si="0"/>
        <v>0.17045806067816777</v>
      </c>
      <c r="G41" s="98">
        <f t="shared" si="1"/>
        <v>0.21793004409201214</v>
      </c>
      <c r="H41" s="98">
        <f t="shared" si="2"/>
        <v>6.9863176680547298E-2</v>
      </c>
      <c r="I41" s="98">
        <f t="shared" si="3"/>
        <v>0.22166081775826291</v>
      </c>
      <c r="J41" s="98">
        <f t="shared" si="8"/>
        <v>0.2933756605558831</v>
      </c>
      <c r="K41" s="98">
        <f t="shared" si="4"/>
        <v>0.19760772263814516</v>
      </c>
      <c r="L41" s="98">
        <f t="shared" si="5"/>
        <v>0.22333035459308923</v>
      </c>
      <c r="M41" s="98">
        <f t="shared" si="6"/>
        <v>0.17015909313563257</v>
      </c>
      <c r="N41" s="98">
        <f t="shared" si="7"/>
        <v>0.12302817719763474</v>
      </c>
      <c r="O41" s="98">
        <f t="shared" si="9"/>
        <v>0.46092494669095851</v>
      </c>
      <c r="AP41" s="98"/>
      <c r="AQ41" s="98"/>
      <c r="AR41" s="98"/>
      <c r="AS41" s="98"/>
      <c r="AT41" s="98"/>
      <c r="AU41" s="98"/>
      <c r="AV41" s="98"/>
      <c r="AW41" s="98"/>
      <c r="AX41" s="98"/>
      <c r="AY41" s="98"/>
      <c r="AZ41" s="98"/>
      <c r="BA41" s="98"/>
      <c r="BB41" s="98"/>
      <c r="BC41" s="98"/>
      <c r="BD41" s="98"/>
      <c r="BE41" s="98"/>
      <c r="BF41" s="98"/>
    </row>
    <row r="42" spans="1:58" x14ac:dyDescent="0.25">
      <c r="D42" s="55"/>
      <c r="E42" s="98">
        <v>10.5</v>
      </c>
      <c r="F42" s="98">
        <f t="shared" si="0"/>
        <v>0.16902494331065762</v>
      </c>
      <c r="G42" s="98">
        <f t="shared" si="1"/>
        <v>0.2173508481752984</v>
      </c>
      <c r="H42" s="98">
        <f t="shared" si="2"/>
        <v>6.6575963718820866E-2</v>
      </c>
      <c r="I42" s="98">
        <f t="shared" si="3"/>
        <v>0.22142126804096757</v>
      </c>
      <c r="J42" s="98">
        <f t="shared" si="8"/>
        <v>0.29056139169837025</v>
      </c>
      <c r="K42" s="98">
        <f t="shared" si="4"/>
        <v>0.19673099948200587</v>
      </c>
      <c r="L42" s="98">
        <f t="shared" si="5"/>
        <v>0.21926287231586236</v>
      </c>
      <c r="M42" s="98">
        <f t="shared" si="6"/>
        <v>0.16881175627447476</v>
      </c>
      <c r="N42" s="98">
        <f t="shared" si="7"/>
        <v>0.12190900807953588</v>
      </c>
      <c r="O42" s="98">
        <f t="shared" si="9"/>
        <v>0.45846574039604587</v>
      </c>
      <c r="AP42" s="98"/>
      <c r="AQ42" s="98"/>
      <c r="AR42" s="98"/>
      <c r="AS42" s="98"/>
      <c r="AT42" s="98"/>
      <c r="AU42" s="98"/>
      <c r="AV42" s="98"/>
      <c r="AW42" s="98"/>
      <c r="AX42" s="98"/>
      <c r="AY42" s="98"/>
      <c r="AZ42" s="98"/>
      <c r="BA42" s="98"/>
      <c r="BB42" s="98"/>
      <c r="BC42" s="98"/>
      <c r="BD42" s="98"/>
      <c r="BE42" s="98"/>
      <c r="BF42" s="98"/>
    </row>
    <row r="43" spans="1:58" x14ac:dyDescent="0.25">
      <c r="D43" s="55"/>
      <c r="E43" s="98">
        <v>10.75</v>
      </c>
      <c r="F43" s="98">
        <f t="shared" si="0"/>
        <v>0.16769064359113037</v>
      </c>
      <c r="G43" s="98">
        <f t="shared" si="1"/>
        <v>0.21680724362713363</v>
      </c>
      <c r="H43" s="98">
        <f t="shared" si="2"/>
        <v>6.3515413737155219E-2</v>
      </c>
      <c r="I43" s="98">
        <f t="shared" si="3"/>
        <v>0.22125147846896243</v>
      </c>
      <c r="J43" s="98">
        <f t="shared" si="8"/>
        <v>0.2878394001265096</v>
      </c>
      <c r="K43" s="98">
        <f t="shared" si="4"/>
        <v>0.19593884492923921</v>
      </c>
      <c r="L43" s="98">
        <f t="shared" si="5"/>
        <v>0.21569305617328741</v>
      </c>
      <c r="M43" s="98">
        <f t="shared" si="6"/>
        <v>0.16758179115669386</v>
      </c>
      <c r="N43" s="98">
        <f t="shared" si="7"/>
        <v>0.12093486835486494</v>
      </c>
      <c r="O43" s="98">
        <f t="shared" si="9"/>
        <v>0.4560770649982106</v>
      </c>
      <c r="AP43" s="98"/>
      <c r="AQ43" s="98"/>
      <c r="AR43" s="98"/>
      <c r="AS43" s="98"/>
      <c r="AT43" s="98"/>
      <c r="AU43" s="98"/>
      <c r="AV43" s="98"/>
      <c r="AW43" s="98"/>
      <c r="AX43" s="98"/>
      <c r="AY43" s="98"/>
      <c r="AZ43" s="98"/>
      <c r="BA43" s="98"/>
      <c r="BB43" s="98"/>
      <c r="BC43" s="98"/>
      <c r="BD43" s="98"/>
      <c r="BE43" s="98"/>
      <c r="BF43" s="98"/>
    </row>
    <row r="44" spans="1:58" x14ac:dyDescent="0.25">
      <c r="D44" s="55"/>
      <c r="E44" s="98">
        <v>11</v>
      </c>
      <c r="F44" s="98">
        <f t="shared" si="0"/>
        <v>0.16644628099173556</v>
      </c>
      <c r="G44" s="98">
        <f t="shared" si="1"/>
        <v>0.21629602187966185</v>
      </c>
      <c r="H44" s="98">
        <f t="shared" si="2"/>
        <v>6.066115702479339E-2</v>
      </c>
      <c r="I44" s="98">
        <f t="shared" si="3"/>
        <v>0.221137079416209</v>
      </c>
      <c r="J44" s="98">
        <f t="shared" si="8"/>
        <v>0.28520461751611881</v>
      </c>
      <c r="K44" s="98">
        <f t="shared" si="4"/>
        <v>0.19522141014226263</v>
      </c>
      <c r="L44" s="98">
        <f t="shared" si="5"/>
        <v>0.21256247416481905</v>
      </c>
      <c r="M44" s="98">
        <f t="shared" si="6"/>
        <v>0.1664565893217467</v>
      </c>
      <c r="N44" s="98">
        <f t="shared" si="7"/>
        <v>0.12008275572358758</v>
      </c>
      <c r="O44" s="98">
        <f t="shared" si="9"/>
        <v>0.4537553265114182</v>
      </c>
      <c r="AP44" s="98"/>
      <c r="AQ44" s="98"/>
      <c r="AR44" s="98"/>
      <c r="AS44" s="98"/>
      <c r="AT44" s="98"/>
      <c r="AU44" s="98"/>
      <c r="AV44" s="98"/>
      <c r="AW44" s="98"/>
      <c r="AX44" s="98"/>
      <c r="AY44" s="98"/>
      <c r="AZ44" s="98"/>
      <c r="BA44" s="98"/>
      <c r="BB44" s="98"/>
      <c r="BC44" s="98"/>
      <c r="BD44" s="98"/>
      <c r="BE44" s="98"/>
      <c r="BF44" s="98"/>
    </row>
    <row r="45" spans="1:58" x14ac:dyDescent="0.25">
      <c r="D45" s="55"/>
      <c r="E45" s="98">
        <v>11.25</v>
      </c>
      <c r="F45" s="98">
        <f t="shared" si="0"/>
        <v>0.16528395061728396</v>
      </c>
      <c r="G45" s="98">
        <f t="shared" si="1"/>
        <v>0.21581434880451766</v>
      </c>
      <c r="H45" s="98">
        <f t="shared" si="2"/>
        <v>5.799506172839506E-2</v>
      </c>
      <c r="I45" s="98">
        <f t="shared" si="3"/>
        <v>0.22106557408408536</v>
      </c>
      <c r="J45" s="98">
        <f t="shared" si="8"/>
        <v>0.2826523610972913</v>
      </c>
      <c r="K45" s="98">
        <f t="shared" si="4"/>
        <v>0.19457018168497037</v>
      </c>
      <c r="L45" s="98">
        <f t="shared" si="5"/>
        <v>0.20981813641628333</v>
      </c>
      <c r="M45" s="98">
        <f t="shared" si="6"/>
        <v>0.16542514163847116</v>
      </c>
      <c r="N45" s="98">
        <f t="shared" si="7"/>
        <v>0.11933382655687089</v>
      </c>
      <c r="O45" s="98">
        <f t="shared" si="9"/>
        <v>0.45149719055997034</v>
      </c>
      <c r="AP45" s="98"/>
      <c r="AQ45" s="98"/>
      <c r="AR45" s="98"/>
      <c r="AS45" s="98"/>
      <c r="AT45" s="98"/>
      <c r="AU45" s="98"/>
      <c r="AV45" s="98"/>
      <c r="AW45" s="98"/>
      <c r="AX45" s="98"/>
      <c r="AY45" s="98"/>
      <c r="AZ45" s="98"/>
      <c r="BA45" s="98"/>
      <c r="BB45" s="98"/>
      <c r="BC45" s="98"/>
      <c r="BD45" s="98"/>
      <c r="BE45" s="98"/>
      <c r="BF45" s="98"/>
    </row>
    <row r="46" spans="1:58" x14ac:dyDescent="0.25">
      <c r="D46" s="55"/>
      <c r="E46" s="98">
        <v>11.5</v>
      </c>
      <c r="F46" s="98">
        <f t="shared" si="0"/>
        <v>0.16419659735349718</v>
      </c>
      <c r="G46" s="98">
        <f t="shared" si="1"/>
        <v>0.21535971163990153</v>
      </c>
      <c r="H46" s="98">
        <f t="shared" si="2"/>
        <v>5.5500945179584121E-2</v>
      </c>
      <c r="I46" s="98">
        <f t="shared" si="3"/>
        <v>0.22102612231429669</v>
      </c>
      <c r="J46" s="98">
        <f t="shared" si="8"/>
        <v>0.28017829652814968</v>
      </c>
      <c r="K46" s="98">
        <f t="shared" si="4"/>
        <v>0.19397777599700836</v>
      </c>
      <c r="L46" s="98">
        <f t="shared" si="5"/>
        <v>0.2074125890296919</v>
      </c>
      <c r="M46" s="98">
        <f t="shared" si="6"/>
        <v>0.16447780570163298</v>
      </c>
      <c r="N46" s="98">
        <f t="shared" si="7"/>
        <v>0.11867257933551538</v>
      </c>
      <c r="O46" s="98">
        <f t="shared" si="9"/>
        <v>0.44929955834346635</v>
      </c>
      <c r="AP46" s="98"/>
      <c r="AQ46" s="98"/>
      <c r="AR46" s="98"/>
      <c r="AS46" s="98"/>
      <c r="AT46" s="98"/>
      <c r="AU46" s="98"/>
      <c r="AV46" s="98"/>
      <c r="AW46" s="98"/>
      <c r="AX46" s="98"/>
      <c r="AY46" s="98"/>
      <c r="AZ46" s="98"/>
      <c r="BA46" s="98"/>
      <c r="BB46" s="98"/>
      <c r="BC46" s="98"/>
      <c r="BD46" s="98"/>
      <c r="BE46" s="98"/>
      <c r="BF46" s="98"/>
    </row>
    <row r="47" spans="1:58" x14ac:dyDescent="0.25">
      <c r="D47" s="55"/>
      <c r="E47" s="98">
        <v>11.75</v>
      </c>
      <c r="F47" s="98">
        <f t="shared" si="0"/>
        <v>0.16317790855590766</v>
      </c>
      <c r="G47" s="98">
        <f t="shared" si="1"/>
        <v>0.21492987469585684</v>
      </c>
      <c r="H47" s="98">
        <f t="shared" si="2"/>
        <v>5.316432775011317E-2</v>
      </c>
      <c r="I47" s="98">
        <f t="shared" si="3"/>
        <v>0.22100934927943988</v>
      </c>
      <c r="J47" s="98">
        <f t="shared" si="8"/>
        <v>0.27777840506223872</v>
      </c>
      <c r="K47" s="98">
        <f t="shared" si="4"/>
        <v>0.19343776910711624</v>
      </c>
      <c r="L47" s="98">
        <f t="shared" si="5"/>
        <v>0.20530372543011011</v>
      </c>
      <c r="M47" s="98">
        <f t="shared" si="6"/>
        <v>0.16360611120160148</v>
      </c>
      <c r="N47" s="98">
        <f t="shared" si="7"/>
        <v>0.11808620453153248</v>
      </c>
      <c r="O47" s="98">
        <f t="shared" si="9"/>
        <v>0.44715954529503044</v>
      </c>
      <c r="AP47" s="98"/>
      <c r="AQ47" s="98"/>
      <c r="AR47" s="98"/>
      <c r="AS47" s="98"/>
      <c r="AT47" s="98"/>
      <c r="AU47" s="98"/>
      <c r="AV47" s="98"/>
      <c r="AW47" s="98"/>
      <c r="AX47" s="98"/>
      <c r="AY47" s="98"/>
      <c r="AZ47" s="98"/>
      <c r="BA47" s="98"/>
      <c r="BB47" s="98"/>
      <c r="BC47" s="98"/>
      <c r="BD47" s="98"/>
      <c r="BE47" s="98"/>
      <c r="BF47" s="98"/>
    </row>
    <row r="48" spans="1:58" x14ac:dyDescent="0.25">
      <c r="D48" s="55"/>
      <c r="E48" s="98">
        <v>12</v>
      </c>
      <c r="F48" s="98">
        <f t="shared" si="0"/>
        <v>0.16222222222222224</v>
      </c>
      <c r="G48" s="98">
        <f t="shared" si="1"/>
        <v>0.2145228421893019</v>
      </c>
      <c r="H48" s="98">
        <f t="shared" si="2"/>
        <v>5.0972222222222224E-2</v>
      </c>
      <c r="I48" s="98">
        <f t="shared" si="3"/>
        <v>0.22100717600390948</v>
      </c>
      <c r="J48" s="98">
        <f t="shared" si="8"/>
        <v>0.27544895443337319</v>
      </c>
      <c r="K48" s="98">
        <f t="shared" si="4"/>
        <v>0.19294455495021753</v>
      </c>
      <c r="L48" s="98">
        <f t="shared" si="5"/>
        <v>0.20345443412593148</v>
      </c>
      <c r="M48" s="98">
        <f t="shared" si="6"/>
        <v>0.16280259641918657</v>
      </c>
      <c r="N48" s="98">
        <f t="shared" si="7"/>
        <v>0.11756406783334228</v>
      </c>
      <c r="O48" s="98">
        <f t="shared" si="9"/>
        <v>0.44507446208075546</v>
      </c>
      <c r="AP48" s="98"/>
      <c r="AQ48" s="98"/>
      <c r="AR48" s="98"/>
      <c r="AS48" s="98"/>
      <c r="AT48" s="98"/>
      <c r="AU48" s="98"/>
      <c r="AV48" s="98"/>
      <c r="AW48" s="98"/>
      <c r="AX48" s="98"/>
      <c r="AY48" s="98"/>
      <c r="AZ48" s="98"/>
      <c r="BA48" s="98"/>
      <c r="BB48" s="98"/>
      <c r="BC48" s="98"/>
      <c r="BD48" s="98"/>
      <c r="BE48" s="98"/>
      <c r="BF48" s="98"/>
    </row>
    <row r="49" spans="4:58" x14ac:dyDescent="0.25">
      <c r="D49" s="55"/>
      <c r="E49" s="98">
        <v>12.25</v>
      </c>
      <c r="F49" s="98">
        <f t="shared" si="0"/>
        <v>0.1613244481466056</v>
      </c>
      <c r="G49" s="98">
        <f t="shared" si="1"/>
        <v>0.21413682690490971</v>
      </c>
      <c r="H49" s="98">
        <f t="shared" si="2"/>
        <v>4.8912952936276552E-2</v>
      </c>
      <c r="I49" s="98">
        <f t="shared" si="3"/>
        <v>0.22101266908126987</v>
      </c>
      <c r="J49" s="98">
        <f t="shared" si="8"/>
        <v>0.27318647296932047</v>
      </c>
      <c r="K49" s="98">
        <f t="shared" si="4"/>
        <v>0.19249322700957727</v>
      </c>
      <c r="L49" s="98">
        <f t="shared" si="5"/>
        <v>0.20183216419962738</v>
      </c>
      <c r="M49" s="98">
        <f t="shared" si="6"/>
        <v>0.16206067034490881</v>
      </c>
      <c r="N49" s="98">
        <f t="shared" si="7"/>
        <v>0.11709729917957513</v>
      </c>
      <c r="O49" s="98">
        <f t="shared" si="9"/>
        <v>0.44304179764063695</v>
      </c>
      <c r="AP49" s="98"/>
      <c r="AQ49" s="98"/>
      <c r="AR49" s="98"/>
      <c r="AS49" s="98"/>
      <c r="AT49" s="98"/>
      <c r="AU49" s="98"/>
      <c r="AV49" s="98"/>
      <c r="AW49" s="98"/>
      <c r="AX49" s="98"/>
      <c r="AY49" s="98"/>
      <c r="AZ49" s="98"/>
      <c r="BA49" s="98"/>
      <c r="BB49" s="98"/>
      <c r="BC49" s="98"/>
      <c r="BD49" s="98"/>
      <c r="BE49" s="98"/>
      <c r="BF49" s="98"/>
    </row>
    <row r="50" spans="4:58" x14ac:dyDescent="0.25">
      <c r="D50" s="55"/>
      <c r="E50" s="98">
        <v>12.5</v>
      </c>
      <c r="F50" s="98">
        <f t="shared" si="0"/>
        <v>0.16048000000000001</v>
      </c>
      <c r="G50" s="98">
        <f t="shared" si="1"/>
        <v>0.21377022364351686</v>
      </c>
      <c r="H50" s="98">
        <f t="shared" si="2"/>
        <v>4.6975999999999997E-2</v>
      </c>
      <c r="I50" s="98">
        <f t="shared" si="3"/>
        <v>0.22101990730448792</v>
      </c>
      <c r="J50" s="98">
        <f t="shared" si="8"/>
        <v>0.27098772651846814</v>
      </c>
      <c r="K50" s="98">
        <f t="shared" si="4"/>
        <v>0.19207947906354517</v>
      </c>
      <c r="L50" s="98">
        <f t="shared" si="5"/>
        <v>0.20040846194784459</v>
      </c>
      <c r="M50" s="98">
        <f t="shared" si="6"/>
        <v>0.16137449598294326</v>
      </c>
      <c r="N50" s="98">
        <f t="shared" si="7"/>
        <v>0.11667846533966293</v>
      </c>
      <c r="O50" s="98">
        <f t="shared" si="9"/>
        <v>0.4410592040149085</v>
      </c>
      <c r="AP50" s="98"/>
      <c r="AQ50" s="98"/>
      <c r="AR50" s="98"/>
      <c r="AS50" s="98"/>
      <c r="AT50" s="98"/>
      <c r="AU50" s="98"/>
      <c r="AV50" s="98"/>
      <c r="AW50" s="98"/>
      <c r="AX50" s="98"/>
      <c r="AY50" s="98"/>
      <c r="AZ50" s="98"/>
      <c r="BA50" s="98"/>
      <c r="BB50" s="98"/>
      <c r="BC50" s="98"/>
      <c r="BD50" s="98"/>
      <c r="BE50" s="98"/>
      <c r="BF50" s="98"/>
    </row>
    <row r="51" spans="4:58" x14ac:dyDescent="0.25">
      <c r="D51" s="55"/>
      <c r="E51" s="98">
        <v>12.75</v>
      </c>
      <c r="F51" s="98">
        <f t="shared" si="0"/>
        <v>0.15968473663975397</v>
      </c>
      <c r="G51" s="98">
        <f t="shared" si="1"/>
        <v>0.21342158662598396</v>
      </c>
      <c r="H51" s="98">
        <f t="shared" si="2"/>
        <v>4.51518646674356E-2</v>
      </c>
      <c r="I51" s="98">
        <f t="shared" si="3"/>
        <v>0.22102386322335538</v>
      </c>
      <c r="J51" s="98">
        <f t="shared" si="8"/>
        <v>0.26884969783432844</v>
      </c>
      <c r="K51" s="98">
        <f t="shared" si="4"/>
        <v>0.19169952164626561</v>
      </c>
      <c r="L51" s="98">
        <f t="shared" si="5"/>
        <v>0.19915851215953131</v>
      </c>
      <c r="M51" s="98">
        <f t="shared" si="6"/>
        <v>0.16073889123983393</v>
      </c>
      <c r="N51" s="98">
        <f t="shared" si="7"/>
        <v>0.11630130833735243</v>
      </c>
      <c r="O51" s="98">
        <f t="shared" si="9"/>
        <v>0.43912448273624399</v>
      </c>
      <c r="AP51" s="98"/>
      <c r="AQ51" s="98"/>
      <c r="AR51" s="98"/>
      <c r="AS51" s="98"/>
      <c r="AT51" s="98"/>
      <c r="AU51" s="98"/>
      <c r="AV51" s="98"/>
      <c r="AW51" s="98"/>
      <c r="AX51" s="98"/>
      <c r="AY51" s="98"/>
      <c r="AZ51" s="98"/>
      <c r="BA51" s="98"/>
      <c r="BB51" s="98"/>
      <c r="BC51" s="98"/>
      <c r="BD51" s="98"/>
      <c r="BE51" s="98"/>
      <c r="BF51" s="98"/>
    </row>
    <row r="52" spans="4:58" x14ac:dyDescent="0.25">
      <c r="D52" s="55"/>
      <c r="E52" s="98">
        <v>13</v>
      </c>
      <c r="F52" s="98">
        <f t="shared" si="0"/>
        <v>0.15893491124260356</v>
      </c>
      <c r="G52" s="98">
        <f t="shared" si="1"/>
        <v>0.21308961018170178</v>
      </c>
      <c r="H52" s="98">
        <f t="shared" si="2"/>
        <v>4.3431952662721894E-2</v>
      </c>
      <c r="I52" s="98">
        <f t="shared" si="3"/>
        <v>0.22102029789782029</v>
      </c>
      <c r="J52" s="98">
        <f t="shared" si="8"/>
        <v>0.2667695681135791</v>
      </c>
      <c r="K52" s="98">
        <f t="shared" si="4"/>
        <v>0.19135001148589995</v>
      </c>
      <c r="L52" s="98">
        <f t="shared" si="5"/>
        <v>0.19806070373354837</v>
      </c>
      <c r="M52" s="98">
        <f t="shared" si="6"/>
        <v>0.16014924446621068</v>
      </c>
      <c r="N52" s="98">
        <f t="shared" si="7"/>
        <v>0.11596053577021573</v>
      </c>
      <c r="O52" s="98">
        <f t="shared" si="9"/>
        <v>0.43723557259901574</v>
      </c>
      <c r="AP52" s="98"/>
      <c r="AQ52" s="98"/>
      <c r="AR52" s="98"/>
      <c r="AS52" s="98"/>
      <c r="AT52" s="98"/>
      <c r="AU52" s="98"/>
      <c r="AV52" s="98"/>
      <c r="AW52" s="98"/>
      <c r="AX52" s="98"/>
      <c r="AY52" s="98"/>
      <c r="AZ52" s="98"/>
      <c r="BA52" s="98"/>
      <c r="BB52" s="98"/>
      <c r="BC52" s="98"/>
      <c r="BD52" s="98"/>
      <c r="BE52" s="98"/>
      <c r="BF52" s="98"/>
    </row>
    <row r="53" spans="4:58" x14ac:dyDescent="0.25">
      <c r="D53" s="55"/>
      <c r="E53" s="98">
        <v>13.25</v>
      </c>
      <c r="F53" s="98">
        <f t="shared" si="0"/>
        <v>0.15822712709149164</v>
      </c>
      <c r="G53" s="98">
        <f t="shared" si="1"/>
        <v>0.21277311217787503</v>
      </c>
      <c r="H53" s="98">
        <f t="shared" si="2"/>
        <v>4.1808472766108933E-2</v>
      </c>
      <c r="I53" s="98">
        <f t="shared" si="3"/>
        <v>0.22100566733392063</v>
      </c>
      <c r="J53" s="98">
        <f t="shared" si="8"/>
        <v>0.26474470042607035</v>
      </c>
      <c r="K53" s="98">
        <f t="shared" si="4"/>
        <v>0.19102799170212401</v>
      </c>
      <c r="L53" s="98">
        <f t="shared" si="5"/>
        <v>0.19709623008417748</v>
      </c>
      <c r="M53" s="98">
        <f t="shared" si="6"/>
        <v>0.15960144225378828</v>
      </c>
      <c r="N53" s="98">
        <f t="shared" si="7"/>
        <v>0.11565165209278426</v>
      </c>
      <c r="O53" s="98">
        <f t="shared" si="9"/>
        <v>0.43539053864272409</v>
      </c>
      <c r="AP53" s="98"/>
      <c r="AQ53" s="98"/>
      <c r="AR53" s="98"/>
      <c r="AS53" s="98"/>
      <c r="AT53" s="98"/>
      <c r="AU53" s="98"/>
      <c r="AV53" s="98"/>
      <c r="AW53" s="98"/>
      <c r="AX53" s="98"/>
      <c r="AY53" s="98"/>
      <c r="AZ53" s="98"/>
      <c r="BA53" s="98"/>
      <c r="BB53" s="98"/>
      <c r="BC53" s="98"/>
      <c r="BD53" s="98"/>
      <c r="BE53" s="98"/>
      <c r="BF53" s="98"/>
    </row>
    <row r="54" spans="4:58" x14ac:dyDescent="0.25">
      <c r="D54" s="55"/>
      <c r="E54" s="98">
        <v>13.5</v>
      </c>
      <c r="F54" s="98">
        <f t="shared" si="0"/>
        <v>0.15755829903978052</v>
      </c>
      <c r="G54" s="98">
        <f t="shared" si="1"/>
        <v>0.21247101974625585</v>
      </c>
      <c r="H54" s="98">
        <f t="shared" si="2"/>
        <v>4.0274348422496567E-2</v>
      </c>
      <c r="I54" s="98">
        <f t="shared" si="3"/>
        <v>0.22097703927643333</v>
      </c>
      <c r="J54" s="98">
        <f t="shared" si="8"/>
        <v>0.26277262481128494</v>
      </c>
      <c r="K54" s="98">
        <f t="shared" si="4"/>
        <v>0.19073084095713447</v>
      </c>
      <c r="L54" s="98">
        <f t="shared" si="5"/>
        <v>0.19624872876853725</v>
      </c>
      <c r="M54" s="98">
        <f t="shared" si="6"/>
        <v>0.15909180751875227</v>
      </c>
      <c r="N54" s="98">
        <f t="shared" si="7"/>
        <v>0.11537082231189548</v>
      </c>
      <c r="O54" s="98">
        <f t="shared" si="9"/>
        <v>0.43358756220865863</v>
      </c>
      <c r="AP54" s="98"/>
      <c r="AQ54" s="98"/>
      <c r="AR54" s="98"/>
      <c r="AS54" s="98"/>
      <c r="AT54" s="98"/>
      <c r="AU54" s="98"/>
      <c r="AV54" s="98"/>
      <c r="AW54" s="98"/>
      <c r="AX54" s="98"/>
      <c r="AY54" s="98"/>
      <c r="AZ54" s="98"/>
      <c r="BA54" s="98"/>
      <c r="BB54" s="98"/>
      <c r="BC54" s="98"/>
      <c r="BD54" s="98"/>
      <c r="BE54" s="98"/>
      <c r="BF54" s="98"/>
    </row>
    <row r="55" spans="4:58" x14ac:dyDescent="0.25">
      <c r="D55" s="55"/>
      <c r="E55" s="98">
        <v>13.75</v>
      </c>
      <c r="F55" s="98">
        <f t="shared" si="0"/>
        <v>0.15692561983471076</v>
      </c>
      <c r="G55" s="98">
        <f t="shared" si="1"/>
        <v>0.21218235694410134</v>
      </c>
      <c r="H55" s="98">
        <f t="shared" si="2"/>
        <v>3.8823140495867769E-2</v>
      </c>
      <c r="I55" s="98">
        <f t="shared" si="3"/>
        <v>0.22093201919399771</v>
      </c>
      <c r="J55" s="98">
        <f t="shared" si="8"/>
        <v>0.26085102484624395</v>
      </c>
      <c r="K55" s="98">
        <f t="shared" si="4"/>
        <v>0.19045623008420132</v>
      </c>
      <c r="L55" s="98">
        <f t="shared" si="5"/>
        <v>0.19550396100739645</v>
      </c>
      <c r="M55" s="98">
        <f t="shared" si="6"/>
        <v>0.15861704624847633</v>
      </c>
      <c r="N55" s="98">
        <f t="shared" si="7"/>
        <v>0.11511476140627917</v>
      </c>
      <c r="O55" s="98">
        <f t="shared" si="9"/>
        <v>0.43182493194749333</v>
      </c>
      <c r="AP55" s="98"/>
      <c r="AQ55" s="98"/>
      <c r="AR55" s="98"/>
      <c r="AS55" s="98"/>
      <c r="AT55" s="98"/>
      <c r="AU55" s="98"/>
      <c r="AV55" s="98"/>
      <c r="AW55" s="98"/>
      <c r="AX55" s="98"/>
      <c r="AY55" s="98"/>
      <c r="AZ55" s="98"/>
      <c r="BA55" s="98"/>
      <c r="BB55" s="98"/>
      <c r="BC55" s="98"/>
      <c r="BD55" s="98"/>
      <c r="BE55" s="98"/>
      <c r="BF55" s="98"/>
    </row>
    <row r="56" spans="4:58" x14ac:dyDescent="0.25">
      <c r="D56" s="55"/>
      <c r="E56" s="98">
        <v>14</v>
      </c>
      <c r="F56" s="98">
        <f t="shared" si="0"/>
        <v>0.15632653061224491</v>
      </c>
      <c r="G56" s="98">
        <f t="shared" si="1"/>
        <v>0.21190623405030987</v>
      </c>
      <c r="H56" s="98">
        <f t="shared" si="2"/>
        <v>3.7448979591836733E-2</v>
      </c>
      <c r="I56" s="98">
        <f t="shared" si="3"/>
        <v>0.2208686844323306</v>
      </c>
      <c r="J56" s="98">
        <f t="shared" si="8"/>
        <v>0.25897772551576875</v>
      </c>
      <c r="K56" s="98">
        <f t="shared" si="4"/>
        <v>0.19020208498265787</v>
      </c>
      <c r="L56" s="98">
        <f t="shared" si="5"/>
        <v>0.1948495295367946</v>
      </c>
      <c r="M56" s="98">
        <f t="shared" si="6"/>
        <v>0.15817420156860487</v>
      </c>
      <c r="N56" s="98">
        <f t="shared" si="7"/>
        <v>0.11488064423353464</v>
      </c>
      <c r="O56" s="98">
        <f t="shared" si="9"/>
        <v>0.43010103567140645</v>
      </c>
      <c r="AP56" s="98"/>
      <c r="AQ56" s="98"/>
      <c r="AR56" s="98"/>
      <c r="AS56" s="98"/>
      <c r="AT56" s="98"/>
      <c r="AU56" s="98"/>
      <c r="AV56" s="98"/>
      <c r="AW56" s="98"/>
      <c r="AX56" s="98"/>
      <c r="AY56" s="98"/>
      <c r="AZ56" s="98"/>
      <c r="BA56" s="98"/>
      <c r="BB56" s="98"/>
      <c r="BC56" s="98"/>
      <c r="BD56" s="98"/>
      <c r="BE56" s="98"/>
      <c r="BF56" s="98"/>
    </row>
    <row r="57" spans="4:58" x14ac:dyDescent="0.25">
      <c r="E57" s="98">
        <v>14.25</v>
      </c>
      <c r="F57" s="98">
        <f t="shared" si="0"/>
        <v>0.15575869498307174</v>
      </c>
      <c r="G57" s="98">
        <f t="shared" si="1"/>
        <v>0.2116418382493882</v>
      </c>
      <c r="H57" s="98">
        <f t="shared" si="2"/>
        <v>3.6146506617420741E-2</v>
      </c>
      <c r="I57" s="98">
        <f t="shared" si="3"/>
        <v>0.22078552563248235</v>
      </c>
      <c r="J57" s="98">
        <f t="shared" si="8"/>
        <v>0.2571506822380768</v>
      </c>
      <c r="K57" s="98">
        <f t="shared" si="4"/>
        <v>0.1899665547818167</v>
      </c>
      <c r="L57" s="98">
        <f t="shared" si="5"/>
        <v>0.19427463200669387</v>
      </c>
      <c r="M57" s="98">
        <f t="shared" si="6"/>
        <v>0.15776061401529254</v>
      </c>
      <c r="N57" s="98">
        <f t="shared" si="7"/>
        <v>0.11466603181522024</v>
      </c>
      <c r="O57" s="98">
        <f t="shared" si="9"/>
        <v>0.42841435295788705</v>
      </c>
      <c r="AP57" s="98"/>
      <c r="AQ57" s="98"/>
      <c r="AR57" s="98"/>
      <c r="AS57" s="98"/>
      <c r="AT57" s="98"/>
      <c r="AU57" s="98"/>
      <c r="AV57" s="98"/>
      <c r="AW57" s="98"/>
      <c r="AX57" s="98"/>
      <c r="AY57" s="98"/>
      <c r="AZ57" s="98"/>
      <c r="BA57" s="98"/>
      <c r="BB57" s="98"/>
      <c r="BC57" s="98"/>
      <c r="BD57" s="98"/>
      <c r="BE57" s="98"/>
      <c r="BF57" s="98"/>
    </row>
    <row r="58" spans="4:58" x14ac:dyDescent="0.25">
      <c r="E58" s="98">
        <v>14.5</v>
      </c>
      <c r="F58" s="98">
        <f t="shared" si="0"/>
        <v>0.15521997621878716</v>
      </c>
      <c r="G58" s="98">
        <f t="shared" si="1"/>
        <v>0.21138842549775769</v>
      </c>
      <c r="H58" s="98">
        <f t="shared" si="2"/>
        <v>3.4910820451843044E-2</v>
      </c>
      <c r="I58" s="98">
        <f t="shared" si="3"/>
        <v>0.22068139461664185</v>
      </c>
      <c r="J58" s="98">
        <f t="shared" si="8"/>
        <v>0.2553679709175482</v>
      </c>
      <c r="K58" s="98">
        <f t="shared" si="4"/>
        <v>0.18974798444925312</v>
      </c>
      <c r="L58" s="98">
        <f t="shared" si="5"/>
        <v>0.19376984657552559</v>
      </c>
      <c r="M58" s="98">
        <f t="shared" si="6"/>
        <v>0.15737388708331648</v>
      </c>
      <c r="N58" s="98">
        <f t="shared" si="7"/>
        <v>0.11446881076662549</v>
      </c>
      <c r="O58" s="98">
        <f t="shared" si="9"/>
        <v>0.42676344842403813</v>
      </c>
      <c r="AP58" s="98"/>
      <c r="AQ58" s="98"/>
      <c r="AR58" s="98"/>
      <c r="AS58" s="98"/>
      <c r="AT58" s="98"/>
      <c r="AU58" s="98"/>
      <c r="AV58" s="98"/>
      <c r="AW58" s="98"/>
      <c r="AX58" s="98"/>
      <c r="AY58" s="98"/>
      <c r="AZ58" s="98"/>
      <c r="BA58" s="98"/>
      <c r="BB58" s="98"/>
      <c r="BC58" s="98"/>
      <c r="BD58" s="98"/>
      <c r="BE58" s="98"/>
      <c r="BF58" s="98"/>
    </row>
    <row r="59" spans="4:58" x14ac:dyDescent="0.25">
      <c r="E59" s="98">
        <v>14.75</v>
      </c>
      <c r="F59" s="98">
        <f t="shared" si="0"/>
        <v>0.15470841712151681</v>
      </c>
      <c r="G59" s="98">
        <f t="shared" si="1"/>
        <v>0.21114531340096104</v>
      </c>
      <c r="H59" s="98">
        <f t="shared" si="2"/>
        <v>3.3737431772479169E-2</v>
      </c>
      <c r="I59" s="98">
        <f t="shared" si="3"/>
        <v>0.22055545803605972</v>
      </c>
      <c r="J59" s="98">
        <f t="shared" si="8"/>
        <v>0.25362777891265903</v>
      </c>
      <c r="K59" s="98">
        <f t="shared" si="4"/>
        <v>0.18954489115948922</v>
      </c>
      <c r="L59" s="98">
        <f t="shared" si="5"/>
        <v>0.19332694619072377</v>
      </c>
      <c r="M59" s="98">
        <f t="shared" si="6"/>
        <v>0.15701185727312203</v>
      </c>
      <c r="N59" s="98">
        <f t="shared" si="7"/>
        <v>0.11428714331879145</v>
      </c>
      <c r="O59" s="98">
        <f t="shared" si="9"/>
        <v>0.42514696560018328</v>
      </c>
      <c r="AP59" s="98"/>
      <c r="AQ59" s="98"/>
      <c r="AR59" s="98"/>
      <c r="AS59" s="98"/>
      <c r="AT59" s="98"/>
      <c r="AU59" s="98"/>
      <c r="AV59" s="98"/>
      <c r="AW59" s="98"/>
      <c r="AX59" s="98"/>
      <c r="AY59" s="98"/>
      <c r="AZ59" s="98"/>
      <c r="BA59" s="98"/>
      <c r="BB59" s="98"/>
      <c r="BC59" s="98"/>
      <c r="BD59" s="98"/>
      <c r="BE59" s="98"/>
      <c r="BF59" s="98"/>
    </row>
    <row r="60" spans="4:58" x14ac:dyDescent="0.25">
      <c r="E60" s="98">
        <v>15</v>
      </c>
      <c r="F60" s="98">
        <f t="shared" si="0"/>
        <v>0.15422222222222223</v>
      </c>
      <c r="G60" s="98">
        <f t="shared" si="1"/>
        <v>0.21091187495816319</v>
      </c>
      <c r="H60" s="98">
        <f t="shared" si="2"/>
        <v>3.2622222222222219E-2</v>
      </c>
      <c r="I60" s="98">
        <f t="shared" si="3"/>
        <v>0.22040715615614284</v>
      </c>
      <c r="J60" s="98">
        <f t="shared" si="8"/>
        <v>0.25192839682096296</v>
      </c>
      <c r="K60" s="98">
        <f t="shared" si="4"/>
        <v>0.18935594385382748</v>
      </c>
      <c r="L60" s="98">
        <f t="shared" si="5"/>
        <v>0.19293873813081411</v>
      </c>
      <c r="M60" s="98">
        <f t="shared" si="6"/>
        <v>0.1566725679851434</v>
      </c>
      <c r="N60" s="98">
        <f t="shared" si="7"/>
        <v>0.11411942591081461</v>
      </c>
      <c r="O60" s="98">
        <f t="shared" si="9"/>
        <v>0.42356362134021813</v>
      </c>
      <c r="AP60" s="98"/>
      <c r="AQ60" s="98"/>
      <c r="AR60" s="98"/>
      <c r="AS60" s="98"/>
      <c r="AT60" s="98"/>
      <c r="AU60" s="98"/>
      <c r="AV60" s="98"/>
      <c r="AW60" s="98"/>
      <c r="AX60" s="98"/>
      <c r="AY60" s="98"/>
      <c r="AZ60" s="98"/>
      <c r="BA60" s="98"/>
      <c r="BB60" s="98"/>
      <c r="BC60" s="98"/>
      <c r="BD60" s="98"/>
      <c r="BE60" s="98"/>
      <c r="BF60" s="98"/>
    </row>
    <row r="61" spans="4:58" x14ac:dyDescent="0.25">
      <c r="E61" s="98">
        <v>15.25</v>
      </c>
      <c r="F61" s="98">
        <f t="shared" si="0"/>
        <v>0.15375974200483741</v>
      </c>
      <c r="G61" s="98">
        <f t="shared" si="1"/>
        <v>0.21068753305319257</v>
      </c>
      <c r="H61" s="98">
        <f t="shared" si="2"/>
        <v>3.1561408223595808E-2</v>
      </c>
      <c r="I61" s="98">
        <f t="shared" si="3"/>
        <v>0.22023616622429418</v>
      </c>
      <c r="J61" s="98">
        <f t="shared" si="8"/>
        <v>0.25026821099496399</v>
      </c>
      <c r="K61" s="98">
        <f t="shared" si="4"/>
        <v>0.18917994551602185</v>
      </c>
      <c r="L61" s="98">
        <f t="shared" si="5"/>
        <v>0.19259892560632647</v>
      </c>
      <c r="M61" s="98">
        <f t="shared" si="6"/>
        <v>0.1563542467131242</v>
      </c>
      <c r="N61" s="98">
        <f t="shared" si="7"/>
        <v>0.11396425474475533</v>
      </c>
      <c r="O61" s="98">
        <f t="shared" si="9"/>
        <v>0.42201220071359946</v>
      </c>
      <c r="AP61" s="98"/>
      <c r="AQ61" s="98"/>
      <c r="AR61" s="98"/>
      <c r="AS61" s="98"/>
      <c r="AT61" s="98"/>
      <c r="AU61" s="98"/>
      <c r="AV61" s="98"/>
      <c r="AW61" s="98"/>
      <c r="AX61" s="98"/>
      <c r="AY61" s="98"/>
      <c r="AZ61" s="98"/>
      <c r="BA61" s="98"/>
      <c r="BB61" s="98"/>
      <c r="BC61" s="98"/>
      <c r="BD61" s="98"/>
      <c r="BE61" s="98"/>
      <c r="BF61" s="98"/>
    </row>
    <row r="62" spans="4:58" x14ac:dyDescent="0.25">
      <c r="E62" s="98">
        <v>15.5</v>
      </c>
      <c r="F62" s="98">
        <f t="shared" si="0"/>
        <v>0.15331945889698231</v>
      </c>
      <c r="G62" s="98">
        <f t="shared" si="1"/>
        <v>0.21047175559020689</v>
      </c>
      <c r="H62" s="98">
        <f t="shared" si="2"/>
        <v>3.0551508844953171E-2</v>
      </c>
      <c r="I62" s="98">
        <f t="shared" si="3"/>
        <v>0.22004236992799464</v>
      </c>
      <c r="J62" s="98">
        <f t="shared" si="8"/>
        <v>0.24864569671306025</v>
      </c>
      <c r="K62" s="98">
        <f t="shared" si="4"/>
        <v>0.18901581776567219</v>
      </c>
      <c r="L62" s="98">
        <f t="shared" si="5"/>
        <v>0.19230198850526495</v>
      </c>
      <c r="M62" s="98">
        <f t="shared" si="6"/>
        <v>0.15605528507376448</v>
      </c>
      <c r="N62" s="98">
        <f t="shared" si="7"/>
        <v>0.11382039701995918</v>
      </c>
      <c r="O62" s="98">
        <f t="shared" si="9"/>
        <v>0.42049155233032298</v>
      </c>
      <c r="AP62" s="98"/>
      <c r="AQ62" s="98"/>
      <c r="AR62" s="98"/>
      <c r="AS62" s="98"/>
      <c r="AT62" s="98"/>
      <c r="AU62" s="98"/>
      <c r="AV62" s="98"/>
      <c r="AW62" s="98"/>
      <c r="AX62" s="98"/>
      <c r="AY62" s="98"/>
      <c r="AZ62" s="98"/>
      <c r="BA62" s="98"/>
      <c r="BB62" s="98"/>
      <c r="BC62" s="98"/>
      <c r="BD62" s="98"/>
      <c r="BE62" s="98"/>
      <c r="BF62" s="98"/>
    </row>
    <row r="63" spans="4:58" x14ac:dyDescent="0.25">
      <c r="E63" s="98">
        <v>15.75</v>
      </c>
      <c r="F63" s="98">
        <f t="shared" si="0"/>
        <v>0.15289997480473672</v>
      </c>
      <c r="G63" s="98">
        <f t="shared" si="1"/>
        <v>0.21026405118766578</v>
      </c>
      <c r="H63" s="98">
        <f t="shared" si="2"/>
        <v>2.9589317208364826E-2</v>
      </c>
      <c r="I63" s="98">
        <f t="shared" si="3"/>
        <v>0.21982582450510343</v>
      </c>
      <c r="J63" s="98">
        <f t="shared" si="8"/>
        <v>0.24705941193868577</v>
      </c>
      <c r="K63" s="98">
        <f t="shared" si="4"/>
        <v>0.18886258743487871</v>
      </c>
      <c r="L63" s="98">
        <f t="shared" si="5"/>
        <v>0.19204308068073681</v>
      </c>
      <c r="M63" s="98">
        <f t="shared" si="6"/>
        <v>0.15577422128112731</v>
      </c>
      <c r="N63" s="98">
        <f t="shared" si="7"/>
        <v>0.11368676681860997</v>
      </c>
      <c r="O63" s="98">
        <f t="shared" si="9"/>
        <v>0.41900058405586027</v>
      </c>
      <c r="AP63" s="98"/>
      <c r="AQ63" s="98"/>
      <c r="AR63" s="98"/>
      <c r="AS63" s="98"/>
      <c r="AT63" s="98"/>
      <c r="AU63" s="98"/>
      <c r="AV63" s="98"/>
      <c r="AW63" s="98"/>
      <c r="AX63" s="98"/>
      <c r="AY63" s="98"/>
      <c r="AZ63" s="98"/>
      <c r="BA63" s="98"/>
      <c r="BB63" s="98"/>
      <c r="BC63" s="98"/>
      <c r="BD63" s="98"/>
      <c r="BE63" s="98"/>
      <c r="BF63" s="98"/>
    </row>
    <row r="64" spans="4:58" x14ac:dyDescent="0.25">
      <c r="E64" s="98">
        <v>16</v>
      </c>
      <c r="F64" s="98">
        <f t="shared" si="0"/>
        <v>0.15250000000000002</v>
      </c>
      <c r="G64" s="98">
        <f t="shared" si="1"/>
        <v>0.21006396535725333</v>
      </c>
      <c r="H64" s="98">
        <f t="shared" si="2"/>
        <v>2.8671874999999999E-2</v>
      </c>
      <c r="I64" s="98">
        <f t="shared" si="3"/>
        <v>0.21958673711637816</v>
      </c>
      <c r="J64" s="98">
        <f t="shared" si="8"/>
        <v>0.24550799160854836</v>
      </c>
      <c r="K64" s="98">
        <f t="shared" si="4"/>
        <v>0.18871937484634904</v>
      </c>
      <c r="L64" s="98">
        <f t="shared" si="5"/>
        <v>0.19181794148748682</v>
      </c>
      <c r="M64" s="98">
        <f t="shared" si="6"/>
        <v>0.15550972473349098</v>
      </c>
      <c r="N64" s="98">
        <f t="shared" si="7"/>
        <v>0.11356240481543262</v>
      </c>
      <c r="O64" s="98">
        <f t="shared" si="9"/>
        <v>0.41753825907790343</v>
      </c>
      <c r="AP64" s="98"/>
      <c r="AQ64" s="98"/>
      <c r="AR64" s="98"/>
      <c r="AS64" s="98"/>
      <c r="AT64" s="98"/>
      <c r="AU64" s="98"/>
      <c r="AV64" s="98"/>
      <c r="AW64" s="98"/>
      <c r="AX64" s="98"/>
      <c r="AY64" s="98"/>
      <c r="AZ64" s="98"/>
      <c r="BA64" s="98"/>
      <c r="BB64" s="98"/>
      <c r="BC64" s="98"/>
      <c r="BD64" s="98"/>
      <c r="BE64" s="98"/>
      <c r="BF64" s="98"/>
    </row>
    <row r="65" spans="2:58" x14ac:dyDescent="0.25">
      <c r="E65" s="98">
        <v>16.25</v>
      </c>
      <c r="F65" s="98">
        <f t="shared" si="0"/>
        <v>0.15211834319526629</v>
      </c>
      <c r="G65" s="98">
        <f t="shared" si="1"/>
        <v>0.20987107710520625</v>
      </c>
      <c r="H65" s="98">
        <f t="shared" si="2"/>
        <v>2.7796449704142013E-2</v>
      </c>
      <c r="I65" s="98">
        <f t="shared" si="3"/>
        <v>0.21932544213262092</v>
      </c>
      <c r="J65" s="98">
        <f t="shared" si="8"/>
        <v>0.24399014239762135</v>
      </c>
      <c r="K65" s="98">
        <f t="shared" si="4"/>
        <v>0.18858538355484536</v>
      </c>
      <c r="L65" s="98">
        <f t="shared" si="5"/>
        <v>0.1916228195657739</v>
      </c>
      <c r="M65" s="98">
        <f t="shared" si="6"/>
        <v>0.1552605824298571</v>
      </c>
      <c r="N65" s="98">
        <f t="shared" si="7"/>
        <v>0.11344646114363285</v>
      </c>
      <c r="O65" s="98">
        <f t="shared" si="9"/>
        <v>0.41610359229103633</v>
      </c>
      <c r="AP65" s="98"/>
      <c r="AQ65" s="98"/>
      <c r="AR65" s="98"/>
      <c r="AS65" s="98"/>
      <c r="AT65" s="98"/>
      <c r="AU65" s="98"/>
      <c r="AV65" s="98"/>
      <c r="AW65" s="98"/>
      <c r="AX65" s="98"/>
      <c r="AY65" s="98"/>
      <c r="AZ65" s="98"/>
      <c r="BA65" s="98"/>
      <c r="BB65" s="98"/>
      <c r="BC65" s="98"/>
      <c r="BD65" s="98"/>
      <c r="BE65" s="98"/>
      <c r="BF65" s="98"/>
    </row>
    <row r="66" spans="2:58" x14ac:dyDescent="0.25">
      <c r="E66" s="98">
        <v>16.5</v>
      </c>
      <c r="F66" s="98">
        <f t="shared" si="0"/>
        <v>0.1517539026629936</v>
      </c>
      <c r="G66" s="98">
        <f t="shared" si="1"/>
        <v>0.20968499590255532</v>
      </c>
      <c r="H66" s="98">
        <f t="shared" si="2"/>
        <v>2.6960514233241504E-2</v>
      </c>
      <c r="I66" s="98">
        <f t="shared" si="3"/>
        <v>0.21904238102636489</v>
      </c>
      <c r="J66" s="98">
        <f t="shared" si="8"/>
        <v>0.24250463791444368</v>
      </c>
      <c r="K66" s="98">
        <f t="shared" si="4"/>
        <v>0.18845989135022956</v>
      </c>
      <c r="L66" s="98">
        <f t="shared" si="5"/>
        <v>0.1914544071377349</v>
      </c>
      <c r="M66" s="98">
        <f t="shared" si="6"/>
        <v>0.15502568697483884</v>
      </c>
      <c r="N66" s="98">
        <f t="shared" si="7"/>
        <v>0.1133381808756109</v>
      </c>
      <c r="O66" s="98">
        <f t="shared" si="9"/>
        <v>0.41469564696917893</v>
      </c>
      <c r="AP66" s="98"/>
      <c r="AQ66" s="98"/>
      <c r="AR66" s="98"/>
      <c r="AS66" s="98"/>
      <c r="AT66" s="98"/>
      <c r="AU66" s="98"/>
      <c r="AV66" s="98"/>
      <c r="AW66" s="98"/>
      <c r="AX66" s="98"/>
      <c r="AY66" s="98"/>
      <c r="AZ66" s="98"/>
      <c r="BA66" s="98"/>
      <c r="BB66" s="98"/>
      <c r="BC66" s="98"/>
      <c r="BD66" s="98"/>
      <c r="BE66" s="98"/>
      <c r="BF66" s="98"/>
    </row>
    <row r="67" spans="2:58" x14ac:dyDescent="0.25">
      <c r="E67" s="98">
        <v>16.75</v>
      </c>
      <c r="F67" s="98">
        <f t="shared" si="0"/>
        <v>0.15140565827578525</v>
      </c>
      <c r="G67" s="98">
        <f t="shared" si="1"/>
        <v>0.20950535897839218</v>
      </c>
      <c r="H67" s="98">
        <f t="shared" si="2"/>
        <v>2.6161728670082422E-2</v>
      </c>
      <c r="I67" s="98">
        <f t="shared" si="3"/>
        <v>0.21873808459124128</v>
      </c>
      <c r="J67" s="98">
        <f t="shared" si="8"/>
        <v>0.24105031428543452</v>
      </c>
      <c r="K67" s="98">
        <f t="shared" si="4"/>
        <v>0.18834224235072838</v>
      </c>
      <c r="L67" s="98">
        <f t="shared" si="5"/>
        <v>0.19130978332014781</v>
      </c>
      <c r="M67" s="98">
        <f t="shared" si="6"/>
        <v>0.15480402596555265</v>
      </c>
      <c r="N67" s="98">
        <f t="shared" si="7"/>
        <v>0.11323689167781603</v>
      </c>
      <c r="O67" s="98">
        <f t="shared" si="9"/>
        <v>0.41331353169892193</v>
      </c>
      <c r="AP67" s="98"/>
      <c r="AQ67" s="98"/>
      <c r="AR67" s="98"/>
      <c r="AS67" s="98"/>
      <c r="AT67" s="98"/>
      <c r="AU67" s="98"/>
      <c r="AV67" s="98"/>
      <c r="AW67" s="98"/>
      <c r="AX67" s="98"/>
      <c r="AY67" s="98"/>
      <c r="AZ67" s="98"/>
      <c r="BA67" s="98"/>
      <c r="BB67" s="98"/>
      <c r="BC67" s="98"/>
      <c r="BD67" s="98"/>
      <c r="BE67" s="98"/>
      <c r="BF67" s="98"/>
    </row>
    <row r="68" spans="2:58" x14ac:dyDescent="0.25">
      <c r="E68" s="98">
        <v>17</v>
      </c>
      <c r="F68" s="98">
        <f t="shared" si="0"/>
        <v>0.15107266435986161</v>
      </c>
      <c r="G68" s="98">
        <f t="shared" si="1"/>
        <v>0.20933182889668259</v>
      </c>
      <c r="H68" s="98">
        <f t="shared" si="2"/>
        <v>2.5397923875432524E-2</v>
      </c>
      <c r="I68" s="98">
        <f t="shared" si="3"/>
        <v>0.21841315724164631</v>
      </c>
      <c r="J68" s="98">
        <f t="shared" si="8"/>
        <v>0.2396260660914456</v>
      </c>
      <c r="K68" s="98">
        <f t="shared" si="4"/>
        <v>0.18823184004046092</v>
      </c>
      <c r="L68" s="98">
        <f t="shared" si="5"/>
        <v>0.19118636516812212</v>
      </c>
      <c r="M68" s="98">
        <f t="shared" si="6"/>
        <v>0.15459467258355514</v>
      </c>
      <c r="N68" s="98">
        <f t="shared" si="7"/>
        <v>0.11314199327981872</v>
      </c>
      <c r="O68" s="98">
        <f t="shared" si="9"/>
        <v>0.41195639754973962</v>
      </c>
    </row>
    <row r="69" spans="2:58" x14ac:dyDescent="0.25">
      <c r="E69" s="98">
        <v>17.25</v>
      </c>
      <c r="F69" s="98">
        <f t="shared" si="0"/>
        <v>0.15075404326822098</v>
      </c>
      <c r="G69" s="98">
        <f t="shared" si="1"/>
        <v>0.20916409138256742</v>
      </c>
      <c r="H69" s="98">
        <f t="shared" si="2"/>
        <v>2.4667086746481832E-2</v>
      </c>
      <c r="I69" s="98">
        <f t="shared" si="3"/>
        <v>0.21806826317151143</v>
      </c>
      <c r="J69" s="98">
        <f t="shared" si="8"/>
        <v>0.23823084262373334</v>
      </c>
      <c r="K69" s="98">
        <f t="shared" si="4"/>
        <v>0.18812814112661241</v>
      </c>
      <c r="L69" s="98">
        <f t="shared" si="5"/>
        <v>0.19108186534803809</v>
      </c>
      <c r="M69" s="98">
        <f t="shared" si="6"/>
        <v>0.15439677723973019</v>
      </c>
      <c r="N69" s="98">
        <f t="shared" si="7"/>
        <v>0.11305294846251791</v>
      </c>
      <c r="O69" s="98">
        <f t="shared" si="9"/>
        <v>0.4106234354595979</v>
      </c>
    </row>
    <row r="70" spans="2:58" x14ac:dyDescent="0.25">
      <c r="E70" s="98">
        <v>17.5</v>
      </c>
      <c r="F70" s="98">
        <f t="shared" si="0"/>
        <v>0.15044897959183676</v>
      </c>
      <c r="G70" s="98">
        <f t="shared" si="1"/>
        <v>0.20900185336868848</v>
      </c>
      <c r="H70" s="98">
        <f t="shared" si="2"/>
        <v>2.3967346938775509E-2</v>
      </c>
      <c r="I70" s="98">
        <f t="shared" si="3"/>
        <v>0.21770411417427329</v>
      </c>
      <c r="J70" s="98">
        <f t="shared" si="8"/>
        <v>0.23686364443001898</v>
      </c>
      <c r="K70" s="98">
        <f t="shared" si="4"/>
        <v>0.18803065010960415</v>
      </c>
      <c r="L70" s="98">
        <f t="shared" si="5"/>
        <v>0.19099425549722293</v>
      </c>
      <c r="M70" s="98">
        <f t="shared" si="6"/>
        <v>0.15420956014110176</v>
      </c>
      <c r="N70" s="98">
        <f t="shared" si="7"/>
        <v>0.11296927532268995</v>
      </c>
      <c r="O70" s="98">
        <f t="shared" si="9"/>
        <v>0.40931387381670287</v>
      </c>
    </row>
    <row r="71" spans="2:58" x14ac:dyDescent="0.25">
      <c r="E71" s="98">
        <v>17.75</v>
      </c>
      <c r="F71" s="98">
        <f t="shared" si="0"/>
        <v>0.15015671493751243</v>
      </c>
      <c r="G71" s="98">
        <f t="shared" si="1"/>
        <v>0.20884484123598765</v>
      </c>
      <c r="H71" s="98">
        <f t="shared" si="2"/>
        <v>2.3296964887919065E-2</v>
      </c>
      <c r="I71" s="98">
        <f t="shared" si="3"/>
        <v>0.21732145894688409</v>
      </c>
      <c r="J71" s="98">
        <f t="shared" si="8"/>
        <v>0.23552352012437516</v>
      </c>
      <c r="K71" s="98">
        <f t="shared" si="4"/>
        <v>0.18793891447477082</v>
      </c>
      <c r="L71" s="98">
        <f t="shared" si="5"/>
        <v>0.19092173446489821</v>
      </c>
      <c r="M71" s="98">
        <f t="shared" si="6"/>
        <v>0.15403230466644552</v>
      </c>
      <c r="N71" s="98">
        <f t="shared" si="7"/>
        <v>0.11289054061340477</v>
      </c>
      <c r="O71" s="98">
        <f t="shared" si="9"/>
        <v>0.40802697622010475</v>
      </c>
    </row>
    <row r="72" spans="2:58" x14ac:dyDescent="0.25">
      <c r="B72" s="56"/>
      <c r="E72" s="98">
        <v>18</v>
      </c>
      <c r="F72" s="98">
        <f t="shared" si="0"/>
        <v>0.14987654320987656</v>
      </c>
      <c r="G72" s="98">
        <f t="shared" si="1"/>
        <v>0.20869279922676257</v>
      </c>
      <c r="H72" s="98">
        <f t="shared" si="2"/>
        <v>2.2654320987654322E-2</v>
      </c>
      <c r="I72" s="98">
        <f t="shared" si="3"/>
        <v>0.21692107371919384</v>
      </c>
      <c r="J72" s="98">
        <f t="shared" si="8"/>
        <v>0.23420956343738747</v>
      </c>
      <c r="K72" s="98">
        <f t="shared" si="4"/>
        <v>0.18785252042688586</v>
      </c>
      <c r="L72" s="98">
        <f t="shared" si="5"/>
        <v>0.19086270074643746</v>
      </c>
      <c r="M72" s="98">
        <f t="shared" si="6"/>
        <v>0.15386435145281449</v>
      </c>
      <c r="N72" s="98">
        <f t="shared" si="7"/>
        <v>0.11281635399420989</v>
      </c>
      <c r="O72" s="98">
        <f t="shared" si="9"/>
        <v>0.40676203940361605</v>
      </c>
    </row>
    <row r="73" spans="2:58" x14ac:dyDescent="0.25">
      <c r="B73" s="56"/>
      <c r="E73" s="98">
        <v>18.25</v>
      </c>
      <c r="F73" s="98">
        <f t="shared" ref="F73:F136" si="10">0.14+(3.2/E73^2)</f>
        <v>0.14960780634265342</v>
      </c>
      <c r="G73" s="98">
        <f t="shared" si="1"/>
        <v>0.20854548801061759</v>
      </c>
      <c r="H73" s="98">
        <f t="shared" ref="H73:H136" si="11">7.34/E73^2</f>
        <v>2.2037905798461249E-2</v>
      </c>
      <c r="I73" s="98">
        <f t="shared" si="3"/>
        <v>0.21650375406654176</v>
      </c>
      <c r="J73" s="98">
        <f t="shared" si="8"/>
        <v>0.23292091048543764</v>
      </c>
      <c r="K73" s="98">
        <f t="shared" si="4"/>
        <v>0.18777108909975718</v>
      </c>
      <c r="L73" s="98">
        <f t="shared" si="5"/>
        <v>0.19081572852344234</v>
      </c>
      <c r="M73" s="98">
        <f t="shared" si="6"/>
        <v>0.15370509310810387</v>
      </c>
      <c r="N73" s="98">
        <f t="shared" si="7"/>
        <v>0.11274636305300108</v>
      </c>
      <c r="O73" s="98">
        <f t="shared" si="9"/>
        <v>0.4055183913090481</v>
      </c>
    </row>
    <row r="74" spans="2:58" x14ac:dyDescent="0.25">
      <c r="E74" s="98">
        <v>18.5</v>
      </c>
      <c r="F74" s="98">
        <f t="shared" si="10"/>
        <v>0.14934989043097152</v>
      </c>
      <c r="G74" s="98">
        <f t="shared" ref="G74:G137" si="12">(0.1765*E74^2+239.4*E74-479.9)/(E74^2+1195*E74-3211)</f>
        <v>0.20840268338639464</v>
      </c>
      <c r="H74" s="98">
        <f t="shared" si="11"/>
        <v>2.1446311176040907E-2</v>
      </c>
      <c r="I74" s="98">
        <f t="shared" si="3"/>
        <v>0.21607030777813688</v>
      </c>
      <c r="J74" s="98">
        <f t="shared" si="8"/>
        <v>0.23165673724007874</v>
      </c>
      <c r="K74" s="98">
        <f t="shared" si="4"/>
        <v>0.18769427318236651</v>
      </c>
      <c r="L74" s="98">
        <f t="shared" si="5"/>
        <v>0.19077954680784706</v>
      </c>
      <c r="M74" s="98">
        <f t="shared" si="6"/>
        <v>0.15355396947590996</v>
      </c>
      <c r="N74" s="98">
        <f t="shared" si="7"/>
        <v>0.11268024898441868</v>
      </c>
      <c r="O74" s="98">
        <f t="shared" si="9"/>
        <v>0.4042953892961435</v>
      </c>
    </row>
    <row r="75" spans="2:58" x14ac:dyDescent="0.25">
      <c r="E75" s="98">
        <v>18.75</v>
      </c>
      <c r="F75" s="98">
        <f t="shared" si="10"/>
        <v>0.14910222222222225</v>
      </c>
      <c r="G75" s="98">
        <f t="shared" si="12"/>
        <v>0.20826417510527612</v>
      </c>
      <c r="H75" s="98">
        <f t="shared" si="11"/>
        <v>2.0878222222222222E-2</v>
      </c>
      <c r="I75" s="98">
        <f t="shared" si="3"/>
        <v>0.21562154866698752</v>
      </c>
      <c r="J75" s="98">
        <f t="shared" si="8"/>
        <v>0.23041625718035708</v>
      </c>
      <c r="K75" s="98">
        <f t="shared" si="4"/>
        <v>0.18762175391090966</v>
      </c>
      <c r="L75" s="98">
        <f t="shared" si="5"/>
        <v>0.19075302126128288</v>
      </c>
      <c r="M75" s="98">
        <f t="shared" si="6"/>
        <v>0.15341046338848197</v>
      </c>
      <c r="N75" s="98">
        <f t="shared" si="7"/>
        <v>0.11261772282841727</v>
      </c>
      <c r="O75" s="98">
        <f t="shared" si="9"/>
        <v>0.4030924184778048</v>
      </c>
    </row>
    <row r="76" spans="2:58" x14ac:dyDescent="0.25">
      <c r="E76" s="98">
        <v>19</v>
      </c>
      <c r="F76" s="98">
        <f t="shared" si="10"/>
        <v>0.14886426592797786</v>
      </c>
      <c r="G76" s="98">
        <f t="shared" si="12"/>
        <v>0.20812976580206502</v>
      </c>
      <c r="H76" s="98">
        <f t="shared" si="11"/>
        <v>2.0332409972299167E-2</v>
      </c>
      <c r="I76" s="98">
        <f t="shared" si="3"/>
        <v>0.21515829121893956</v>
      </c>
      <c r="J76" s="98">
        <f t="shared" si="8"/>
        <v>0.22919871911261519</v>
      </c>
      <c r="K76" s="98">
        <f t="shared" si="4"/>
        <v>0.18755323838282825</v>
      </c>
      <c r="L76" s="98">
        <f t="shared" si="5"/>
        <v>0.1907351383230852</v>
      </c>
      <c r="M76" s="98">
        <f t="shared" si="6"/>
        <v>0.15327409685176555</v>
      </c>
      <c r="N76" s="98">
        <f t="shared" si="7"/>
        <v>0.11255852218814524</v>
      </c>
      <c r="O76" s="98">
        <f t="shared" si="9"/>
        <v>0.40190889017030651</v>
      </c>
    </row>
    <row r="77" spans="2:58" x14ac:dyDescent="0.25">
      <c r="E77" s="98">
        <v>19.25</v>
      </c>
      <c r="F77" s="98">
        <f t="shared" si="10"/>
        <v>0.14863552032383204</v>
      </c>
      <c r="G77" s="98">
        <f t="shared" si="12"/>
        <v>0.20799927002321669</v>
      </c>
      <c r="H77" s="98">
        <f t="shared" si="11"/>
        <v>1.9807724742789676E-2</v>
      </c>
      <c r="I77" s="98">
        <f t="shared" ref="I77:I140" si="13">0.693/((1-0.3)^0.2*E77^0.4)*(1-0.2*(E77-3.5)*EXP(-(E77-3.5)/(3.95)))</f>
        <v>0.21468134598893954</v>
      </c>
      <c r="J77" s="98">
        <f t="shared" ref="J77:J140" si="14">0.693/((1-0.3)^(1/5)*E77^(2/5))</f>
        <v>0.22800340514379708</v>
      </c>
      <c r="K77" s="98">
        <f t="shared" ref="K77:K140" si="15">22.84*E77^(-3.259)+0.186</f>
        <v>0.18748845715468718</v>
      </c>
      <c r="L77" s="98">
        <f t="shared" ref="L77:L140" si="16">(0.199*E77^3-3.324*E77^2+20.63*E77-33.03)/(E77^3-15.68*E77^2+89.49*E77-152)</f>
        <v>0.19072499133321608</v>
      </c>
      <c r="M77" s="98">
        <f t="shared" ref="M77:M140" si="17">14.73*E77^(-2.827)+0.1497</f>
        <v>0.15314442761359809</v>
      </c>
      <c r="N77" s="98">
        <f t="shared" ref="N77:N140" si="18">(0.1107*E77^3-1.62*E77^2+8.124*E77-12.1)/(E77^3-14.73*E77^2+72.88*E77-112.3)</f>
        <v>0.11250240835906607</v>
      </c>
      <c r="O77" s="98">
        <f t="shared" si="9"/>
        <v>0.40074424044915313</v>
      </c>
    </row>
    <row r="78" spans="2:58" x14ac:dyDescent="0.25">
      <c r="E78" s="98">
        <v>19.5</v>
      </c>
      <c r="F78" s="98">
        <f t="shared" si="10"/>
        <v>0.1484155161078238</v>
      </c>
      <c r="G78" s="98">
        <f t="shared" si="12"/>
        <v>0.20787251334155607</v>
      </c>
      <c r="H78" s="98">
        <f t="shared" si="11"/>
        <v>1.9303090072320842E-2</v>
      </c>
      <c r="I78" s="98">
        <f t="shared" si="13"/>
        <v>0.21419151566210926</v>
      </c>
      <c r="J78" s="98">
        <f t="shared" si="14"/>
        <v>0.22682962879561294</v>
      </c>
      <c r="K78" s="98">
        <f t="shared" si="15"/>
        <v>0.18742716209069571</v>
      </c>
      <c r="L78" s="98">
        <f t="shared" si="16"/>
        <v>0.19072176838137514</v>
      </c>
      <c r="M78" s="98">
        <f t="shared" si="17"/>
        <v>0.15302104607220893</v>
      </c>
      <c r="N78" s="98">
        <f t="shared" si="18"/>
        <v>0.11244916381185549</v>
      </c>
      <c r="O78" s="98">
        <f t="shared" si="9"/>
        <v>0.39959792880211076</v>
      </c>
    </row>
    <row r="79" spans="2:58" x14ac:dyDescent="0.25">
      <c r="E79" s="98">
        <v>19.75</v>
      </c>
      <c r="F79" s="98">
        <f t="shared" si="10"/>
        <v>0.14820381349142767</v>
      </c>
      <c r="G79" s="98">
        <f t="shared" si="12"/>
        <v>0.20774933154879172</v>
      </c>
      <c r="H79" s="98">
        <f t="shared" si="11"/>
        <v>1.8817497195962186E-2</v>
      </c>
      <c r="I79" s="98">
        <f t="shared" si="13"/>
        <v>0.21368959170570442</v>
      </c>
      <c r="J79" s="98">
        <f t="shared" si="14"/>
        <v>0.22567673324810794</v>
      </c>
      <c r="K79" s="98">
        <f t="shared" si="15"/>
        <v>0.18736912443291931</v>
      </c>
      <c r="L79" s="98">
        <f t="shared" si="16"/>
        <v>0.19072474165187092</v>
      </c>
      <c r="M79" s="98">
        <f t="shared" si="17"/>
        <v>0.15290357248744418</v>
      </c>
      <c r="N79" s="98">
        <f t="shared" si="18"/>
        <v>0.11239858998042354</v>
      </c>
      <c r="O79" s="98">
        <f t="shared" si="9"/>
        <v>0.39846943687172287</v>
      </c>
    </row>
    <row r="80" spans="2:58" x14ac:dyDescent="0.25">
      <c r="E80" s="98">
        <v>20</v>
      </c>
      <c r="F80" s="98">
        <f t="shared" si="10"/>
        <v>0.14800000000000002</v>
      </c>
      <c r="G80" s="98">
        <f t="shared" si="12"/>
        <v>0.20762956991796674</v>
      </c>
      <c r="H80" s="98">
        <f t="shared" si="11"/>
        <v>1.8349999999999998E-2</v>
      </c>
      <c r="I80" s="98">
        <f t="shared" si="13"/>
        <v>0.21317635154564246</v>
      </c>
      <c r="J80" s="98">
        <f t="shared" si="14"/>
        <v>0.22454408970224163</v>
      </c>
      <c r="K80" s="98">
        <f t="shared" si="15"/>
        <v>0.18731413306788972</v>
      </c>
      <c r="L80" s="98">
        <f t="shared" si="16"/>
        <v>0.19073325806643293</v>
      </c>
      <c r="M80" s="98">
        <f t="shared" si="17"/>
        <v>0.15279165446170018</v>
      </c>
      <c r="N80" s="98">
        <f t="shared" si="18"/>
        <v>0.11235050531375787</v>
      </c>
      <c r="O80" s="98">
        <f t="shared" si="9"/>
        <v>0.39735826728031443</v>
      </c>
    </row>
    <row r="81" spans="5:15" x14ac:dyDescent="0.25">
      <c r="E81" s="98">
        <v>20.25</v>
      </c>
      <c r="F81" s="98">
        <f t="shared" si="10"/>
        <v>0.14780368846212469</v>
      </c>
      <c r="G81" s="98">
        <f t="shared" si="12"/>
        <v>0.20751308252888001</v>
      </c>
      <c r="H81" s="98">
        <f t="shared" si="11"/>
        <v>1.7899710409998475E-2</v>
      </c>
      <c r="I81" s="98">
        <f t="shared" si="13"/>
        <v>0.21265255620812404</v>
      </c>
      <c r="J81" s="98">
        <f t="shared" si="14"/>
        <v>0.22343109585204088</v>
      </c>
      <c r="K81" s="98">
        <f t="shared" si="15"/>
        <v>0.18726199296747811</v>
      </c>
      <c r="L81" s="98">
        <f t="shared" si="16"/>
        <v>0.19074673105493833</v>
      </c>
      <c r="M81" s="98">
        <f t="shared" si="17"/>
        <v>0.15268496466150777</v>
      </c>
      <c r="N81" s="98">
        <f t="shared" si="18"/>
        <v>0.11230474355642922</v>
      </c>
      <c r="O81" s="98">
        <f t="shared" si="9"/>
        <v>0.39626394253111669</v>
      </c>
    </row>
    <row r="82" spans="5:15" x14ac:dyDescent="0.25">
      <c r="E82" s="98">
        <v>20.5</v>
      </c>
      <c r="F82" s="98">
        <f t="shared" si="10"/>
        <v>0.14761451516954197</v>
      </c>
      <c r="G82" s="98">
        <f t="shared" si="12"/>
        <v>0.2073997316502931</v>
      </c>
      <c r="H82" s="98">
        <f t="shared" si="11"/>
        <v>1.7465794170136825E-2</v>
      </c>
      <c r="I82" s="98">
        <f t="shared" si="13"/>
        <v>0.21211894837300896</v>
      </c>
      <c r="J82" s="98">
        <f t="shared" si="14"/>
        <v>0.22233717445774157</v>
      </c>
      <c r="K82" s="98">
        <f t="shared" si="15"/>
        <v>0.18721252378462838</v>
      </c>
      <c r="L82" s="98">
        <f t="shared" si="16"/>
        <v>0.19076463330771412</v>
      </c>
      <c r="M82" s="98">
        <f t="shared" si="17"/>
        <v>0.15258319875415421</v>
      </c>
      <c r="N82" s="98">
        <f t="shared" si="18"/>
        <v>0.11226115222775286</v>
      </c>
      <c r="O82" s="98">
        <f t="shared" si="9"/>
        <v>0.39518600397971082</v>
      </c>
    </row>
    <row r="83" spans="5:15" x14ac:dyDescent="0.25">
      <c r="E83" s="98">
        <v>20.75</v>
      </c>
      <c r="F83" s="98">
        <f t="shared" si="10"/>
        <v>0.14743213819131951</v>
      </c>
      <c r="G83" s="98">
        <f t="shared" si="12"/>
        <v>0.20728938717342368</v>
      </c>
      <c r="H83" s="98">
        <f t="shared" si="11"/>
        <v>1.704746697633909E-2</v>
      </c>
      <c r="I83" s="98">
        <f t="shared" si="13"/>
        <v>0.21157625079112147</v>
      </c>
      <c r="J83" s="98">
        <f t="shared" si="14"/>
        <v>0.22126177201210237</v>
      </c>
      <c r="K83" s="98">
        <f t="shared" si="15"/>
        <v>0.18716555858691142</v>
      </c>
      <c r="L83" s="98">
        <f t="shared" si="16"/>
        <v>0.19078649038330933</v>
      </c>
      <c r="M83" s="98">
        <f t="shared" si="17"/>
        <v>0.1524860735367273</v>
      </c>
      <c r="N83" s="98">
        <f t="shared" si="18"/>
        <v>0.11221959127393061</v>
      </c>
      <c r="O83" s="98">
        <f t="shared" si="9"/>
        <v>0.39412401087049143</v>
      </c>
    </row>
    <row r="84" spans="5:15" x14ac:dyDescent="0.25">
      <c r="E84" s="98">
        <v>21</v>
      </c>
      <c r="F84" s="98">
        <f t="shared" si="10"/>
        <v>0.14725623582766442</v>
      </c>
      <c r="G84" s="98">
        <f t="shared" si="12"/>
        <v>0.20718192609182537</v>
      </c>
      <c r="H84" s="98">
        <f t="shared" si="11"/>
        <v>1.6643990929705216E-2</v>
      </c>
      <c r="I84" s="98">
        <f t="shared" si="13"/>
        <v>0.21102516502262145</v>
      </c>
      <c r="J84" s="98">
        <f t="shared" si="14"/>
        <v>0.22020435749276832</v>
      </c>
      <c r="K84" s="98">
        <f t="shared" si="15"/>
        <v>0.18712094271291499</v>
      </c>
      <c r="L84" s="98">
        <f t="shared" si="16"/>
        <v>0.190811875062908</v>
      </c>
      <c r="M84" s="98">
        <f t="shared" si="17"/>
        <v>0.1523933252375832</v>
      </c>
      <c r="N84" s="98">
        <f t="shared" si="18"/>
        <v>0.11217993187115284</v>
      </c>
      <c r="O84" s="98">
        <f t="shared" si="9"/>
        <v>0.39307753943331281</v>
      </c>
    </row>
    <row r="85" spans="5:15" x14ac:dyDescent="0.25">
      <c r="E85" s="98">
        <v>21.25</v>
      </c>
      <c r="F85" s="98">
        <f t="shared" si="10"/>
        <v>0.14708650519031144</v>
      </c>
      <c r="G85" s="98">
        <f t="shared" si="12"/>
        <v>0.20707723202328324</v>
      </c>
      <c r="H85" s="98">
        <f t="shared" si="11"/>
        <v>1.6254671280276817E-2</v>
      </c>
      <c r="I85" s="98">
        <f t="shared" si="13"/>
        <v>0.21046637045802805</v>
      </c>
      <c r="J85" s="98">
        <f t="shared" si="14"/>
        <v>0.21916442119417892</v>
      </c>
      <c r="K85" s="98">
        <f t="shared" si="15"/>
        <v>0.18707853273826802</v>
      </c>
      <c r="L85" s="98">
        <f t="shared" si="16"/>
        <v>0.19084040235734276</v>
      </c>
      <c r="M85" s="98">
        <f t="shared" si="17"/>
        <v>0.15230470797252674</v>
      </c>
      <c r="N85" s="98">
        <f t="shared" si="18"/>
        <v>0.11214205536072501</v>
      </c>
      <c r="O85" s="98">
        <f t="shared" si="9"/>
        <v>0.39204618203589137</v>
      </c>
    </row>
    <row r="86" spans="5:15" x14ac:dyDescent="0.25">
      <c r="E86" s="98">
        <v>21.5</v>
      </c>
      <c r="F86" s="98">
        <f t="shared" si="10"/>
        <v>0.14692266089778261</v>
      </c>
      <c r="G86" s="98">
        <f t="shared" si="12"/>
        <v>0.20697519476981752</v>
      </c>
      <c r="H86" s="98">
        <f t="shared" si="11"/>
        <v>1.5878853434288805E-2</v>
      </c>
      <c r="I86" s="98">
        <f t="shared" si="13"/>
        <v>0.20990052358749542</v>
      </c>
      <c r="J86" s="98">
        <f t="shared" si="14"/>
        <v>0.21814147363308289</v>
      </c>
      <c r="K86" s="98">
        <f t="shared" si="15"/>
        <v>0.18703819553965165</v>
      </c>
      <c r="L86" s="98">
        <f t="shared" si="16"/>
        <v>0.19087172508532538</v>
      </c>
      <c r="M86" s="98">
        <f t="shared" si="17"/>
        <v>0.15221999233999436</v>
      </c>
      <c r="N86" s="98">
        <f t="shared" si="18"/>
        <v>0.11210585229990276</v>
      </c>
      <c r="O86" s="98">
        <f t="shared" si="9"/>
        <v>0.39102954638791126</v>
      </c>
    </row>
    <row r="87" spans="5:15" x14ac:dyDescent="0.25">
      <c r="E87" s="98">
        <v>21.75</v>
      </c>
      <c r="F87" s="98">
        <f t="shared" si="10"/>
        <v>0.14676443387501653</v>
      </c>
      <c r="G87" s="98">
        <f t="shared" si="12"/>
        <v>0.20687570991229742</v>
      </c>
      <c r="H87" s="98">
        <f t="shared" si="11"/>
        <v>1.5515920200819131E-2</v>
      </c>
      <c r="I87" s="98">
        <f t="shared" si="13"/>
        <v>0.20932825748754091</v>
      </c>
      <c r="J87" s="98">
        <f t="shared" si="14"/>
        <v>0.21713504452222357</v>
      </c>
      <c r="K87" s="98">
        <f t="shared" si="15"/>
        <v>0.18699980744650518</v>
      </c>
      <c r="L87" s="98">
        <f t="shared" si="16"/>
        <v>0.19090552995237386</v>
      </c>
      <c r="M87" s="98">
        <f t="shared" si="17"/>
        <v>0.15213896414128639</v>
      </c>
      <c r="N87" s="98">
        <f t="shared" si="18"/>
        <v>0.1120712216143402</v>
      </c>
      <c r="O87" s="98">
        <f t="shared" ref="O87:O150" si="19">0.7727*E87^(-0.222)</f>
        <v>0.39002725479312</v>
      </c>
    </row>
    <row r="88" spans="5:15" x14ac:dyDescent="0.25">
      <c r="E88" s="98">
        <v>22</v>
      </c>
      <c r="F88" s="98">
        <f t="shared" si="10"/>
        <v>0.14661157024793389</v>
      </c>
      <c r="G88" s="98">
        <f t="shared" si="12"/>
        <v>0.20677867843653189</v>
      </c>
      <c r="H88" s="98">
        <f t="shared" si="11"/>
        <v>1.5165289256198347E-2</v>
      </c>
      <c r="I88" s="98">
        <f t="shared" si="13"/>
        <v>0.2087501814976703</v>
      </c>
      <c r="J88" s="98">
        <f t="shared" si="14"/>
        <v>0.21614468180722143</v>
      </c>
      <c r="K88" s="98">
        <f t="shared" si="15"/>
        <v>0.18696325347131948</v>
      </c>
      <c r="L88" s="98">
        <f t="shared" si="16"/>
        <v>0.19094153406923373</v>
      </c>
      <c r="M88" s="98">
        <f t="shared" si="17"/>
        <v>0.1520614232134361</v>
      </c>
      <c r="N88" s="98">
        <f t="shared" si="18"/>
        <v>0.11203806983995178</v>
      </c>
      <c r="O88" s="98">
        <f t="shared" si="19"/>
        <v>0.38903894344600426</v>
      </c>
    </row>
    <row r="89" spans="5:15" x14ac:dyDescent="0.25">
      <c r="E89" s="98">
        <v>22.25</v>
      </c>
      <c r="F89" s="98">
        <f t="shared" si="10"/>
        <v>0.14646383032445401</v>
      </c>
      <c r="G89" s="98">
        <f t="shared" si="12"/>
        <v>0.2066840063880199</v>
      </c>
      <c r="H89" s="98">
        <f t="shared" si="11"/>
        <v>1.4826410806716324E-2</v>
      </c>
      <c r="I89" s="98">
        <f t="shared" si="13"/>
        <v>0.20816688106226175</v>
      </c>
      <c r="J89" s="98">
        <f t="shared" si="14"/>
        <v>0.215169950762093</v>
      </c>
      <c r="K89" s="98">
        <f t="shared" si="15"/>
        <v>0.18692842661044626</v>
      </c>
      <c r="L89" s="98">
        <f t="shared" si="16"/>
        <v>0.19097948185660993</v>
      </c>
      <c r="M89" s="98">
        <f t="shared" si="17"/>
        <v>0.15198718236366066</v>
      </c>
      <c r="N89" s="98">
        <f t="shared" si="18"/>
        <v>0.11200631044360349</v>
      </c>
      <c r="O89" s="98">
        <f t="shared" si="19"/>
        <v>0.38806426176991593</v>
      </c>
    </row>
    <row r="90" spans="5:15" x14ac:dyDescent="0.25">
      <c r="E90" s="98">
        <v>22.5</v>
      </c>
      <c r="F90" s="98">
        <f t="shared" si="10"/>
        <v>0.146320987654321</v>
      </c>
      <c r="G90" s="98">
        <f t="shared" si="12"/>
        <v>0.20659160455283207</v>
      </c>
      <c r="H90" s="98">
        <f t="shared" si="11"/>
        <v>1.4498765432098765E-2</v>
      </c>
      <c r="I90" s="98">
        <f t="shared" si="13"/>
        <v>0.20757891771569373</v>
      </c>
      <c r="J90" s="98">
        <f t="shared" si="14"/>
        <v>0.21421043313922181</v>
      </c>
      <c r="K90" s="98">
        <f t="shared" si="15"/>
        <v>0.18689522720826088</v>
      </c>
      <c r="L90" s="98">
        <f t="shared" si="16"/>
        <v>0.19101914228992412</v>
      </c>
      <c r="M90" s="98">
        <f t="shared" si="17"/>
        <v>0.15191606639553218</v>
      </c>
      <c r="N90" s="98">
        <f t="shared" si="18"/>
        <v>0.11197586321343145</v>
      </c>
      <c r="O90" s="98">
        <f t="shared" si="19"/>
        <v>0.38710287179377068</v>
      </c>
    </row>
    <row r="91" spans="5:15" x14ac:dyDescent="0.25">
      <c r="E91" s="98">
        <v>22.75</v>
      </c>
      <c r="F91" s="98">
        <f t="shared" si="10"/>
        <v>0.14618282816085015</v>
      </c>
      <c r="G91" s="98">
        <f t="shared" si="12"/>
        <v>0.20650138816234356</v>
      </c>
      <c r="H91" s="98">
        <f t="shared" si="11"/>
        <v>1.4181862093950006E-2</v>
      </c>
      <c r="I91" s="98">
        <f t="shared" si="13"/>
        <v>0.20698682919106653</v>
      </c>
      <c r="J91" s="98">
        <f t="shared" si="14"/>
        <v>0.21326572636994046</v>
      </c>
      <c r="K91" s="98">
        <f t="shared" si="15"/>
        <v>0.18686356237831239</v>
      </c>
      <c r="L91" s="98">
        <f t="shared" si="16"/>
        <v>0.19106030644376207</v>
      </c>
      <c r="M91" s="98">
        <f t="shared" si="17"/>
        <v>0.15184791121806293</v>
      </c>
      <c r="N91" s="98">
        <f t="shared" si="18"/>
        <v>0.11194665371077381</v>
      </c>
      <c r="O91" s="98">
        <f t="shared" si="19"/>
        <v>0.38615444756466977</v>
      </c>
    </row>
    <row r="92" spans="5:15" x14ac:dyDescent="0.25">
      <c r="E92" s="98">
        <v>23</v>
      </c>
      <c r="F92" s="98">
        <f t="shared" si="10"/>
        <v>0.14604914933837432</v>
      </c>
      <c r="G92" s="98">
        <f t="shared" si="12"/>
        <v>0.20641327661976372</v>
      </c>
      <c r="H92" s="98">
        <f t="shared" si="11"/>
        <v>1.387523629489603E-2</v>
      </c>
      <c r="I92" s="98">
        <f t="shared" si="13"/>
        <v>0.20639112963498743</v>
      </c>
      <c r="J92" s="98">
        <f t="shared" si="14"/>
        <v>0.21233544281218958</v>
      </c>
      <c r="K92" s="98">
        <f t="shared" si="15"/>
        <v>0.18683334547579747</v>
      </c>
      <c r="L92" s="98">
        <f t="shared" si="16"/>
        <v>0.19110278530081076</v>
      </c>
      <c r="M92" s="98">
        <f t="shared" si="17"/>
        <v>0.15178256302982826</v>
      </c>
      <c r="N92" s="98">
        <f t="shared" si="18"/>
        <v>0.11191861277671974</v>
      </c>
      <c r="O92" s="98">
        <f t="shared" si="19"/>
        <v>0.38521867459400494</v>
      </c>
    </row>
    <row r="93" spans="5:15" x14ac:dyDescent="0.25">
      <c r="E93" s="98">
        <v>23.25</v>
      </c>
      <c r="F93" s="98">
        <f t="shared" si="10"/>
        <v>0.14591975950976993</v>
      </c>
      <c r="G93" s="98">
        <f t="shared" si="12"/>
        <v>0.20632719324660978</v>
      </c>
      <c r="H93" s="98">
        <f t="shared" si="11"/>
        <v>1.3578448375534744E-2</v>
      </c>
      <c r="I93" s="98">
        <f t="shared" si="13"/>
        <v>0.20579230991280578</v>
      </c>
      <c r="J93" s="98">
        <f t="shared" si="14"/>
        <v>0.21141920904200448</v>
      </c>
      <c r="K93" s="98">
        <f t="shared" si="15"/>
        <v>0.18680449561630988</v>
      </c>
      <c r="L93" s="98">
        <f t="shared" si="16"/>
        <v>0.1911464077945248</v>
      </c>
      <c r="M93" s="98">
        <f t="shared" si="17"/>
        <v>0.15171987757107644</v>
      </c>
      <c r="N93" s="98">
        <f t="shared" si="18"/>
        <v>0.11189167608715767</v>
      </c>
      <c r="O93" s="98">
        <f t="shared" si="19"/>
        <v>0.38429524933479675</v>
      </c>
    </row>
    <row r="94" spans="5:15" x14ac:dyDescent="0.25">
      <c r="E94" s="98">
        <v>23.5</v>
      </c>
      <c r="F94" s="98">
        <f t="shared" si="10"/>
        <v>0.14579447713897692</v>
      </c>
      <c r="G94" s="98">
        <f t="shared" si="12"/>
        <v>0.20624306504744583</v>
      </c>
      <c r="H94" s="98">
        <f t="shared" si="11"/>
        <v>1.3291081937528293E-2</v>
      </c>
      <c r="I94" s="98">
        <f t="shared" si="13"/>
        <v>0.20519083799040017</v>
      </c>
      <c r="J94" s="98">
        <f t="shared" si="14"/>
        <v>0.21051666518583556</v>
      </c>
      <c r="K94" s="98">
        <f t="shared" si="15"/>
        <v>0.18677693723636335</v>
      </c>
      <c r="L94" s="98">
        <f t="shared" si="16"/>
        <v>0.19119101905860184</v>
      </c>
      <c r="M94" s="98">
        <f t="shared" si="17"/>
        <v>0.1516597194375032</v>
      </c>
      <c r="N94" s="98">
        <f t="shared" si="18"/>
        <v>0.11186578375096268</v>
      </c>
      <c r="O94" s="98">
        <f t="shared" si="19"/>
        <v>0.38338387868819152</v>
      </c>
    </row>
    <row r="95" spans="5:15" x14ac:dyDescent="0.25">
      <c r="E95" s="98">
        <v>23.75</v>
      </c>
      <c r="F95" s="98">
        <f t="shared" si="10"/>
        <v>0.14567313019390582</v>
      </c>
      <c r="G95" s="98">
        <f t="shared" si="12"/>
        <v>0.20616082249137219</v>
      </c>
      <c r="H95" s="98">
        <f t="shared" si="11"/>
        <v>1.3012742382271469E-2</v>
      </c>
      <c r="I95" s="98">
        <f t="shared" si="13"/>
        <v>0.20458715938016814</v>
      </c>
      <c r="J95" s="98">
        <f t="shared" si="14"/>
        <v>0.20962746429094237</v>
      </c>
      <c r="K95" s="98">
        <f t="shared" si="15"/>
        <v>0.18675059969166463</v>
      </c>
      <c r="L95" s="98">
        <f t="shared" si="16"/>
        <v>0.1912364788596819</v>
      </c>
      <c r="M95" s="98">
        <f t="shared" si="17"/>
        <v>0.15160196145001689</v>
      </c>
      <c r="N95" s="98">
        <f t="shared" si="18"/>
        <v>0.11184087994661851</v>
      </c>
      <c r="O95" s="98">
        <f t="shared" si="19"/>
        <v>0.38248427953719655</v>
      </c>
    </row>
    <row r="96" spans="5:15" x14ac:dyDescent="0.25">
      <c r="E96" s="98">
        <v>24</v>
      </c>
      <c r="F96" s="98">
        <f t="shared" si="10"/>
        <v>0.14555555555555558</v>
      </c>
      <c r="G96" s="98">
        <f t="shared" si="12"/>
        <v>0.20608039930888847</v>
      </c>
      <c r="H96" s="98">
        <f t="shared" si="11"/>
        <v>1.2743055555555556E-2</v>
      </c>
      <c r="I96" s="98">
        <f t="shared" si="13"/>
        <v>0.20398169764025845</v>
      </c>
      <c r="J96" s="98">
        <f t="shared" si="14"/>
        <v>0.20875127173131572</v>
      </c>
      <c r="K96" s="98">
        <f t="shared" si="15"/>
        <v>0.18672541688953925</v>
      </c>
      <c r="L96" s="98">
        <f t="shared" si="16"/>
        <v>0.1912826601925729</v>
      </c>
      <c r="M96" s="98">
        <f t="shared" si="17"/>
        <v>0.15154648407539575</v>
      </c>
      <c r="N96" s="98">
        <f t="shared" si="18"/>
        <v>0.11181691259313621</v>
      </c>
      <c r="O96" s="98">
        <f t="shared" si="19"/>
        <v>0.38159617830588405</v>
      </c>
    </row>
    <row r="97" spans="5:15" x14ac:dyDescent="0.25">
      <c r="E97" s="98">
        <v>24.25</v>
      </c>
      <c r="F97" s="98">
        <f t="shared" si="10"/>
        <v>0.14544159846955043</v>
      </c>
      <c r="G97" s="98">
        <f t="shared" si="12"/>
        <v>0.20600173230288388</v>
      </c>
      <c r="H97" s="98">
        <f t="shared" si="11"/>
        <v>1.24816664895313E-2</v>
      </c>
      <c r="I97" s="98">
        <f t="shared" si="13"/>
        <v>0.20337485491733598</v>
      </c>
      <c r="J97" s="98">
        <f t="shared" si="14"/>
        <v>0.20788776464677566</v>
      </c>
      <c r="K97" s="98">
        <f t="shared" si="15"/>
        <v>0.18670132695228789</v>
      </c>
      <c r="L97" s="98">
        <f t="shared" si="16"/>
        <v>0.19132944801981841</v>
      </c>
      <c r="M97" s="98">
        <f t="shared" si="17"/>
        <v>0.15149317489324973</v>
      </c>
      <c r="N97" s="98">
        <f t="shared" si="18"/>
        <v>0.11179383305162617</v>
      </c>
      <c r="O97" s="98">
        <f t="shared" si="19"/>
        <v>0.38071931054242114</v>
      </c>
    </row>
    <row r="98" spans="5:15" x14ac:dyDescent="0.25">
      <c r="E98" s="98">
        <v>24.5</v>
      </c>
      <c r="F98" s="98">
        <f t="shared" si="10"/>
        <v>0.14533111203665142</v>
      </c>
      <c r="G98" s="98">
        <f t="shared" si="12"/>
        <v>0.20592476117262135</v>
      </c>
      <c r="H98" s="98">
        <f t="shared" si="11"/>
        <v>1.2228238234069138E-2</v>
      </c>
      <c r="I98" s="98">
        <f t="shared" si="13"/>
        <v>0.2027670125242918</v>
      </c>
      <c r="J98" s="98">
        <f t="shared" si="14"/>
        <v>0.20703663141307205</v>
      </c>
      <c r="K98" s="98">
        <f t="shared" si="15"/>
        <v>0.18667827190858532</v>
      </c>
      <c r="L98" s="98">
        <f t="shared" si="16"/>
        <v>0.19137673813961292</v>
      </c>
      <c r="M98" s="98">
        <f t="shared" si="17"/>
        <v>0.1514419281051555</v>
      </c>
      <c r="N98" s="98">
        <f t="shared" si="18"/>
        <v>0.11177159585430708</v>
      </c>
      <c r="O98" s="98">
        <f t="shared" si="19"/>
        <v>0.37985342052440801</v>
      </c>
    </row>
    <row r="99" spans="5:15" x14ac:dyDescent="0.25">
      <c r="E99" s="98">
        <v>24.75</v>
      </c>
      <c r="F99" s="98">
        <f t="shared" si="10"/>
        <v>0.14522395673910826</v>
      </c>
      <c r="G99" s="98">
        <f t="shared" si="12"/>
        <v>0.20584942834968553</v>
      </c>
      <c r="H99" s="98">
        <f t="shared" si="11"/>
        <v>1.1982450770329557E-2</v>
      </c>
      <c r="I99" s="98">
        <f t="shared" si="13"/>
        <v>0.2021585315453211</v>
      </c>
      <c r="J99" s="98">
        <f t="shared" si="14"/>
        <v>0.20619757114097836</v>
      </c>
      <c r="K99" s="98">
        <f t="shared" si="15"/>
        <v>0.18665619741032899</v>
      </c>
      <c r="L99" s="98">
        <f t="shared" si="16"/>
        <v>0.19142443616797258</v>
      </c>
      <c r="M99" s="98">
        <f t="shared" si="17"/>
        <v>0.15139264408223924</v>
      </c>
      <c r="N99" s="98">
        <f t="shared" si="18"/>
        <v>0.1117501584581108</v>
      </c>
      <c r="O99" s="98">
        <f t="shared" si="19"/>
        <v>0.37899826088511673</v>
      </c>
    </row>
    <row r="100" spans="5:15" x14ac:dyDescent="0.25">
      <c r="E100" s="98">
        <v>25</v>
      </c>
      <c r="F100" s="98">
        <f t="shared" si="10"/>
        <v>0.14512000000000003</v>
      </c>
      <c r="G100" s="98">
        <f t="shared" si="12"/>
        <v>0.20577567884495584</v>
      </c>
      <c r="H100" s="98">
        <f t="shared" si="11"/>
        <v>1.1743999999999999E-2</v>
      </c>
      <c r="I100" s="98">
        <f t="shared" si="13"/>
        <v>0.2015497534616939</v>
      </c>
      <c r="J100" s="98">
        <f t="shared" si="14"/>
        <v>0.20537029320251562</v>
      </c>
      <c r="K100" s="98">
        <f t="shared" si="15"/>
        <v>0.18663505247260773</v>
      </c>
      <c r="L100" s="98">
        <f t="shared" si="16"/>
        <v>0.19147245662273632</v>
      </c>
      <c r="M100" s="98">
        <f t="shared" si="17"/>
        <v>0.15134522894784505</v>
      </c>
      <c r="N100" s="98">
        <f t="shared" si="18"/>
        <v>0.11172948102036673</v>
      </c>
      <c r="O100" s="98">
        <f t="shared" si="19"/>
        <v>0.37815359225932477</v>
      </c>
    </row>
    <row r="101" spans="5:15" x14ac:dyDescent="0.25">
      <c r="E101" s="98">
        <v>25.25</v>
      </c>
      <c r="F101" s="98">
        <f t="shared" si="10"/>
        <v>0.14501911577296345</v>
      </c>
      <c r="G101" s="98">
        <f t="shared" si="12"/>
        <v>0.20570346010575066</v>
      </c>
      <c r="H101" s="98">
        <f t="shared" si="11"/>
        <v>1.1512596804234878E-2</v>
      </c>
      <c r="I101" s="98">
        <f t="shared" si="13"/>
        <v>0.20094100079236057</v>
      </c>
      <c r="J101" s="98">
        <f t="shared" si="14"/>
        <v>0.20455451678258424</v>
      </c>
      <c r="K101" s="98">
        <f t="shared" si="15"/>
        <v>0.18661478923469524</v>
      </c>
      <c r="L101" s="98">
        <f t="shared" si="16"/>
        <v>0.19152072209842244</v>
      </c>
      <c r="M101" s="98">
        <f t="shared" si="17"/>
        <v>0.15129959419224978</v>
      </c>
      <c r="N101" s="98">
        <f t="shared" si="18"/>
        <v>0.1117095261943355</v>
      </c>
      <c r="O101" s="98">
        <f t="shared" si="19"/>
        <v>0.37731918294753147</v>
      </c>
    </row>
    <row r="102" spans="5:15" x14ac:dyDescent="0.25">
      <c r="E102" s="98">
        <v>25.5</v>
      </c>
      <c r="F102" s="98">
        <f t="shared" si="10"/>
        <v>0.14492118415993849</v>
      </c>
      <c r="G102" s="98">
        <f t="shared" si="12"/>
        <v>0.20563272188236137</v>
      </c>
      <c r="H102" s="98">
        <f t="shared" si="11"/>
        <v>1.12879661668589E-2</v>
      </c>
      <c r="I102" s="98">
        <f t="shared" si="13"/>
        <v>0.200332577744258</v>
      </c>
      <c r="J102" s="98">
        <f t="shared" si="14"/>
        <v>0.20374997045440316</v>
      </c>
      <c r="K102" s="98">
        <f t="shared" si="15"/>
        <v>0.18659536274018051</v>
      </c>
      <c r="L102" s="98">
        <f t="shared" si="16"/>
        <v>0.19156916252223902</v>
      </c>
      <c r="M102" s="98">
        <f t="shared" si="17"/>
        <v>0.15125565631667715</v>
      </c>
      <c r="N102" s="98">
        <f t="shared" si="18"/>
        <v>0.11169025894261077</v>
      </c>
      <c r="O102" s="98">
        <f t="shared" si="19"/>
        <v>0.37649480859743162</v>
      </c>
    </row>
    <row r="103" spans="5:15" x14ac:dyDescent="0.25">
      <c r="E103" s="98">
        <v>25.75</v>
      </c>
      <c r="F103" s="98">
        <f t="shared" si="10"/>
        <v>0.14482609105476485</v>
      </c>
      <c r="G103" s="98">
        <f t="shared" si="12"/>
        <v>0.20556341610326573</v>
      </c>
      <c r="H103" s="98">
        <f t="shared" si="11"/>
        <v>1.1069846356866812E-2</v>
      </c>
      <c r="I103" s="98">
        <f t="shared" si="13"/>
        <v>0.1997247708678378</v>
      </c>
      <c r="J103" s="98">
        <f t="shared" si="14"/>
        <v>0.20295639177727334</v>
      </c>
      <c r="K103" s="98">
        <f t="shared" si="15"/>
        <v>0.18657673073453454</v>
      </c>
      <c r="L103" s="98">
        <f t="shared" si="16"/>
        <v>0.19161771448266166</v>
      </c>
      <c r="M103" s="98">
        <f t="shared" si="17"/>
        <v>0.1512133365041215</v>
      </c>
      <c r="N103" s="98">
        <f t="shared" si="18"/>
        <v>0.11167164636662819</v>
      </c>
      <c r="O103" s="98">
        <f t="shared" si="19"/>
        <v>0.37568025190160076</v>
      </c>
    </row>
    <row r="104" spans="5:15" x14ac:dyDescent="0.25">
      <c r="E104" s="98">
        <v>26</v>
      </c>
      <c r="F104" s="98">
        <f t="shared" si="10"/>
        <v>0.14473372781065091</v>
      </c>
      <c r="G104" s="98">
        <f t="shared" si="12"/>
        <v>0.20549549675836695</v>
      </c>
      <c r="H104" s="98">
        <f t="shared" si="11"/>
        <v>1.0857988165680474E-2</v>
      </c>
      <c r="I104" s="98">
        <f t="shared" si="13"/>
        <v>0.19911784971392263</v>
      </c>
      <c r="J104" s="98">
        <f t="shared" si="14"/>
        <v>0.20217352691528789</v>
      </c>
      <c r="K104" s="98">
        <f t="shared" si="15"/>
        <v>0.18655885347857737</v>
      </c>
      <c r="L104" s="98">
        <f t="shared" si="16"/>
        <v>0.19166632062296615</v>
      </c>
      <c r="M104" s="98">
        <f t="shared" si="17"/>
        <v>0.15117256031472678</v>
      </c>
      <c r="N104" s="98">
        <f t="shared" si="18"/>
        <v>0.11165365755071216</v>
      </c>
      <c r="O104" s="98">
        <f t="shared" si="19"/>
        <v>0.37487530231041666</v>
      </c>
    </row>
    <row r="105" spans="5:15" x14ac:dyDescent="0.25">
      <c r="E105" s="98">
        <v>26.25</v>
      </c>
      <c r="F105" s="98">
        <f t="shared" si="10"/>
        <v>0.14464399092970523</v>
      </c>
      <c r="G105" s="98">
        <f t="shared" si="12"/>
        <v>0.20542891978966482</v>
      </c>
      <c r="H105" s="98">
        <f t="shared" si="11"/>
        <v>1.0652154195011337E-2</v>
      </c>
      <c r="I105" s="98">
        <f t="shared" si="13"/>
        <v>0.1985120674885178</v>
      </c>
      <c r="J105" s="98">
        <f t="shared" si="14"/>
        <v>0.20140113027570788</v>
      </c>
      <c r="K105" s="98">
        <f t="shared" si="15"/>
        <v>0.18654169357645906</v>
      </c>
      <c r="L105" s="98">
        <f t="shared" si="16"/>
        <v>0.19171492909296417</v>
      </c>
      <c r="M105" s="98">
        <f t="shared" si="17"/>
        <v>0.15113325740367398</v>
      </c>
      <c r="N105" s="98">
        <f t="shared" si="18"/>
        <v>0.11163626341926113</v>
      </c>
      <c r="O105" s="98">
        <f t="shared" si="19"/>
        <v>0.37407975575931246</v>
      </c>
    </row>
    <row r="106" spans="5:15" x14ac:dyDescent="0.25">
      <c r="E106" s="98">
        <v>26.5</v>
      </c>
      <c r="F106" s="98">
        <f t="shared" si="10"/>
        <v>0.14455678177287293</v>
      </c>
      <c r="G106" s="98">
        <f t="shared" si="12"/>
        <v>0.20536364298881127</v>
      </c>
      <c r="H106" s="98">
        <f t="shared" si="11"/>
        <v>1.0452118191527233E-2</v>
      </c>
      <c r="I106" s="98">
        <f t="shared" si="13"/>
        <v>0.1979076617026746</v>
      </c>
      <c r="J106" s="98">
        <f t="shared" si="14"/>
        <v>0.20063896416581364</v>
      </c>
      <c r="K106" s="98">
        <f t="shared" si="15"/>
        <v>0.18652521581689979</v>
      </c>
      <c r="L106" s="98">
        <f t="shared" si="16"/>
        <v>0.19176349305294554</v>
      </c>
      <c r="M106" s="98">
        <f t="shared" si="17"/>
        <v>0.15109536125971937</v>
      </c>
      <c r="N106" s="98">
        <f t="shared" si="18"/>
        <v>0.11161943660582167</v>
      </c>
      <c r="O106" s="98">
        <f t="shared" si="19"/>
        <v>0.37329341440951602</v>
      </c>
    </row>
    <row r="107" spans="5:15" x14ac:dyDescent="0.25">
      <c r="E107" s="98">
        <v>26.75</v>
      </c>
      <c r="F107" s="98">
        <f t="shared" si="10"/>
        <v>0.14447200628875886</v>
      </c>
      <c r="G107" s="98">
        <f t="shared" si="12"/>
        <v>0.20529962590105041</v>
      </c>
      <c r="H107" s="98">
        <f t="shared" si="11"/>
        <v>1.0257664424840596E-2</v>
      </c>
      <c r="I107" s="98">
        <f t="shared" si="13"/>
        <v>0.19730485481491761</v>
      </c>
      <c r="J107" s="98">
        <f t="shared" si="14"/>
        <v>0.19988679846712268</v>
      </c>
      <c r="K107" s="98">
        <f t="shared" si="15"/>
        <v>0.18650938702655465</v>
      </c>
      <c r="L107" s="98">
        <f t="shared" si="16"/>
        <v>0.19181197022449095</v>
      </c>
      <c r="M107" s="98">
        <f t="shared" si="17"/>
        <v>0.15105880896269408</v>
      </c>
      <c r="N107" s="98">
        <f t="shared" si="18"/>
        <v>0.11160315133293362</v>
      </c>
      <c r="O107" s="98">
        <f t="shared" si="19"/>
        <v>0.37251608640148909</v>
      </c>
    </row>
    <row r="108" spans="5:15" x14ac:dyDescent="0.25">
      <c r="E108" s="98">
        <v>27</v>
      </c>
      <c r="F108" s="98">
        <f t="shared" si="10"/>
        <v>0.14438957475994516</v>
      </c>
      <c r="G108" s="98">
        <f t="shared" si="12"/>
        <v>0.20523682973508378</v>
      </c>
      <c r="H108" s="98">
        <f t="shared" si="11"/>
        <v>1.0068587105624142E-2</v>
      </c>
      <c r="I108" s="98">
        <f t="shared" si="13"/>
        <v>0.19670385486412226</v>
      </c>
      <c r="J108" s="98">
        <f t="shared" si="14"/>
        <v>0.19914441032594293</v>
      </c>
      <c r="K108" s="98">
        <f t="shared" si="15"/>
        <v>0.18649417593447393</v>
      </c>
      <c r="L108" s="98">
        <f t="shared" si="16"/>
        <v>0.19186032248340948</v>
      </c>
      <c r="M108" s="98">
        <f t="shared" si="17"/>
        <v>0.15102354095842896</v>
      </c>
      <c r="N108" s="98">
        <f t="shared" si="18"/>
        <v>0.11158738330174468</v>
      </c>
      <c r="O108" s="98">
        <f t="shared" si="19"/>
        <v>0.37174758562033206</v>
      </c>
    </row>
    <row r="109" spans="5:15" x14ac:dyDescent="0.25">
      <c r="E109" s="98">
        <v>27.25</v>
      </c>
      <c r="F109" s="98">
        <f t="shared" si="10"/>
        <v>0.1443094015655248</v>
      </c>
      <c r="G109" s="98">
        <f t="shared" si="12"/>
        <v>0.20517521727843832</v>
      </c>
      <c r="H109" s="98">
        <f t="shared" si="11"/>
        <v>9.8846898409224813E-3</v>
      </c>
      <c r="I109" s="98">
        <f t="shared" si="13"/>
        <v>0.19610485609105791</v>
      </c>
      <c r="J109" s="98">
        <f t="shared" si="14"/>
        <v>0.19841158385929877</v>
      </c>
      <c r="K109" s="98">
        <f t="shared" si="15"/>
        <v>0.18647955304672656</v>
      </c>
      <c r="L109" s="98">
        <f t="shared" si="16"/>
        <v>0.19190851549056845</v>
      </c>
      <c r="M109" s="98">
        <f t="shared" si="17"/>
        <v>0.15098950084970542</v>
      </c>
      <c r="N109" s="98">
        <f t="shared" si="18"/>
        <v>0.11157210959049735</v>
      </c>
      <c r="O109" s="98">
        <f t="shared" si="19"/>
        <v>0.37098773147246722</v>
      </c>
    </row>
    <row r="110" spans="5:15" x14ac:dyDescent="0.25">
      <c r="E110" s="98">
        <v>27.5</v>
      </c>
      <c r="F110" s="98">
        <f t="shared" si="10"/>
        <v>0.1442314049586777</v>
      </c>
      <c r="G110" s="98">
        <f t="shared" si="12"/>
        <v>0.20511475281794936</v>
      </c>
      <c r="H110" s="98">
        <f t="shared" si="11"/>
        <v>9.7057851239669424E-3</v>
      </c>
      <c r="I110" s="98">
        <f t="shared" si="13"/>
        <v>0.1955080395471096</v>
      </c>
      <c r="J110" s="98">
        <f t="shared" si="14"/>
        <v>0.19768810987533367</v>
      </c>
      <c r="K110" s="98">
        <f t="shared" si="15"/>
        <v>0.18646549053034006</v>
      </c>
      <c r="L110" s="98">
        <f t="shared" si="16"/>
        <v>0.19195651835684149</v>
      </c>
      <c r="M110" s="98">
        <f t="shared" si="17"/>
        <v>0.15095663520195651</v>
      </c>
      <c r="N110" s="98">
        <f t="shared" si="18"/>
        <v>0.11155730856108156</v>
      </c>
      <c r="O110" s="98">
        <f t="shared" si="19"/>
        <v>0.37023634867296273</v>
      </c>
    </row>
    <row r="111" spans="5:15" x14ac:dyDescent="0.25">
      <c r="E111" s="98">
        <v>27.75</v>
      </c>
      <c r="F111" s="98">
        <f t="shared" si="10"/>
        <v>0.14415550685820958</v>
      </c>
      <c r="G111" s="98">
        <f t="shared" si="12"/>
        <v>0.20505540206500181</v>
      </c>
      <c r="H111" s="98">
        <f t="shared" si="11"/>
        <v>9.5316938560181808E-3</v>
      </c>
      <c r="I111" s="98">
        <f t="shared" si="13"/>
        <v>0.1949135736889499</v>
      </c>
      <c r="J111" s="98">
        <f t="shared" si="14"/>
        <v>0.19697378560735157</v>
      </c>
      <c r="K111" s="98">
        <f t="shared" si="15"/>
        <v>0.18645196210578771</v>
      </c>
      <c r="L111" s="98">
        <f t="shared" si="16"/>
        <v>0.19200430333880367</v>
      </c>
      <c r="M111" s="98">
        <f t="shared" si="17"/>
        <v>0.15092489336255574</v>
      </c>
      <c r="N111" s="98">
        <f t="shared" si="18"/>
        <v>0.11154295977292863</v>
      </c>
      <c r="O111" s="98">
        <f t="shared" si="19"/>
        <v>0.36949326704289676</v>
      </c>
    </row>
    <row r="112" spans="5:15" x14ac:dyDescent="0.25">
      <c r="E112" s="98">
        <v>28</v>
      </c>
      <c r="F112" s="98">
        <f t="shared" si="10"/>
        <v>0.14408163265306123</v>
      </c>
      <c r="G112" s="98">
        <f t="shared" si="12"/>
        <v>0.20499713208519965</v>
      </c>
      <c r="H112" s="98">
        <f t="shared" si="11"/>
        <v>9.3622448979591832E-3</v>
      </c>
      <c r="I112" s="98">
        <f t="shared" si="13"/>
        <v>0.19432161495816808</v>
      </c>
      <c r="J112" s="98">
        <f t="shared" si="14"/>
        <v>0.19626841446071666</v>
      </c>
      <c r="K112" s="98">
        <f t="shared" si="15"/>
        <v>0.1864389429473236</v>
      </c>
      <c r="L112" s="98">
        <f t="shared" si="16"/>
        <v>0.19205184556215971</v>
      </c>
      <c r="M112" s="98">
        <f t="shared" si="17"/>
        <v>0.15089422729263108</v>
      </c>
      <c r="N112" s="98">
        <f t="shared" si="18"/>
        <v>0.11152904390359406</v>
      </c>
      <c r="O112" s="98">
        <f t="shared" si="19"/>
        <v>0.36875832131620284</v>
      </c>
    </row>
    <row r="113" spans="5:15" x14ac:dyDescent="0.25">
      <c r="E113" s="98">
        <v>28.25</v>
      </c>
      <c r="F113" s="98">
        <f t="shared" si="10"/>
        <v>0.14400971101887386</v>
      </c>
      <c r="G113" s="98">
        <f t="shared" si="12"/>
        <v>0.20493991123216221</v>
      </c>
      <c r="H113" s="98">
        <f t="shared" si="11"/>
        <v>9.1972746495418596E-3</v>
      </c>
      <c r="I113" s="98">
        <f t="shared" si="13"/>
        <v>0.19373230834506566</v>
      </c>
      <c r="J113" s="98">
        <f t="shared" si="14"/>
        <v>0.19557180577188005</v>
      </c>
      <c r="K113" s="98">
        <f t="shared" si="15"/>
        <v>0.18642640959052892</v>
      </c>
      <c r="L113" s="98">
        <f t="shared" si="16"/>
        <v>0.19209912277021085</v>
      </c>
      <c r="M113" s="98">
        <f t="shared" si="17"/>
        <v>0.15086459141043346</v>
      </c>
      <c r="N113" s="98">
        <f t="shared" si="18"/>
        <v>0.11151554267544152</v>
      </c>
      <c r="O113" s="98">
        <f t="shared" si="19"/>
        <v>0.36803135095547296</v>
      </c>
    </row>
    <row r="114" spans="5:15" x14ac:dyDescent="0.25">
      <c r="E114" s="98">
        <v>28.5</v>
      </c>
      <c r="F114" s="98">
        <f t="shared" si="10"/>
        <v>0.14393967374576794</v>
      </c>
      <c r="G114" s="98">
        <f t="shared" si="12"/>
        <v>0.20488370908516604</v>
      </c>
      <c r="H114" s="98">
        <f t="shared" si="11"/>
        <v>9.0366266543551853E-3</v>
      </c>
      <c r="I114" s="98">
        <f t="shared" si="13"/>
        <v>0.19314578793601192</v>
      </c>
      <c r="J114" s="98">
        <f t="shared" si="14"/>
        <v>0.19488377457885209</v>
      </c>
      <c r="K114" s="98">
        <f t="shared" si="15"/>
        <v>0.18641433984648972</v>
      </c>
      <c r="L114" s="98">
        <f t="shared" si="16"/>
        <v>0.19214611509494195</v>
      </c>
      <c r="M114" s="98">
        <f t="shared" si="17"/>
        <v>0.15083594244537324</v>
      </c>
      <c r="N114" s="98">
        <f t="shared" si="18"/>
        <v>0.11150243878789727</v>
      </c>
      <c r="O114" s="98">
        <f t="shared" si="19"/>
        <v>0.36731219997622633</v>
      </c>
    </row>
    <row r="115" spans="5:15" x14ac:dyDescent="0.25">
      <c r="E115" s="98">
        <v>28.75</v>
      </c>
      <c r="F115" s="98">
        <f t="shared" si="10"/>
        <v>0.14387145557655956</v>
      </c>
      <c r="G115" s="98">
        <f t="shared" si="12"/>
        <v>0.20482849639037512</v>
      </c>
      <c r="H115" s="98">
        <f t="shared" si="11"/>
        <v>8.8801512287334586E-3</v>
      </c>
      <c r="I115" s="98">
        <f t="shared" si="13"/>
        <v>0.19256217744390897</v>
      </c>
      <c r="J115" s="98">
        <f t="shared" si="14"/>
        <v>0.19420414140248038</v>
      </c>
      <c r="K115" s="98">
        <f t="shared" si="15"/>
        <v>0.18640271272207729</v>
      </c>
      <c r="L115" s="98">
        <f t="shared" si="16"/>
        <v>0.19219280484856729</v>
      </c>
      <c r="M115" s="98">
        <f t="shared" si="17"/>
        <v>0.1508082393019112</v>
      </c>
      <c r="N115" s="98">
        <f t="shared" si="18"/>
        <v>0.11148971585479585</v>
      </c>
      <c r="O115" s="98">
        <f t="shared" si="19"/>
        <v>0.36660071677918654</v>
      </c>
    </row>
    <row r="116" spans="5:15" x14ac:dyDescent="0.25">
      <c r="E116" s="98">
        <v>29</v>
      </c>
      <c r="F116" s="98">
        <f t="shared" si="10"/>
        <v>0.14380499405469679</v>
      </c>
      <c r="G116" s="98">
        <f t="shared" si="12"/>
        <v>0.20477424500542049</v>
      </c>
      <c r="H116" s="98">
        <f t="shared" si="11"/>
        <v>8.7277051129607611E-3</v>
      </c>
      <c r="I116" s="98">
        <f t="shared" si="13"/>
        <v>0.19198159072145984</v>
      </c>
      <c r="J116" s="98">
        <f t="shared" si="14"/>
        <v>0.19353273203793664</v>
      </c>
      <c r="K116" s="98">
        <f t="shared" si="15"/>
        <v>0.18639150834584922</v>
      </c>
      <c r="L116" s="98">
        <f t="shared" si="16"/>
        <v>0.19223917633358809</v>
      </c>
      <c r="M116" s="98">
        <f t="shared" si="17"/>
        <v>0.15078144293256104</v>
      </c>
      <c r="N116" s="98">
        <f t="shared" si="18"/>
        <v>0.11147735834638478</v>
      </c>
      <c r="O116" s="98">
        <f t="shared" si="19"/>
        <v>0.36589675399013355</v>
      </c>
    </row>
    <row r="117" spans="5:15" x14ac:dyDescent="0.25">
      <c r="E117" s="98">
        <v>29.25</v>
      </c>
      <c r="F117" s="98">
        <f t="shared" si="10"/>
        <v>0.14374022938125502</v>
      </c>
      <c r="G117" s="98">
        <f t="shared" si="12"/>
        <v>0.20472092784710866</v>
      </c>
      <c r="H117" s="98">
        <f t="shared" si="11"/>
        <v>8.5791511432537076E-3</v>
      </c>
      <c r="I117" s="98">
        <f t="shared" si="13"/>
        <v>0.19140413225705299</v>
      </c>
      <c r="J117" s="98">
        <f t="shared" si="14"/>
        <v>0.19286937735585211</v>
      </c>
      <c r="K117" s="98">
        <f t="shared" si="15"/>
        <v>0.18638070789913011</v>
      </c>
      <c r="L117" s="98">
        <f t="shared" si="16"/>
        <v>0.19228521566961898</v>
      </c>
      <c r="M117" s="98">
        <f t="shared" si="17"/>
        <v>0.15075551621932087</v>
      </c>
      <c r="N117" s="98">
        <f t="shared" si="18"/>
        <v>0.11146535153559456</v>
      </c>
      <c r="O117" s="98">
        <f t="shared" si="19"/>
        <v>0.36520016830692836</v>
      </c>
    </row>
    <row r="118" spans="5:15" x14ac:dyDescent="0.25">
      <c r="E118" s="98">
        <v>29.5</v>
      </c>
      <c r="F118" s="98">
        <f t="shared" si="10"/>
        <v>0.14367710428037922</v>
      </c>
      <c r="G118" s="98">
        <f t="shared" si="12"/>
        <v>0.20466851884205489</v>
      </c>
      <c r="H118" s="98">
        <f t="shared" si="11"/>
        <v>8.4343579431197923E-3</v>
      </c>
      <c r="I118" s="98">
        <f t="shared" si="13"/>
        <v>0.19082989765318484</v>
      </c>
      <c r="J118" s="98">
        <f t="shared" si="14"/>
        <v>0.19221391311257691</v>
      </c>
      <c r="K118" s="98">
        <f t="shared" si="15"/>
        <v>0.1863702935518699</v>
      </c>
      <c r="L118" s="98">
        <f t="shared" si="16"/>
        <v>0.1923309106354131</v>
      </c>
      <c r="M118" s="98">
        <f t="shared" si="17"/>
        <v>0.15073042386290827</v>
      </c>
      <c r="N118" s="98">
        <f t="shared" si="18"/>
        <v>0.11145368144821938</v>
      </c>
      <c r="O118" s="98">
        <f t="shared" si="19"/>
        <v>0.36451082035332955</v>
      </c>
    </row>
    <row r="119" spans="5:15" x14ac:dyDescent="0.25">
      <c r="E119" s="98">
        <v>29.75</v>
      </c>
      <c r="F119" s="98">
        <f t="shared" si="10"/>
        <v>0.14361556387260788</v>
      </c>
      <c r="G119" s="98">
        <f t="shared" si="12"/>
        <v>0.20461699288005195</v>
      </c>
      <c r="H119" s="98">
        <f t="shared" si="11"/>
        <v>8.2931996327942938E-3</v>
      </c>
      <c r="I119" s="98">
        <f t="shared" si="13"/>
        <v>0.19025897408743514</v>
      </c>
      <c r="J119" s="98">
        <f t="shared" si="14"/>
        <v>0.19156617976907173</v>
      </c>
      <c r="K119" s="98">
        <f t="shared" si="15"/>
        <v>0.18636024840291143</v>
      </c>
      <c r="L119" s="98">
        <f t="shared" si="16"/>
        <v>0.19237625052467414</v>
      </c>
      <c r="M119" s="98">
        <f t="shared" si="17"/>
        <v>0.15070613227922455</v>
      </c>
      <c r="N119" s="98">
        <f t="shared" si="18"/>
        <v>0.11144233481668604</v>
      </c>
      <c r="O119" s="98">
        <f t="shared" si="19"/>
        <v>0.36382857453924661</v>
      </c>
    </row>
    <row r="120" spans="5:15" x14ac:dyDescent="0.25">
      <c r="E120" s="98">
        <v>30</v>
      </c>
      <c r="F120" s="98">
        <f t="shared" si="10"/>
        <v>0.14355555555555558</v>
      </c>
      <c r="G120" s="98">
        <f t="shared" si="12"/>
        <v>0.20456632576999914</v>
      </c>
      <c r="H120" s="98">
        <f t="shared" si="11"/>
        <v>8.1555555555555548E-3</v>
      </c>
      <c r="I120" s="98">
        <f t="shared" si="13"/>
        <v>0.18969144075608957</v>
      </c>
      <c r="J120" s="98">
        <f t="shared" si="14"/>
        <v>0.19092602231796951</v>
      </c>
      <c r="K120" s="98">
        <f t="shared" si="15"/>
        <v>0.18635055642433007</v>
      </c>
      <c r="L120" s="98">
        <f t="shared" si="16"/>
        <v>0.19242122601438325</v>
      </c>
      <c r="M120" s="98">
        <f t="shared" si="17"/>
        <v>0.15068260950252033</v>
      </c>
      <c r="N120" s="98">
        <f t="shared" si="18"/>
        <v>0.11143129903711807</v>
      </c>
      <c r="O120" s="98">
        <f t="shared" si="19"/>
        <v>0.36315329892709336</v>
      </c>
    </row>
    <row r="121" spans="5:15" x14ac:dyDescent="0.25">
      <c r="E121" s="98">
        <v>30.25</v>
      </c>
      <c r="F121" s="98">
        <f t="shared" si="10"/>
        <v>0.14349702889146917</v>
      </c>
      <c r="G121" s="98">
        <f t="shared" si="12"/>
        <v>0.20451649419822948</v>
      </c>
      <c r="H121" s="98">
        <f t="shared" si="11"/>
        <v>8.0213100198073903E-3</v>
      </c>
      <c r="I121" s="98">
        <f t="shared" si="13"/>
        <v>0.18912736930057397</v>
      </c>
      <c r="J121" s="98">
        <f t="shared" si="14"/>
        <v>0.19029329011837481</v>
      </c>
      <c r="K121" s="98">
        <f t="shared" si="15"/>
        <v>0.18634120240953714</v>
      </c>
      <c r="L121" s="98">
        <f t="shared" si="16"/>
        <v>0.19246582904449491</v>
      </c>
      <c r="M121" s="98">
        <f t="shared" si="17"/>
        <v>0.15065982509477763</v>
      </c>
      <c r="N121" s="98">
        <f t="shared" si="18"/>
        <v>0.11142056212942852</v>
      </c>
      <c r="O121" s="98">
        <f t="shared" si="19"/>
        <v>0.36248486510392924</v>
      </c>
    </row>
    <row r="122" spans="5:15" x14ac:dyDescent="0.25">
      <c r="E122" s="98">
        <v>30.5</v>
      </c>
      <c r="F122" s="98">
        <f t="shared" si="10"/>
        <v>0.14343993550120937</v>
      </c>
      <c r="G122" s="98">
        <f t="shared" si="12"/>
        <v>0.20446747568908369</v>
      </c>
      <c r="H122" s="98">
        <f t="shared" si="11"/>
        <v>7.8903520558989519E-3</v>
      </c>
      <c r="I122" s="98">
        <f t="shared" si="13"/>
        <v>0.18856682421692372</v>
      </c>
      <c r="J122" s="98">
        <f t="shared" si="14"/>
        <v>0.18966783673799334</v>
      </c>
      <c r="K122" s="98">
        <f t="shared" si="15"/>
        <v>0.1863321719248639</v>
      </c>
      <c r="L122" s="98">
        <f t="shared" si="16"/>
        <v>0.19251005270796734</v>
      </c>
      <c r="M122" s="98">
        <f t="shared" si="17"/>
        <v>0.15063775006086169</v>
      </c>
      <c r="N122" s="98">
        <f t="shared" si="18"/>
        <v>0.11141011270019978</v>
      </c>
      <c r="O122" s="98">
        <f t="shared" si="19"/>
        <v>0.36182314805909044</v>
      </c>
    </row>
    <row r="123" spans="5:15" x14ac:dyDescent="0.25">
      <c r="E123" s="98">
        <v>30.75</v>
      </c>
      <c r="F123" s="98">
        <f t="shared" si="10"/>
        <v>0.14338422896424088</v>
      </c>
      <c r="G123" s="98">
        <f t="shared" si="12"/>
        <v>0.20441924856759106</v>
      </c>
      <c r="H123" s="98">
        <f t="shared" si="11"/>
        <v>7.7625751867274771E-3</v>
      </c>
      <c r="I123" s="98">
        <f t="shared" si="13"/>
        <v>0.18800986324856114</v>
      </c>
      <c r="J123" s="98">
        <f t="shared" si="14"/>
        <v>0.1890495198022096</v>
      </c>
      <c r="K123" s="98">
        <f t="shared" si="15"/>
        <v>0.18632345126436628</v>
      </c>
      <c r="L123" s="98">
        <f t="shared" si="16"/>
        <v>0.19255389115019408</v>
      </c>
      <c r="M123" s="98">
        <f t="shared" si="17"/>
        <v>0.15061635676903193</v>
      </c>
      <c r="N123" s="98">
        <f t="shared" si="18"/>
        <v>0.11139993990812902</v>
      </c>
      <c r="O123" s="98">
        <f t="shared" si="19"/>
        <v>0.36116802606703241</v>
      </c>
    </row>
    <row r="124" spans="5:15" x14ac:dyDescent="0.25">
      <c r="E124" s="98">
        <v>31</v>
      </c>
      <c r="F124" s="98">
        <f t="shared" si="10"/>
        <v>0.14332986472424558</v>
      </c>
      <c r="G124" s="98">
        <f t="shared" si="12"/>
        <v>0.20437179192412705</v>
      </c>
      <c r="H124" s="98">
        <f t="shared" si="11"/>
        <v>7.6378772112382929E-3</v>
      </c>
      <c r="I124" s="98">
        <f t="shared" si="13"/>
        <v>0.18745653776269672</v>
      </c>
      <c r="J124" s="98">
        <f t="shared" si="14"/>
        <v>0.18843820084975274</v>
      </c>
      <c r="K124" s="98">
        <f t="shared" si="15"/>
        <v>0.18631502740761272</v>
      </c>
      <c r="L124" s="98">
        <f t="shared" si="16"/>
        <v>0.19259733947699331</v>
      </c>
      <c r="M124" s="98">
        <f t="shared" si="17"/>
        <v>0.15059561887643297</v>
      </c>
      <c r="N124" s="98">
        <f t="shared" si="18"/>
        <v>0.1113900334318387</v>
      </c>
      <c r="O124" s="98">
        <f t="shared" si="19"/>
        <v>0.36051938057512267</v>
      </c>
    </row>
    <row r="125" spans="5:15" x14ac:dyDescent="0.25">
      <c r="E125" s="98">
        <v>31.25</v>
      </c>
      <c r="F125" s="98">
        <f t="shared" si="10"/>
        <v>0.14327680000000001</v>
      </c>
      <c r="G125" s="98">
        <f t="shared" si="12"/>
        <v>0.20432508558092671</v>
      </c>
      <c r="H125" s="98">
        <f t="shared" si="11"/>
        <v>7.51616E-3</v>
      </c>
      <c r="I125" s="98">
        <f t="shared" si="13"/>
        <v>0.18690689311070563</v>
      </c>
      <c r="J125" s="98">
        <f t="shared" si="14"/>
        <v>0.18783374519461329</v>
      </c>
      <c r="K125" s="98">
        <f t="shared" si="15"/>
        <v>0.18630688798023537</v>
      </c>
      <c r="L125" s="98">
        <f t="shared" si="16"/>
        <v>0.19264039367039076</v>
      </c>
      <c r="M125" s="98">
        <f t="shared" si="17"/>
        <v>0.15057551125921709</v>
      </c>
      <c r="N125" s="98">
        <f t="shared" si="18"/>
        <v>0.11138038343986813</v>
      </c>
      <c r="O125" s="98">
        <f t="shared" si="19"/>
        <v>0.35987709609613566</v>
      </c>
    </row>
    <row r="126" spans="5:15" x14ac:dyDescent="0.25">
      <c r="E126" s="98">
        <v>31.5</v>
      </c>
      <c r="F126" s="98">
        <f t="shared" si="10"/>
        <v>0.14322499370118419</v>
      </c>
      <c r="G126" s="98">
        <f t="shared" si="12"/>
        <v>0.20427911006034088</v>
      </c>
      <c r="H126" s="98">
        <f t="shared" si="11"/>
        <v>7.3973293020912064E-3</v>
      </c>
      <c r="I126" s="98">
        <f t="shared" si="13"/>
        <v>0.18636096897285748</v>
      </c>
      <c r="J126" s="98">
        <f t="shared" si="14"/>
        <v>0.18723602179389143</v>
      </c>
      <c r="K126" s="98">
        <f t="shared" si="15"/>
        <v>0.18629902121704411</v>
      </c>
      <c r="L126" s="98">
        <f t="shared" si="16"/>
        <v>0.19268305051150789</v>
      </c>
      <c r="M126" s="98">
        <f t="shared" si="17"/>
        <v>0.15055600994697568</v>
      </c>
      <c r="N126" s="98">
        <f t="shared" si="18"/>
        <v>0.11137098056267837</v>
      </c>
      <c r="O126" s="98">
        <f t="shared" si="19"/>
        <v>0.35924106010521661</v>
      </c>
    </row>
    <row r="127" spans="5:15" x14ac:dyDescent="0.25">
      <c r="E127" s="98">
        <v>31.75</v>
      </c>
      <c r="F127" s="98">
        <f t="shared" si="10"/>
        <v>0.14317440634881271</v>
      </c>
      <c r="G127" s="98">
        <f t="shared" si="12"/>
        <v>0.20423384655473031</v>
      </c>
      <c r="H127" s="98">
        <f t="shared" si="11"/>
        <v>7.2812945625891252E-3</v>
      </c>
      <c r="I127" s="98">
        <f t="shared" si="13"/>
        <v>0.1858187996878036</v>
      </c>
      <c r="J127" s="98">
        <f t="shared" si="14"/>
        <v>0.1866449031212781</v>
      </c>
      <c r="K127" s="98">
        <f t="shared" si="15"/>
        <v>0.18629141592751775</v>
      </c>
      <c r="L127" s="98">
        <f t="shared" si="16"/>
        <v>0.19272530750992772</v>
      </c>
      <c r="M127" s="98">
        <f t="shared" si="17"/>
        <v>0.1505370920611824</v>
      </c>
      <c r="N127" s="98">
        <f t="shared" si="18"/>
        <v>0.1113618158665175</v>
      </c>
      <c r="O127" s="98">
        <f t="shared" si="19"/>
        <v>0.35861116294109574</v>
      </c>
    </row>
    <row r="128" spans="5:15" x14ac:dyDescent="0.25">
      <c r="E128" s="98">
        <v>32</v>
      </c>
      <c r="F128" s="98">
        <f t="shared" si="10"/>
        <v>0.143125</v>
      </c>
      <c r="G128" s="98">
        <f t="shared" si="12"/>
        <v>0.20418927689790031</v>
      </c>
      <c r="H128" s="98">
        <f t="shared" si="11"/>
        <v>7.1679687499999999E-3</v>
      </c>
      <c r="I128" s="98">
        <f t="shared" si="13"/>
        <v>0.18528041456724156</v>
      </c>
      <c r="J128" s="98">
        <f t="shared" si="14"/>
        <v>0.18606026504588621</v>
      </c>
      <c r="K128" s="98">
        <f t="shared" si="15"/>
        <v>0.18628406146350213</v>
      </c>
      <c r="L128" s="98">
        <f t="shared" si="16"/>
        <v>0.19276716283897327</v>
      </c>
      <c r="M128" s="98">
        <f t="shared" si="17"/>
        <v>0.15051873575737365</v>
      </c>
      <c r="N128" s="98">
        <f t="shared" si="18"/>
        <v>0.11135288082900513</v>
      </c>
      <c r="O128" s="98">
        <f t="shared" si="19"/>
        <v>0.3579872977113448</v>
      </c>
    </row>
    <row r="129" spans="3:18" x14ac:dyDescent="0.25">
      <c r="E129" s="98">
        <v>32.25</v>
      </c>
      <c r="F129" s="98">
        <f t="shared" si="10"/>
        <v>0.14307673817679228</v>
      </c>
      <c r="G129" s="98">
        <f t="shared" si="12"/>
        <v>0.20414538353798431</v>
      </c>
      <c r="H129" s="98">
        <f t="shared" si="11"/>
        <v>7.0572681930172465E-3</v>
      </c>
      <c r="I129" s="98">
        <f t="shared" si="13"/>
        <v>0.184745838196192</v>
      </c>
      <c r="J129" s="98">
        <f t="shared" si="14"/>
        <v>0.18548198671616589</v>
      </c>
      <c r="K129" s="98">
        <f t="shared" si="15"/>
        <v>0.18627694768895828</v>
      </c>
      <c r="L129" s="98">
        <f t="shared" si="16"/>
        <v>0.19280861527638399</v>
      </c>
      <c r="M129" s="98">
        <f t="shared" si="17"/>
        <v>0.1505009201708121</v>
      </c>
      <c r="N129" s="98">
        <f t="shared" si="18"/>
        <v>0.11134416731630904</v>
      </c>
      <c r="O129" s="98">
        <f t="shared" si="19"/>
        <v>0.35736936020148041</v>
      </c>
    </row>
    <row r="130" spans="3:18" x14ac:dyDescent="0.25">
      <c r="E130" s="98">
        <v>32.5</v>
      </c>
      <c r="F130" s="98">
        <f t="shared" si="10"/>
        <v>0.14302958579881658</v>
      </c>
      <c r="G130" s="98">
        <f t="shared" si="12"/>
        <v>0.20410214951169148</v>
      </c>
      <c r="H130" s="98">
        <f t="shared" si="11"/>
        <v>6.9491124260355032E-3</v>
      </c>
      <c r="I130" s="98">
        <f t="shared" si="13"/>
        <v>0.1842150907193322</v>
      </c>
      <c r="J130" s="98">
        <f t="shared" si="14"/>
        <v>0.18490995044865288</v>
      </c>
      <c r="K130" s="98">
        <f t="shared" si="15"/>
        <v>0.18627006495161552</v>
      </c>
      <c r="L130" s="98">
        <f t="shared" si="16"/>
        <v>0.19284966414992288</v>
      </c>
      <c r="M130" s="98">
        <f t="shared" si="17"/>
        <v>0.15048362536539869</v>
      </c>
      <c r="N130" s="98">
        <f t="shared" si="18"/>
        <v>0.11133566756179447</v>
      </c>
      <c r="O130" s="98">
        <f t="shared" si="19"/>
        <v>0.35675724878772991</v>
      </c>
    </row>
    <row r="131" spans="3:18" x14ac:dyDescent="0.25">
      <c r="C131" s="98"/>
      <c r="D131" s="98"/>
      <c r="E131" s="98">
        <v>32.75</v>
      </c>
      <c r="F131" s="98">
        <f t="shared" si="10"/>
        <v>0.14298350911951518</v>
      </c>
      <c r="G131" s="98">
        <f t="shared" si="12"/>
        <v>0.20405955841983905</v>
      </c>
      <c r="H131" s="98">
        <f t="shared" si="11"/>
        <v>6.8434240428879431E-3</v>
      </c>
      <c r="I131" s="98">
        <f t="shared" si="13"/>
        <v>0.18368818811383777</v>
      </c>
      <c r="J131" s="98">
        <f t="shared" si="14"/>
        <v>0.18434404162131371</v>
      </c>
      <c r="K131" s="98">
        <f t="shared" si="15"/>
        <v>0.18626340405639652</v>
      </c>
      <c r="L131" s="98">
        <f t="shared" si="16"/>
        <v>0.1928903092874926</v>
      </c>
      <c r="M131" s="98">
        <f t="shared" si="17"/>
        <v>0.15046683228561555</v>
      </c>
      <c r="N131" s="98">
        <f t="shared" si="18"/>
        <v>0.11132737414603922</v>
      </c>
      <c r="O131" s="98">
        <f t="shared" si="19"/>
        <v>0.35615086435328513</v>
      </c>
      <c r="P131" s="98"/>
      <c r="Q131" s="98"/>
      <c r="R131" s="98"/>
    </row>
    <row r="132" spans="3:18" x14ac:dyDescent="0.25">
      <c r="C132" s="98"/>
      <c r="D132" s="98"/>
      <c r="E132" s="98">
        <v>33</v>
      </c>
      <c r="F132" s="98">
        <f t="shared" si="10"/>
        <v>0.14293847566574841</v>
      </c>
      <c r="G132" s="98">
        <f t="shared" si="12"/>
        <v>0.20401759440409509</v>
      </c>
      <c r="H132" s="98">
        <f t="shared" si="11"/>
        <v>6.740128558310376E-3</v>
      </c>
      <c r="I132" s="98">
        <f t="shared" si="13"/>
        <v>0.18316514244918716</v>
      </c>
      <c r="J132" s="98">
        <f t="shared" si="14"/>
        <v>0.18378414857126393</v>
      </c>
      <c r="K132" s="98">
        <f t="shared" si="15"/>
        <v>0.18625695624049057</v>
      </c>
      <c r="L132" s="98">
        <f t="shared" si="16"/>
        <v>0.19293055097137249</v>
      </c>
      <c r="M132" s="98">
        <f t="shared" si="17"/>
        <v>0.15045052271129886</v>
      </c>
      <c r="N132" s="98">
        <f t="shared" si="18"/>
        <v>0.11131927997811507</v>
      </c>
      <c r="O132" s="98">
        <f t="shared" si="19"/>
        <v>0.35555011020787824</v>
      </c>
      <c r="P132" s="98"/>
      <c r="Q132" s="98"/>
      <c r="R132" s="98"/>
    </row>
    <row r="133" spans="3:18" x14ac:dyDescent="0.25">
      <c r="C133" s="98"/>
      <c r="D133" s="98"/>
      <c r="E133" s="98">
        <v>33.25</v>
      </c>
      <c r="F133" s="98">
        <f t="shared" si="10"/>
        <v>0.14289445418056421</v>
      </c>
      <c r="G133" s="98">
        <f t="shared" si="12"/>
        <v>0.20397624212486279</v>
      </c>
      <c r="H133" s="98">
        <f t="shared" si="11"/>
        <v>6.639154276669116E-3</v>
      </c>
      <c r="I133" s="98">
        <f t="shared" si="13"/>
        <v>0.18264596213438442</v>
      </c>
      <c r="J133" s="98">
        <f t="shared" si="14"/>
        <v>0.18323016249664853</v>
      </c>
      <c r="K133" s="98">
        <f t="shared" si="15"/>
        <v>0.18625071314996169</v>
      </c>
      <c r="L133" s="98">
        <f t="shared" si="16"/>
        <v>0.19297038989622825</v>
      </c>
      <c r="M133" s="98">
        <f t="shared" si="17"/>
        <v>0.15043467921505471</v>
      </c>
      <c r="N133" s="98">
        <f t="shared" si="18"/>
        <v>0.11131137827804405</v>
      </c>
      <c r="O133" s="98">
        <f t="shared" si="19"/>
        <v>0.35495489201052632</v>
      </c>
      <c r="P133" s="98"/>
      <c r="Q133" s="98"/>
      <c r="R133" s="98"/>
    </row>
    <row r="134" spans="3:18" x14ac:dyDescent="0.25">
      <c r="C134" s="98"/>
      <c r="D134" s="98"/>
      <c r="E134" s="98">
        <v>33.5</v>
      </c>
      <c r="F134" s="98">
        <f t="shared" si="10"/>
        <v>0.14285141456894632</v>
      </c>
      <c r="G134" s="98">
        <f t="shared" si="12"/>
        <v>0.20393548674024053</v>
      </c>
      <c r="H134" s="98">
        <f t="shared" si="11"/>
        <v>6.5404321675206056E-3</v>
      </c>
      <c r="I134" s="98">
        <f t="shared" si="13"/>
        <v>0.18213065215305571</v>
      </c>
      <c r="J134" s="98">
        <f t="shared" si="14"/>
        <v>0.18268197736248559</v>
      </c>
      <c r="K134" s="98">
        <f t="shared" si="15"/>
        <v>0.1862446668177864</v>
      </c>
      <c r="L134" s="98">
        <f t="shared" si="16"/>
        <v>0.19300982713057593</v>
      </c>
      <c r="M134" s="98">
        <f t="shared" si="17"/>
        <v>0.15041928512214561</v>
      </c>
      <c r="N134" s="98">
        <f t="shared" si="18"/>
        <v>0.11130366256034584</v>
      </c>
      <c r="O134" s="98">
        <f t="shared" si="19"/>
        <v>0.35436511769529372</v>
      </c>
      <c r="P134" s="98"/>
      <c r="Q134" s="98"/>
      <c r="R134" s="98"/>
    </row>
    <row r="135" spans="3:18" x14ac:dyDescent="0.25">
      <c r="C135" s="98"/>
      <c r="D135" s="98"/>
      <c r="E135" s="98">
        <v>33.75</v>
      </c>
      <c r="F135" s="98">
        <f t="shared" si="10"/>
        <v>0.14280932784636491</v>
      </c>
      <c r="G135" s="98">
        <f t="shared" si="12"/>
        <v>0.20389531388599835</v>
      </c>
      <c r="H135" s="98">
        <f t="shared" si="11"/>
        <v>6.4438957475994509E-3</v>
      </c>
      <c r="I135" s="98">
        <f t="shared" si="13"/>
        <v>0.18161921428686942</v>
      </c>
      <c r="J135" s="98">
        <f t="shared" si="14"/>
        <v>0.18213948981028422</v>
      </c>
      <c r="K135" s="98">
        <f t="shared" si="15"/>
        <v>0.18623880964322348</v>
      </c>
      <c r="L135" s="98">
        <f t="shared" si="16"/>
        <v>0.19304886408140756</v>
      </c>
      <c r="M135" s="98">
        <f t="shared" si="17"/>
        <v>0.15040432447268651</v>
      </c>
      <c r="N135" s="98">
        <f t="shared" si="18"/>
        <v>0.11129612661859943</v>
      </c>
      <c r="O135" s="98">
        <f t="shared" si="19"/>
        <v>0.35378069739993517</v>
      </c>
      <c r="P135" s="98"/>
      <c r="Q135" s="98"/>
      <c r="R135" s="98"/>
    </row>
    <row r="136" spans="3:18" x14ac:dyDescent="0.25">
      <c r="C136" s="98"/>
      <c r="D136" s="98"/>
      <c r="E136" s="98">
        <v>34</v>
      </c>
      <c r="F136" s="98">
        <f t="shared" si="10"/>
        <v>0.1427681660899654</v>
      </c>
      <c r="G136" s="98">
        <f t="shared" si="12"/>
        <v>0.20385570965651328</v>
      </c>
      <c r="H136" s="98">
        <f t="shared" si="11"/>
        <v>6.3494809688581311E-3</v>
      </c>
      <c r="I136" s="98">
        <f t="shared" si="13"/>
        <v>0.18111164732772853</v>
      </c>
      <c r="J136" s="98">
        <f t="shared" si="14"/>
        <v>0.18160259907125981</v>
      </c>
      <c r="K136" s="98">
        <f t="shared" si="15"/>
        <v>0.1862331343724265</v>
      </c>
      <c r="L136" s="98">
        <f t="shared" si="16"/>
        <v>0.19308750246171566</v>
      </c>
      <c r="M136" s="98">
        <f t="shared" si="17"/>
        <v>0.15038978198600211</v>
      </c>
      <c r="N136" s="98">
        <f t="shared" si="18"/>
        <v>0.11128876451094767</v>
      </c>
      <c r="O136" s="98">
        <f t="shared" si="19"/>
        <v>0.35320154339728688</v>
      </c>
      <c r="P136" s="98"/>
      <c r="Q136" s="98"/>
      <c r="R136" s="98"/>
    </row>
    <row r="137" spans="3:18" x14ac:dyDescent="0.25">
      <c r="C137" s="98"/>
      <c r="D137" s="98"/>
      <c r="E137" s="98">
        <v>34.25</v>
      </c>
      <c r="F137" s="98">
        <f t="shared" ref="F137:F200" si="20">0.14+(3.2/E137^2)</f>
        <v>0.14272790239224253</v>
      </c>
      <c r="G137" s="98">
        <f t="shared" si="12"/>
        <v>0.2038166605866103</v>
      </c>
      <c r="H137" s="98">
        <f t="shared" ref="H137:H200" si="21">7.34/E137^2</f>
        <v>6.2571261122062972E-3</v>
      </c>
      <c r="I137" s="98">
        <f t="shared" si="13"/>
        <v>0.18060794727917359</v>
      </c>
      <c r="J137" s="98">
        <f t="shared" si="14"/>
        <v>0.18107120688297706</v>
      </c>
      <c r="K137" s="98">
        <f t="shared" si="15"/>
        <v>0.18622763408021523</v>
      </c>
      <c r="L137" s="98">
        <f t="shared" si="16"/>
        <v>0.19312574426067547</v>
      </c>
      <c r="M137" s="98">
        <f t="shared" si="17"/>
        <v>0.15037564302700673</v>
      </c>
      <c r="N137" s="98">
        <f t="shared" si="18"/>
        <v>0.11128157054647927</v>
      </c>
      <c r="O137" s="98">
        <f t="shared" si="19"/>
        <v>0.3526275700292798</v>
      </c>
      <c r="P137" s="98"/>
      <c r="Q137" s="98"/>
      <c r="R137" s="98"/>
    </row>
    <row r="138" spans="3:18" x14ac:dyDescent="0.25">
      <c r="C138" s="98"/>
      <c r="D138" s="98"/>
      <c r="E138" s="98">
        <v>34.5</v>
      </c>
      <c r="F138" s="98">
        <f t="shared" si="20"/>
        <v>0.14268851081705525</v>
      </c>
      <c r="G138" s="98">
        <f t="shared" ref="G138:G201" si="22">(0.1765*E138^2+239.4*E138-479.9)/(E138^2+1195*E138-3211)</f>
        <v>0.20377815363425944</v>
      </c>
      <c r="H138" s="98">
        <f t="shared" si="21"/>
        <v>6.1667716866204581E-3</v>
      </c>
      <c r="I138" s="98">
        <f t="shared" si="13"/>
        <v>0.18010810754743001</v>
      </c>
      <c r="J138" s="98">
        <f t="shared" si="14"/>
        <v>0.18054521740926202</v>
      </c>
      <c r="K138" s="98">
        <f t="shared" si="15"/>
        <v>0.18622230215292909</v>
      </c>
      <c r="L138" s="98">
        <f t="shared" si="16"/>
        <v>0.19316359171626363</v>
      </c>
      <c r="M138" s="98">
        <f t="shared" si="17"/>
        <v>0.15036189357447838</v>
      </c>
      <c r="N138" s="98">
        <f t="shared" si="18"/>
        <v>0.11127453927242782</v>
      </c>
      <c r="O138" s="98">
        <f t="shared" si="19"/>
        <v>0.3520586936434576</v>
      </c>
      <c r="P138" s="98"/>
      <c r="Q138" s="98"/>
      <c r="R138" s="98"/>
    </row>
    <row r="139" spans="3:18" x14ac:dyDescent="0.25">
      <c r="C139" s="98"/>
      <c r="D139" s="98"/>
      <c r="E139" s="98">
        <v>34.75</v>
      </c>
      <c r="F139" s="98">
        <f t="shared" si="20"/>
        <v>0.14264996635784899</v>
      </c>
      <c r="G139" s="98">
        <f t="shared" si="22"/>
        <v>0.20374017616408246</v>
      </c>
      <c r="H139" s="98">
        <f t="shared" si="21"/>
        <v>6.078360333316081E-3</v>
      </c>
      <c r="I139" s="98">
        <f t="shared" si="13"/>
        <v>0.17961211912252478</v>
      </c>
      <c r="J139" s="98">
        <f t="shared" si="14"/>
        <v>0.18002453716323269</v>
      </c>
      <c r="K139" s="98">
        <f t="shared" si="15"/>
        <v>0.18621713227229106</v>
      </c>
      <c r="L139" s="98">
        <f t="shared" si="16"/>
        <v>0.19320104729011359</v>
      </c>
      <c r="M139" s="98">
        <f t="shared" si="17"/>
        <v>0.15034852019110748</v>
      </c>
      <c r="N139" s="98">
        <f t="shared" si="18"/>
        <v>0.11126766546213214</v>
      </c>
      <c r="O139" s="98">
        <f t="shared" si="19"/>
        <v>0.35149483253188518</v>
      </c>
      <c r="P139" s="98"/>
      <c r="Q139" s="98"/>
      <c r="R139" s="98"/>
    </row>
    <row r="140" spans="3:18" x14ac:dyDescent="0.25">
      <c r="C140" s="98"/>
      <c r="D140" s="98"/>
      <c r="E140" s="98">
        <v>35</v>
      </c>
      <c r="F140" s="98">
        <f t="shared" si="20"/>
        <v>0.14261224489795921</v>
      </c>
      <c r="G140" s="98">
        <f t="shared" si="22"/>
        <v>0.20370271593162478</v>
      </c>
      <c r="H140" s="98">
        <f t="shared" si="21"/>
        <v>5.9918367346938773E-3</v>
      </c>
      <c r="I140" s="98">
        <f t="shared" si="13"/>
        <v>0.17911997074988567</v>
      </c>
      <c r="J140" s="98">
        <f t="shared" si="14"/>
        <v>0.17950907493330406</v>
      </c>
      <c r="K140" s="98">
        <f t="shared" si="15"/>
        <v>0.1862121184002159</v>
      </c>
      <c r="L140" s="98">
        <f t="shared" si="16"/>
        <v>0.19323811364442353</v>
      </c>
      <c r="M140" s="98">
        <f t="shared" si="17"/>
        <v>0.15033550999520909</v>
      </c>
      <c r="N140" s="98">
        <f t="shared" si="18"/>
        <v>0.11126094410370659</v>
      </c>
      <c r="O140" s="98">
        <f t="shared" si="19"/>
        <v>0.35093590687234416</v>
      </c>
      <c r="P140" s="98"/>
      <c r="Q140" s="98"/>
      <c r="R140" s="98"/>
    </row>
    <row r="141" spans="3:18" x14ac:dyDescent="0.25">
      <c r="C141" s="98"/>
      <c r="D141" s="98"/>
      <c r="E141" s="98">
        <v>35.25</v>
      </c>
      <c r="F141" s="98">
        <f t="shared" si="20"/>
        <v>0.14257532317287863</v>
      </c>
      <c r="G141" s="98">
        <f t="shared" si="22"/>
        <v>0.20366576106835182</v>
      </c>
      <c r="H141" s="98">
        <f t="shared" si="21"/>
        <v>5.9071475277903528E-3</v>
      </c>
      <c r="I141" s="98">
        <f t="shared" ref="I141:I204" si="23">0.693/((1-0.3)^0.2*E141^0.4)*(1-0.2*(E141-3.5)*EXP(-(E141-3.5)/(3.95)))</f>
        <v>0.17863164909283064</v>
      </c>
      <c r="J141" s="98">
        <f t="shared" ref="J141:J204" si="24">0.693/((1-0.3)^(1/5)*E141^(2/5))</f>
        <v>0.17899874171203406</v>
      </c>
      <c r="K141" s="98">
        <f t="shared" ref="K141:K204" si="25">22.84*E141^(-3.259)+0.186</f>
        <v>0.18620725476450095</v>
      </c>
      <c r="L141" s="98">
        <f t="shared" ref="L141:L204" si="26">(0.199*E141^3-3.324*E141^2+20.63*E141-33.03)/(E141^3-15.68*E141^2+89.49*E141-152)</f>
        <v>0.1932747936207494</v>
      </c>
      <c r="M141" s="98">
        <f t="shared" ref="M141:M204" si="27">14.73*E141^(-2.827)+0.1497</f>
        <v>0.15032285063399534</v>
      </c>
      <c r="N141" s="98">
        <f t="shared" ref="N141:N204" si="28">(0.1107*E141^3-1.62*E141^2+8.124*E141-12.1)/(E141^3-14.73*E141^2+72.88*E141-112.3)</f>
        <v>0.11125437038937311</v>
      </c>
      <c r="O141" s="98">
        <f t="shared" si="19"/>
        <v>0.35038183867170986</v>
      </c>
      <c r="P141" s="98"/>
      <c r="Q141" s="98"/>
      <c r="R141" s="98"/>
    </row>
    <row r="142" spans="3:18" x14ac:dyDescent="0.25">
      <c r="C142" s="98"/>
      <c r="D142" s="98"/>
      <c r="E142" s="98">
        <v>35.5</v>
      </c>
      <c r="F142" s="98">
        <f t="shared" si="20"/>
        <v>0.1425391787343781</v>
      </c>
      <c r="G142" s="98">
        <f t="shared" si="22"/>
        <v>0.20362930006733093</v>
      </c>
      <c r="H142" s="98">
        <f t="shared" si="21"/>
        <v>5.8242412219797661E-3</v>
      </c>
      <c r="I142" s="98">
        <f t="shared" si="23"/>
        <v>0.17814713888633912</v>
      </c>
      <c r="J142" s="98">
        <f t="shared" si="24"/>
        <v>0.17849345062768027</v>
      </c>
      <c r="K142" s="98">
        <f t="shared" si="25"/>
        <v>0.18620253584534266</v>
      </c>
      <c r="L142" s="98">
        <f t="shared" si="26"/>
        <v>0.19331109022052959</v>
      </c>
      <c r="M142" s="98">
        <f t="shared" si="27"/>
        <v>0.15031053025831129</v>
      </c>
      <c r="N142" s="98">
        <f t="shared" si="28"/>
        <v>0.11124793970541179</v>
      </c>
      <c r="O142" s="98">
        <f t="shared" si="19"/>
        <v>0.3498325517114188</v>
      </c>
      <c r="P142" s="98"/>
      <c r="Q142" s="98"/>
      <c r="R142" s="98"/>
    </row>
    <row r="143" spans="3:18" x14ac:dyDescent="0.25">
      <c r="C143" s="98"/>
      <c r="D143" s="98"/>
      <c r="E143" s="98">
        <v>35.75</v>
      </c>
      <c r="F143" s="98">
        <f t="shared" si="20"/>
        <v>0.14250378991637735</v>
      </c>
      <c r="G143" s="98">
        <f t="shared" si="22"/>
        <v>0.2035933217695633</v>
      </c>
      <c r="H143" s="98">
        <f t="shared" si="21"/>
        <v>5.743068120690498E-3</v>
      </c>
      <c r="I143" s="98">
        <f t="shared" si="23"/>
        <v>0.17766642308249145</v>
      </c>
      <c r="J143" s="98">
        <f t="shared" si="24"/>
        <v>0.17799311687834718</v>
      </c>
      <c r="K143" s="98">
        <f t="shared" si="25"/>
        <v>0.18619795636262554</v>
      </c>
      <c r="L143" s="98">
        <f t="shared" si="26"/>
        <v>0.19334700658720108</v>
      </c>
      <c r="M143" s="98">
        <f t="shared" si="27"/>
        <v>0.15029853749874497</v>
      </c>
      <c r="N143" s="98">
        <f t="shared" si="28"/>
        <v>0.11124164762268864</v>
      </c>
      <c r="O143" s="98">
        <f t="shared" si="19"/>
        <v>0.34928797149493129</v>
      </c>
      <c r="P143" s="98"/>
      <c r="Q143" s="98"/>
      <c r="R143" s="98"/>
    </row>
    <row r="144" spans="3:18" x14ac:dyDescent="0.25">
      <c r="C144" s="98"/>
      <c r="D144" s="98"/>
      <c r="E144" s="98">
        <v>36</v>
      </c>
      <c r="F144" s="98">
        <f t="shared" si="20"/>
        <v>0.14246913580246914</v>
      </c>
      <c r="G144" s="98">
        <f t="shared" si="22"/>
        <v>0.20355781535093057</v>
      </c>
      <c r="H144" s="98">
        <f t="shared" si="21"/>
        <v>5.6635802469135804E-3</v>
      </c>
      <c r="I144" s="98">
        <f t="shared" si="23"/>
        <v>0.1771894829879464</v>
      </c>
      <c r="J144" s="98">
        <f t="shared" si="24"/>
        <v>0.17749765766860809</v>
      </c>
      <c r="K144" s="98">
        <f t="shared" si="25"/>
        <v>0.18619351126393455</v>
      </c>
      <c r="L144" s="98">
        <f t="shared" si="26"/>
        <v>0.19338254598977841</v>
      </c>
      <c r="M144" s="98">
        <f t="shared" si="27"/>
        <v>0.15028686144302769</v>
      </c>
      <c r="N144" s="98">
        <f t="shared" si="28"/>
        <v>0.11123548988772264</v>
      </c>
      <c r="O144" s="98">
        <f t="shared" si="19"/>
        <v>0.34874802519710513</v>
      </c>
      <c r="P144" s="98"/>
      <c r="Q144" s="98"/>
      <c r="R144" s="98"/>
    </row>
    <row r="145" spans="3:18" x14ac:dyDescent="0.25">
      <c r="C145" s="98"/>
      <c r="D145" s="98"/>
      <c r="E145" s="98">
        <v>36.25</v>
      </c>
      <c r="F145" s="98">
        <f t="shared" si="20"/>
        <v>0.14243519619500597</v>
      </c>
      <c r="G145" s="98">
        <f t="shared" si="22"/>
        <v>0.20352277030972513</v>
      </c>
      <c r="H145" s="98">
        <f t="shared" si="21"/>
        <v>5.5857312722948872E-3</v>
      </c>
      <c r="I145" s="98">
        <f t="shared" si="23"/>
        <v>0.17671629839381914</v>
      </c>
      <c r="J145" s="98">
        <f t="shared" si="24"/>
        <v>0.17700699214849192</v>
      </c>
      <c r="K145" s="98">
        <f t="shared" si="25"/>
        <v>0.18618919571324491</v>
      </c>
      <c r="L145" s="98">
        <f t="shared" si="26"/>
        <v>0.1934177118077785</v>
      </c>
      <c r="M145" s="98">
        <f t="shared" si="27"/>
        <v>0.15027549161464618</v>
      </c>
      <c r="N145" s="98">
        <f t="shared" si="28"/>
        <v>0.11122946241425789</v>
      </c>
      <c r="O145" s="98">
        <f t="shared" si="19"/>
        <v>0.34821264161539739</v>
      </c>
      <c r="P145" s="98"/>
      <c r="Q145" s="98"/>
      <c r="R145" s="98"/>
    </row>
    <row r="146" spans="3:18" x14ac:dyDescent="0.25">
      <c r="C146" s="98"/>
      <c r="D146" s="98"/>
      <c r="E146" s="98">
        <v>36.5</v>
      </c>
      <c r="F146" s="98">
        <f t="shared" si="20"/>
        <v>0.14240195158566338</v>
      </c>
      <c r="G146" s="98">
        <f t="shared" si="22"/>
        <v>0.20348817645473333</v>
      </c>
      <c r="H146" s="98">
        <f t="shared" si="21"/>
        <v>5.5094764496153121E-3</v>
      </c>
      <c r="I146" s="98">
        <f t="shared" si="23"/>
        <v>0.17624684769830773</v>
      </c>
      <c r="J146" s="98">
        <f t="shared" si="24"/>
        <v>0.17652104135473168</v>
      </c>
      <c r="K146" s="98">
        <f t="shared" si="25"/>
        <v>0.18618500508024671</v>
      </c>
      <c r="L146" s="98">
        <f t="shared" si="26"/>
        <v>0.19345250751738233</v>
      </c>
      <c r="M146" s="98">
        <f t="shared" si="27"/>
        <v>0.15026441795259463</v>
      </c>
      <c r="N146" s="98">
        <f t="shared" si="28"/>
        <v>0.11122356127530741</v>
      </c>
      <c r="O146" s="98">
        <f t="shared" si="19"/>
        <v>0.34768175112281674</v>
      </c>
      <c r="P146" s="98"/>
      <c r="Q146" s="98"/>
      <c r="R146" s="98"/>
    </row>
    <row r="147" spans="3:18" x14ac:dyDescent="0.25">
      <c r="C147" s="98"/>
      <c r="D147" s="98"/>
      <c r="E147" s="98">
        <v>36.75</v>
      </c>
      <c r="F147" s="98">
        <f t="shared" si="20"/>
        <v>0.14236938312740063</v>
      </c>
      <c r="G147" s="98">
        <f t="shared" si="22"/>
        <v>0.20345402389384348</v>
      </c>
      <c r="H147" s="98">
        <f t="shared" si="21"/>
        <v>5.4347725484751724E-3</v>
      </c>
      <c r="I147" s="98">
        <f t="shared" si="23"/>
        <v>0.17578110802240629</v>
      </c>
      <c r="J147" s="98">
        <f t="shared" si="24"/>
        <v>0.17603972815417554</v>
      </c>
      <c r="K147" s="98">
        <f t="shared" si="25"/>
        <v>0.18618093493026472</v>
      </c>
      <c r="L147" s="98">
        <f t="shared" si="26"/>
        <v>0.19348693667873587</v>
      </c>
      <c r="M147" s="98">
        <f t="shared" si="27"/>
        <v>0.15025363079219783</v>
      </c>
      <c r="N147" s="98">
        <f t="shared" si="28"/>
        <v>0.11121778269563926</v>
      </c>
      <c r="O147" s="98">
        <f t="shared" si="19"/>
        <v>0.34715528562255021</v>
      </c>
      <c r="P147" s="98"/>
      <c r="Q147" s="98"/>
      <c r="R147" s="98"/>
    </row>
    <row r="148" spans="3:18" x14ac:dyDescent="0.25">
      <c r="C148" s="98"/>
      <c r="D148" s="98"/>
      <c r="E148" s="98">
        <v>37</v>
      </c>
      <c r="F148" s="98">
        <f t="shared" si="20"/>
        <v>0.1423374726077429</v>
      </c>
      <c r="G148" s="98">
        <f t="shared" si="22"/>
        <v>0.20342030302315159</v>
      </c>
      <c r="H148" s="98">
        <f t="shared" si="21"/>
        <v>5.3615777940102267E-3</v>
      </c>
      <c r="I148" s="98">
        <f t="shared" si="23"/>
        <v>0.17531905531902953</v>
      </c>
      <c r="J148" s="98">
        <f t="shared" si="24"/>
        <v>0.17556297718926675</v>
      </c>
      <c r="K148" s="98">
        <f t="shared" si="25"/>
        <v>0.18617698101473637</v>
      </c>
      <c r="L148" s="98">
        <f t="shared" si="26"/>
        <v>0.19352100292429936</v>
      </c>
      <c r="M148" s="98">
        <f t="shared" si="27"/>
        <v>0.15024312084694211</v>
      </c>
      <c r="N148" s="98">
        <f t="shared" si="28"/>
        <v>0.11121212304467633</v>
      </c>
      <c r="O148" s="98">
        <f t="shared" si="19"/>
        <v>0.34663317850419706</v>
      </c>
      <c r="P148" s="98"/>
      <c r="Q148" s="98"/>
      <c r="R148" s="98"/>
    </row>
    <row r="149" spans="3:18" x14ac:dyDescent="0.25">
      <c r="C149" s="98"/>
      <c r="D149" s="98"/>
      <c r="E149" s="98">
        <v>37.25</v>
      </c>
      <c r="F149" s="98">
        <f t="shared" si="20"/>
        <v>0.14230620242331427</v>
      </c>
      <c r="G149" s="98">
        <f t="shared" si="22"/>
        <v>0.2033870045165399</v>
      </c>
      <c r="H149" s="98">
        <f t="shared" si="21"/>
        <v>5.2898518084770951E-3</v>
      </c>
      <c r="I149" s="98">
        <f t="shared" si="23"/>
        <v>0.17486066447586301</v>
      </c>
      <c r="J149" s="98">
        <f t="shared" si="24"/>
        <v>0.17509071482550342</v>
      </c>
      <c r="K149" s="98">
        <f t="shared" si="25"/>
        <v>0.18617313926221357</v>
      </c>
      <c r="L149" s="98">
        <f t="shared" si="26"/>
        <v>0.19355470994816129</v>
      </c>
      <c r="M149" s="98">
        <f t="shared" si="27"/>
        <v>0.15023287919125503</v>
      </c>
      <c r="N149" s="98">
        <f t="shared" si="28"/>
        <v>0.11120657882978448</v>
      </c>
      <c r="O149" s="98">
        <f t="shared" si="19"/>
        <v>0.34611536460153841</v>
      </c>
      <c r="P149" s="98"/>
      <c r="Q149" s="98"/>
      <c r="R149" s="98"/>
    </row>
    <row r="150" spans="3:18" x14ac:dyDescent="0.25">
      <c r="C150" s="98"/>
      <c r="D150" s="98"/>
      <c r="E150" s="98">
        <v>37.5</v>
      </c>
      <c r="F150" s="98">
        <f t="shared" si="20"/>
        <v>0.14227555555555557</v>
      </c>
      <c r="G150" s="98">
        <f t="shared" si="22"/>
        <v>0.20335411931570474</v>
      </c>
      <c r="H150" s="98">
        <f t="shared" si="21"/>
        <v>5.2195555555555554E-3</v>
      </c>
      <c r="I150" s="98">
        <f t="shared" si="23"/>
        <v>0.17440590941224177</v>
      </c>
      <c r="J150" s="98">
        <f t="shared" si="24"/>
        <v>0.17462286910079383</v>
      </c>
      <c r="K150" s="98">
        <f t="shared" si="25"/>
        <v>0.18616940576985619</v>
      </c>
      <c r="L150" s="98">
        <f t="shared" si="26"/>
        <v>0.19358806149624133</v>
      </c>
      <c r="M150" s="98">
        <f t="shared" si="27"/>
        <v>0.15022289724417814</v>
      </c>
      <c r="N150" s="98">
        <f t="shared" si="28"/>
        <v>0.11120114668992427</v>
      </c>
      <c r="O150" s="98">
        <f t="shared" si="19"/>
        <v>0.34560178015178322</v>
      </c>
      <c r="P150" s="98"/>
      <c r="Q150" s="98"/>
      <c r="R150" s="98"/>
    </row>
    <row r="151" spans="3:18" x14ac:dyDescent="0.25">
      <c r="C151" s="98"/>
      <c r="D151" s="98"/>
      <c r="E151" s="98">
        <v>37.75</v>
      </c>
      <c r="F151" s="98">
        <f t="shared" si="20"/>
        <v>0.14224551554756371</v>
      </c>
      <c r="G151" s="98">
        <f t="shared" si="22"/>
        <v>0.20332163862061009</v>
      </c>
      <c r="H151" s="98">
        <f t="shared" si="21"/>
        <v>5.1506512872242444E-3</v>
      </c>
      <c r="I151" s="98">
        <f t="shared" si="23"/>
        <v>0.17395476317034733</v>
      </c>
      <c r="J151" s="98">
        <f t="shared" si="24"/>
        <v>0.17415936967662624</v>
      </c>
      <c r="K151" s="98">
        <f t="shared" si="25"/>
        <v>0.18616577679538729</v>
      </c>
      <c r="L151" s="98">
        <f t="shared" si="26"/>
        <v>0.19362106135731186</v>
      </c>
      <c r="M151" s="98">
        <f t="shared" si="27"/>
        <v>0.15021316675388063</v>
      </c>
      <c r="N151" s="98">
        <f t="shared" si="28"/>
        <v>0.11119582338964434</v>
      </c>
      <c r="O151" s="98">
        <f t="shared" ref="O151:O214" si="29">0.7727*E151^(-0.222)</f>
        <v>0.34509236275622518</v>
      </c>
      <c r="P151" s="98"/>
      <c r="Q151" s="98"/>
      <c r="R151" s="98"/>
    </row>
    <row r="152" spans="3:18" x14ac:dyDescent="0.25">
      <c r="C152" s="98"/>
      <c r="D152" s="98"/>
      <c r="E152" s="98">
        <v>38</v>
      </c>
      <c r="F152" s="98">
        <f t="shared" si="20"/>
        <v>0.14221606648199447</v>
      </c>
      <c r="G152" s="98">
        <f t="shared" si="22"/>
        <v>0.20328955388034739</v>
      </c>
      <c r="H152" s="98">
        <f t="shared" si="21"/>
        <v>5.0831024930747919E-3</v>
      </c>
      <c r="I152" s="98">
        <f t="shared" si="23"/>
        <v>0.17350719800100331</v>
      </c>
      <c r="J152" s="98">
        <f t="shared" si="24"/>
        <v>0.17370014779097714</v>
      </c>
      <c r="K152" s="98">
        <f t="shared" si="25"/>
        <v>0.18616224874948234</v>
      </c>
      <c r="L152" s="98">
        <f t="shared" si="26"/>
        <v>0.19365371335477341</v>
      </c>
      <c r="M152" s="98">
        <f t="shared" si="27"/>
        <v>0.150203679782966</v>
      </c>
      <c r="N152" s="98">
        <f t="shared" si="28"/>
        <v>0.11119060581339485</v>
      </c>
      <c r="O152" s="98">
        <f t="shared" si="29"/>
        <v>0.34458705134225603</v>
      </c>
      <c r="P152" s="98"/>
      <c r="Q152" s="98"/>
      <c r="R152" s="98"/>
    </row>
    <row r="153" spans="3:18" x14ac:dyDescent="0.25">
      <c r="C153" s="98"/>
      <c r="D153" s="98"/>
      <c r="E153" s="98">
        <v>38.25</v>
      </c>
      <c r="F153" s="98">
        <f t="shared" si="20"/>
        <v>0.14218719295997267</v>
      </c>
      <c r="G153" s="98">
        <f t="shared" si="22"/>
        <v>0.20325785678438044</v>
      </c>
      <c r="H153" s="98">
        <f t="shared" si="21"/>
        <v>5.0168738519372888E-3</v>
      </c>
      <c r="I153" s="98">
        <f t="shared" si="23"/>
        <v>0.17306318544433719</v>
      </c>
      <c r="J153" s="98">
        <f t="shared" si="24"/>
        <v>0.17324513621288451</v>
      </c>
      <c r="K153" s="98">
        <f t="shared" si="25"/>
        <v>0.18615881818856608</v>
      </c>
      <c r="L153" s="98">
        <f t="shared" si="26"/>
        <v>0.19368602133912624</v>
      </c>
      <c r="M153" s="98">
        <f t="shared" si="27"/>
        <v>0.15019442869452562</v>
      </c>
      <c r="N153" s="98">
        <f t="shared" si="28"/>
        <v>0.11118549096014221</v>
      </c>
      <c r="O153" s="98">
        <f t="shared" si="29"/>
        <v>0.34408578612667856</v>
      </c>
      <c r="P153" s="98"/>
      <c r="Q153" s="98"/>
      <c r="R153" s="98"/>
    </row>
    <row r="154" spans="3:18" x14ac:dyDescent="0.25">
      <c r="C154" s="98"/>
      <c r="D154" s="98"/>
      <c r="E154" s="98">
        <v>38.5</v>
      </c>
      <c r="F154" s="98">
        <f t="shared" si="20"/>
        <v>0.14215888008095801</v>
      </c>
      <c r="G154" s="98">
        <f t="shared" si="22"/>
        <v>0.20322653925415693</v>
      </c>
      <c r="H154" s="98">
        <f t="shared" si="21"/>
        <v>4.9519311856974189E-3</v>
      </c>
      <c r="I154" s="98">
        <f t="shared" si="23"/>
        <v>0.17262269640556716</v>
      </c>
      <c r="J154" s="98">
        <f t="shared" si="24"/>
        <v>0.17279426919861762</v>
      </c>
      <c r="K154" s="98">
        <f t="shared" si="25"/>
        <v>0.18615548180799285</v>
      </c>
      <c r="L154" s="98">
        <f t="shared" si="26"/>
        <v>0.19371798918108077</v>
      </c>
      <c r="M154" s="98">
        <f t="shared" si="27"/>
        <v>0.15018540613889694</v>
      </c>
      <c r="N154" s="98">
        <f t="shared" si="28"/>
        <v>0.11118047593826638</v>
      </c>
      <c r="O154" s="98">
        <f t="shared" si="29"/>
        <v>0.34358850858026635</v>
      </c>
      <c r="P154" s="98"/>
      <c r="Q154" s="98"/>
      <c r="R154" s="98"/>
    </row>
    <row r="155" spans="3:18" x14ac:dyDescent="0.25">
      <c r="C155" s="98"/>
      <c r="D155" s="98"/>
      <c r="E155" s="98">
        <v>38.75</v>
      </c>
      <c r="F155" s="98">
        <f t="shared" si="20"/>
        <v>0.1421311134235172</v>
      </c>
      <c r="G155" s="98">
        <f t="shared" si="22"/>
        <v>0.20319559343506893</v>
      </c>
      <c r="H155" s="98">
        <f t="shared" si="21"/>
        <v>4.8882414151925077E-3</v>
      </c>
      <c r="I155" s="98">
        <f t="shared" si="23"/>
        <v>0.17218570122615903</v>
      </c>
      <c r="J155" s="98">
        <f t="shared" si="24"/>
        <v>0.17234748244937625</v>
      </c>
      <c r="K155" s="98">
        <f t="shared" si="25"/>
        <v>0.18615223643558784</v>
      </c>
      <c r="L155" s="98">
        <f t="shared" si="26"/>
        <v>0.19374962076526009</v>
      </c>
      <c r="M155" s="98">
        <f t="shared" si="27"/>
        <v>0.15017660504108654</v>
      </c>
      <c r="N155" s="98">
        <f t="shared" si="28"/>
        <v>0.11117555796072427</v>
      </c>
      <c r="O155" s="98">
        <f t="shared" si="29"/>
        <v>0.34309516139352086</v>
      </c>
      <c r="P155" s="98"/>
      <c r="Q155" s="98"/>
      <c r="R155" s="98"/>
    </row>
    <row r="156" spans="3:18" x14ac:dyDescent="0.25">
      <c r="C156" s="98"/>
      <c r="D156" s="98"/>
      <c r="E156" s="98">
        <v>39</v>
      </c>
      <c r="F156" s="98">
        <f t="shared" si="20"/>
        <v>0.14210387902695595</v>
      </c>
      <c r="G156" s="98">
        <f t="shared" si="22"/>
        <v>0.20316501168874543</v>
      </c>
      <c r="H156" s="98">
        <f t="shared" si="21"/>
        <v>4.8257725180802106E-3</v>
      </c>
      <c r="I156" s="98">
        <f t="shared" si="23"/>
        <v>0.17175216975059138</v>
      </c>
      <c r="J156" s="98">
        <f t="shared" si="24"/>
        <v>0.17190471307045729</v>
      </c>
      <c r="K156" s="98">
        <f t="shared" si="25"/>
        <v>0.18614907902552752</v>
      </c>
      <c r="L156" s="98">
        <f t="shared" si="26"/>
        <v>0.19378091998444641</v>
      </c>
      <c r="M156" s="98">
        <f t="shared" si="27"/>
        <v>0.15016801858882028</v>
      </c>
      <c r="N156" s="98">
        <f t="shared" si="28"/>
        <v>0.11117073434046276</v>
      </c>
      <c r="O156" s="98">
        <f t="shared" si="29"/>
        <v>0.34260568844357764</v>
      </c>
      <c r="P156" s="98"/>
      <c r="Q156" s="98"/>
      <c r="R156" s="98"/>
    </row>
    <row r="157" spans="3:18" x14ac:dyDescent="0.25">
      <c r="C157" s="98"/>
      <c r="D157" s="98"/>
      <c r="E157" s="98">
        <v>39.25</v>
      </c>
      <c r="F157" s="98">
        <f t="shared" si="20"/>
        <v>0.14207716337376772</v>
      </c>
      <c r="G157" s="98">
        <f t="shared" si="22"/>
        <v>0.20313478658566075</v>
      </c>
      <c r="H157" s="98">
        <f t="shared" si="21"/>
        <v>4.7644934885796584E-3</v>
      </c>
      <c r="I157" s="98">
        <f t="shared" si="23"/>
        <v>0.17132207138895442</v>
      </c>
      <c r="J157" s="98">
        <f t="shared" si="24"/>
        <v>0.17146589953182856</v>
      </c>
      <c r="K157" s="98">
        <f t="shared" si="25"/>
        <v>0.18614600665253983</v>
      </c>
      <c r="L157" s="98">
        <f t="shared" si="26"/>
        <v>0.1938118907343292</v>
      </c>
      <c r="M157" s="98">
        <f t="shared" si="27"/>
        <v>0.15015964022118602</v>
      </c>
      <c r="N157" s="98">
        <f t="shared" si="28"/>
        <v>0.11116600248606759</v>
      </c>
      <c r="O157" s="98">
        <f t="shared" si="29"/>
        <v>0.34212003476221581</v>
      </c>
      <c r="P157" s="98"/>
      <c r="Q157" s="98"/>
      <c r="R157" s="98"/>
    </row>
    <row r="158" spans="3:18" x14ac:dyDescent="0.25">
      <c r="C158" s="98"/>
      <c r="D158" s="98"/>
      <c r="E158" s="98">
        <v>39.5</v>
      </c>
      <c r="F158" s="98">
        <f t="shared" si="20"/>
        <v>0.14205095337285692</v>
      </c>
      <c r="G158" s="98">
        <f t="shared" si="22"/>
        <v>0.20310491089804458</v>
      </c>
      <c r="H158" s="98">
        <f t="shared" si="21"/>
        <v>4.7043742989905466E-3</v>
      </c>
      <c r="I158" s="98">
        <f t="shared" si="23"/>
        <v>0.17089537517559936</v>
      </c>
      <c r="J158" s="98">
        <f t="shared" si="24"/>
        <v>0.17103098163005259</v>
      </c>
      <c r="K158" s="98">
        <f t="shared" si="25"/>
        <v>0.18614301650640541</v>
      </c>
      <c r="L158" s="98">
        <f t="shared" si="26"/>
        <v>0.19384253690871636</v>
      </c>
      <c r="M158" s="98">
        <f t="shared" si="27"/>
        <v>0.1501514636178353</v>
      </c>
      <c r="N158" s="98">
        <f t="shared" si="28"/>
        <v>0.11116135989763329</v>
      </c>
      <c r="O158" s="98">
        <f t="shared" si="29"/>
        <v>0.34163814650492808</v>
      </c>
      <c r="P158" s="98"/>
      <c r="Q158" s="98"/>
      <c r="R158" s="98"/>
    </row>
    <row r="159" spans="3:18" x14ac:dyDescent="0.25">
      <c r="C159" s="98"/>
      <c r="D159" s="98"/>
      <c r="E159" s="98">
        <v>39.75</v>
      </c>
      <c r="F159" s="98">
        <f t="shared" si="20"/>
        <v>0.14202523634349909</v>
      </c>
      <c r="G159" s="98">
        <f t="shared" si="22"/>
        <v>0.20307537759307834</v>
      </c>
      <c r="H159" s="98">
        <f t="shared" si="21"/>
        <v>4.645385862900993E-3</v>
      </c>
      <c r="I159" s="98">
        <f t="shared" si="23"/>
        <v>0.17047204982404518</v>
      </c>
      <c r="J159" s="98">
        <f t="shared" si="24"/>
        <v>0.17059990045150583</v>
      </c>
      <c r="K159" s="98">
        <f t="shared" si="25"/>
        <v>0.18614010588674224</v>
      </c>
      <c r="L159" s="98">
        <f t="shared" si="26"/>
        <v>0.19387286239517326</v>
      </c>
      <c r="M159" s="98">
        <f t="shared" si="27"/>
        <v>0.15014348268871386</v>
      </c>
      <c r="N159" s="98">
        <f t="shared" si="28"/>
        <v>0.11115680416284207</v>
      </c>
      <c r="O159" s="98">
        <f t="shared" si="29"/>
        <v>0.34115997092100819</v>
      </c>
      <c r="P159" s="98"/>
      <c r="Q159" s="98"/>
      <c r="R159" s="98"/>
    </row>
    <row r="160" spans="3:18" x14ac:dyDescent="0.25">
      <c r="C160" s="98"/>
      <c r="D160" s="98"/>
      <c r="E160" s="98">
        <v>40</v>
      </c>
      <c r="F160" s="98">
        <f t="shared" si="20"/>
        <v>0.14200000000000002</v>
      </c>
      <c r="G160" s="98">
        <f t="shared" si="22"/>
        <v>0.20304617982636558</v>
      </c>
      <c r="H160" s="98">
        <f t="shared" si="21"/>
        <v>4.5874999999999996E-3</v>
      </c>
      <c r="I160" s="98">
        <f t="shared" si="23"/>
        <v>0.17005206377834103</v>
      </c>
      <c r="J160" s="98">
        <f t="shared" si="24"/>
        <v>0.17017259833684223</v>
      </c>
      <c r="K160" s="98">
        <f t="shared" si="25"/>
        <v>0.18613727219805776</v>
      </c>
      <c r="L160" s="98">
        <f t="shared" si="26"/>
        <v>0.19390287107105406</v>
      </c>
      <c r="M160" s="98">
        <f t="shared" si="27"/>
        <v>0.15013569156429149</v>
      </c>
      <c r="N160" s="98">
        <f t="shared" si="28"/>
        <v>0.11115233295323917</v>
      </c>
      <c r="O160" s="98">
        <f t="shared" si="29"/>
        <v>0.34068545632461783</v>
      </c>
      <c r="P160" s="98"/>
      <c r="Q160" s="98"/>
      <c r="R160" s="98"/>
    </row>
    <row r="161" spans="3:18" x14ac:dyDescent="0.25">
      <c r="C161" s="98"/>
      <c r="D161" s="98"/>
      <c r="E161" s="98">
        <v>40.25</v>
      </c>
      <c r="F161" s="98">
        <f t="shared" si="20"/>
        <v>0.14197523243702018</v>
      </c>
      <c r="G161" s="98">
        <f t="shared" si="22"/>
        <v>0.20301731093566272</v>
      </c>
      <c r="H161" s="98">
        <f t="shared" si="21"/>
        <v>4.5306894024150302E-3</v>
      </c>
      <c r="I161" s="98">
        <f t="shared" si="23"/>
        <v>0.16963538526107202</v>
      </c>
      <c r="J161" s="98">
        <f t="shared" si="24"/>
        <v>0.16974901884664989</v>
      </c>
      <c r="K161" s="98">
        <f t="shared" si="25"/>
        <v>0.18613451294505295</v>
      </c>
      <c r="L161" s="98">
        <f t="shared" si="26"/>
        <v>0.19393256679989765</v>
      </c>
      <c r="M161" s="98">
        <f t="shared" si="27"/>
        <v>0.1501280845862642</v>
      </c>
      <c r="N161" s="98">
        <f t="shared" si="28"/>
        <v>0.11114794402069374</v>
      </c>
      <c r="O161" s="98">
        <f t="shared" si="29"/>
        <v>0.34021455206679391</v>
      </c>
      <c r="P161" s="98"/>
      <c r="Q161" s="98"/>
      <c r="R161" s="98"/>
    </row>
    <row r="162" spans="3:18" x14ac:dyDescent="0.25">
      <c r="C162" s="98"/>
      <c r="D162" s="98"/>
      <c r="E162" s="98">
        <v>40.5</v>
      </c>
      <c r="F162" s="98">
        <f t="shared" si="20"/>
        <v>0.14195092211553118</v>
      </c>
      <c r="G162" s="98">
        <f t="shared" si="22"/>
        <v>0.2029887644348583</v>
      </c>
      <c r="H162" s="98">
        <f t="shared" si="21"/>
        <v>4.4749276024996188E-3</v>
      </c>
      <c r="I162" s="98">
        <f t="shared" si="23"/>
        <v>0.16922198231819</v>
      </c>
      <c r="J162" s="98">
        <f t="shared" si="24"/>
        <v>0.16932910672825555</v>
      </c>
      <c r="K162" s="98">
        <f t="shared" si="25"/>
        <v>0.18613182572816414</v>
      </c>
      <c r="L162" s="98">
        <f t="shared" si="26"/>
        <v>0.19396195342815789</v>
      </c>
      <c r="M162" s="98">
        <f t="shared" si="27"/>
        <v>0.15012065629870291</v>
      </c>
      <c r="N162" s="98">
        <f t="shared" si="28"/>
        <v>0.11114363519403431</v>
      </c>
      <c r="O162" s="98">
        <f t="shared" si="29"/>
        <v>0.33974720850836004</v>
      </c>
      <c r="P162" s="98"/>
      <c r="Q162" s="98"/>
      <c r="R162" s="98"/>
    </row>
    <row r="163" spans="3:18" x14ac:dyDescent="0.25">
      <c r="C163" s="98"/>
      <c r="D163" s="98"/>
      <c r="E163" s="98">
        <v>40.75</v>
      </c>
      <c r="F163" s="98">
        <f t="shared" si="20"/>
        <v>0.14192705784937334</v>
      </c>
      <c r="G163" s="98">
        <f t="shared" si="22"/>
        <v>0.20296053400819006</v>
      </c>
      <c r="H163" s="98">
        <f t="shared" si="21"/>
        <v>4.4201889420000754E-3</v>
      </c>
      <c r="I163" s="98">
        <f t="shared" si="23"/>
        <v>0.16881182286084026</v>
      </c>
      <c r="J163" s="98">
        <f t="shared" si="24"/>
        <v>0.16891280788363064</v>
      </c>
      <c r="K163" s="98">
        <f t="shared" si="25"/>
        <v>0.18612920823932913</v>
      </c>
      <c r="L163" s="98">
        <f t="shared" si="26"/>
        <v>0.19399103478224269</v>
      </c>
      <c r="M163" s="98">
        <f t="shared" si="27"/>
        <v>0.15011340143962515</v>
      </c>
      <c r="N163" s="98">
        <f t="shared" si="28"/>
        <v>0.1111394043758497</v>
      </c>
      <c r="O163" s="98">
        <f t="shared" si="29"/>
        <v>0.33928337699370897</v>
      </c>
      <c r="P163" s="98"/>
      <c r="Q163" s="98"/>
      <c r="R163" s="98"/>
    </row>
    <row r="164" spans="3:18" x14ac:dyDescent="0.25">
      <c r="C164" s="98"/>
      <c r="D164" s="98"/>
      <c r="E164" s="98">
        <v>41</v>
      </c>
      <c r="F164" s="98">
        <f t="shared" si="20"/>
        <v>0.14190362879238549</v>
      </c>
      <c r="G164" s="98">
        <f t="shared" si="22"/>
        <v>0.20293261350468766</v>
      </c>
      <c r="H164" s="98">
        <f t="shared" si="21"/>
        <v>4.3664485425342061E-3</v>
      </c>
      <c r="I164" s="98">
        <f t="shared" si="23"/>
        <v>0.16840487470434792</v>
      </c>
      <c r="J164" s="98">
        <f t="shared" si="24"/>
        <v>0.16850006933835571</v>
      </c>
      <c r="K164" s="98">
        <f t="shared" si="25"/>
        <v>0.18612665825796509</v>
      </c>
      <c r="L164" s="98">
        <f t="shared" si="26"/>
        <v>0.19401981466583884</v>
      </c>
      <c r="M164" s="98">
        <f t="shared" si="27"/>
        <v>0.15010631493296633</v>
      </c>
      <c r="N164" s="98">
        <f t="shared" si="28"/>
        <v>0.11113524953944509</v>
      </c>
      <c r="O164" s="98">
        <f t="shared" si="29"/>
        <v>0.33882300982542052</v>
      </c>
      <c r="P164" s="98"/>
      <c r="Q164" s="98"/>
      <c r="R164" s="98"/>
    </row>
    <row r="165" spans="3:18" x14ac:dyDescent="0.25">
      <c r="C165" s="98"/>
      <c r="D165" s="98"/>
      <c r="E165" s="98">
        <v>41.25</v>
      </c>
      <c r="F165" s="98">
        <f t="shared" si="20"/>
        <v>0.14188062442607899</v>
      </c>
      <c r="G165" s="98">
        <f t="shared" si="22"/>
        <v>0.20290499693283229</v>
      </c>
      <c r="H165" s="98">
        <f t="shared" si="21"/>
        <v>4.3136822773186412E-3</v>
      </c>
      <c r="I165" s="98">
        <f t="shared" si="23"/>
        <v>0.16800110560452033</v>
      </c>
      <c r="J165" s="98">
        <f t="shared" si="24"/>
        <v>0.16809083921160262</v>
      </c>
      <c r="K165" s="98">
        <f t="shared" si="25"/>
        <v>0.18612417364714637</v>
      </c>
      <c r="L165" s="98">
        <f t="shared" si="26"/>
        <v>0.19404829685749908</v>
      </c>
      <c r="M165" s="98">
        <f t="shared" si="27"/>
        <v>0.15009939188092999</v>
      </c>
      <c r="N165" s="98">
        <f t="shared" si="28"/>
        <v>0.11113116872594561</v>
      </c>
      <c r="O165" s="98">
        <f t="shared" si="29"/>
        <v>0.33836606023968563</v>
      </c>
      <c r="P165" s="98"/>
      <c r="Q165" s="98"/>
      <c r="R165" s="98"/>
    </row>
    <row r="166" spans="3:18" x14ac:dyDescent="0.25">
      <c r="C166" s="98"/>
      <c r="D166" s="98"/>
      <c r="E166" s="98">
        <v>41.5</v>
      </c>
      <c r="F166" s="98">
        <f t="shared" si="20"/>
        <v>0.14185803454782989</v>
      </c>
      <c r="G166" s="98">
        <f t="shared" si="22"/>
        <v>0.20287767845542187</v>
      </c>
      <c r="H166" s="98">
        <f t="shared" si="21"/>
        <v>4.2618667440847725E-3</v>
      </c>
      <c r="I166" s="98">
        <f t="shared" si="23"/>
        <v>0.16760048329141439</v>
      </c>
      <c r="J166" s="98">
        <f t="shared" si="24"/>
        <v>0.16768506668709518</v>
      </c>
      <c r="K166" s="98">
        <f t="shared" si="25"/>
        <v>0.18612175234997119</v>
      </c>
      <c r="L166" s="98">
        <f t="shared" si="26"/>
        <v>0.19407648510847214</v>
      </c>
      <c r="M166" s="98">
        <f t="shared" si="27"/>
        <v>0.15009262755669672</v>
      </c>
      <c r="N166" s="98">
        <f t="shared" si="28"/>
        <v>0.11112716004153879</v>
      </c>
      <c r="O166" s="98">
        <f t="shared" si="29"/>
        <v>0.33791248238250521</v>
      </c>
      <c r="P166" s="98"/>
      <c r="Q166" s="98"/>
      <c r="R166" s="98"/>
    </row>
    <row r="167" spans="3:18" x14ac:dyDescent="0.25">
      <c r="C167" s="98"/>
      <c r="D167" s="98"/>
      <c r="E167" s="98">
        <v>41.75</v>
      </c>
      <c r="F167" s="98">
        <f t="shared" si="20"/>
        <v>0.14183584925956472</v>
      </c>
      <c r="G167" s="98">
        <f t="shared" si="22"/>
        <v>0.20285065238463396</v>
      </c>
      <c r="H167" s="98">
        <f t="shared" si="21"/>
        <v>4.2109792391265373E-3</v>
      </c>
      <c r="I167" s="98">
        <f t="shared" si="23"/>
        <v>0.16720297550070931</v>
      </c>
      <c r="J167" s="98">
        <f t="shared" si="24"/>
        <v>0.16728270198501016</v>
      </c>
      <c r="K167" s="98">
        <f t="shared" si="25"/>
        <v>0.18611939238610681</v>
      </c>
      <c r="L167" s="98">
        <f t="shared" si="26"/>
        <v>0.19410438314075532</v>
      </c>
      <c r="M167" s="98">
        <f t="shared" si="27"/>
        <v>0.15008601739747293</v>
      </c>
      <c r="N167" s="98">
        <f t="shared" si="28"/>
        <v>0.11112322165484817</v>
      </c>
      <c r="O167" s="98">
        <f t="shared" si="29"/>
        <v>0.33746223128663433</v>
      </c>
      <c r="P167" s="98"/>
      <c r="Q167" s="98"/>
      <c r="R167" s="98"/>
    </row>
    <row r="168" spans="3:18" x14ac:dyDescent="0.25">
      <c r="C168" s="98"/>
      <c r="D168" s="98"/>
      <c r="E168" s="98">
        <v>42</v>
      </c>
      <c r="F168" s="98">
        <f t="shared" si="20"/>
        <v>0.14181405895691612</v>
      </c>
      <c r="G168" s="98">
        <f t="shared" si="22"/>
        <v>0.20282391317727677</v>
      </c>
      <c r="H168" s="98">
        <f t="shared" si="21"/>
        <v>4.1609977324263041E-3</v>
      </c>
      <c r="I168" s="98">
        <f t="shared" si="23"/>
        <v>0.16680855000282044</v>
      </c>
      <c r="J168" s="98">
        <f t="shared" si="24"/>
        <v>0.16688369633478353</v>
      </c>
      <c r="K168" s="98">
        <f t="shared" si="25"/>
        <v>0.18611709184850342</v>
      </c>
      <c r="L168" s="98">
        <f t="shared" si="26"/>
        <v>0.19413199464535466</v>
      </c>
      <c r="M168" s="98">
        <f t="shared" si="27"/>
        <v>0.15007955699786163</v>
      </c>
      <c r="N168" s="98">
        <f t="shared" si="28"/>
        <v>0.11111935179443143</v>
      </c>
      <c r="O168" s="98">
        <f t="shared" si="29"/>
        <v>0.3370152628492461</v>
      </c>
      <c r="P168" s="98"/>
      <c r="Q168" s="98"/>
      <c r="R168" s="98"/>
    </row>
    <row r="169" spans="3:18" x14ac:dyDescent="0.25">
      <c r="C169" s="98"/>
      <c r="D169" s="98"/>
      <c r="E169" s="98">
        <v>42.25</v>
      </c>
      <c r="F169" s="98">
        <f t="shared" si="20"/>
        <v>0.14179265431882637</v>
      </c>
      <c r="G169" s="98">
        <f t="shared" si="22"/>
        <v>0.20279745543022018</v>
      </c>
      <c r="H169" s="98">
        <f t="shared" si="21"/>
        <v>4.1119008438079896E-3</v>
      </c>
      <c r="I169" s="98">
        <f t="shared" si="23"/>
        <v>0.1664171746298807</v>
      </c>
      <c r="J169" s="98">
        <f t="shared" si="24"/>
        <v>0.16648800194878643</v>
      </c>
      <c r="K169" s="98">
        <f t="shared" si="25"/>
        <v>0.18611484890026742</v>
      </c>
      <c r="L169" s="98">
        <f t="shared" si="26"/>
        <v>0.19415932328073404</v>
      </c>
      <c r="M169" s="98">
        <f t="shared" si="27"/>
        <v>0.15007324210353856</v>
      </c>
      <c r="N169" s="98">
        <f t="shared" si="28"/>
        <v>0.11111554874639577</v>
      </c>
      <c r="O169" s="98">
        <f t="shared" si="29"/>
        <v>0.33657153381028554</v>
      </c>
      <c r="P169" s="98"/>
      <c r="Q169" s="98"/>
      <c r="R169" s="98"/>
    </row>
    <row r="170" spans="3:18" x14ac:dyDescent="0.25">
      <c r="C170" s="98"/>
      <c r="D170" s="98"/>
      <c r="E170" s="98">
        <v>42.5</v>
      </c>
      <c r="F170" s="98">
        <f t="shared" si="20"/>
        <v>0.14177162629757786</v>
      </c>
      <c r="G170" s="98">
        <f t="shared" si="22"/>
        <v>0.20277127387599922</v>
      </c>
      <c r="H170" s="98">
        <f t="shared" si="21"/>
        <v>4.0636678200692044E-3</v>
      </c>
      <c r="I170" s="98">
        <f t="shared" si="23"/>
        <v>0.16602881730071306</v>
      </c>
      <c r="J170" s="98">
        <f t="shared" si="24"/>
        <v>0.16609557199683977</v>
      </c>
      <c r="K170" s="98">
        <f t="shared" si="25"/>
        <v>0.18611266177168576</v>
      </c>
      <c r="L170" s="98">
        <f t="shared" si="26"/>
        <v>0.19418637267143937</v>
      </c>
      <c r="M170" s="98">
        <f t="shared" si="27"/>
        <v>0.15006706860521815</v>
      </c>
      <c r="N170" s="98">
        <f t="shared" si="28"/>
        <v>0.11111181085212461</v>
      </c>
      <c r="O170" s="98">
        <f t="shared" si="29"/>
        <v>0.33613100173149146</v>
      </c>
      <c r="P170" s="98"/>
      <c r="Q170" s="98"/>
      <c r="R170" s="98"/>
    </row>
    <row r="171" spans="3:18" x14ac:dyDescent="0.25">
      <c r="C171" s="98"/>
      <c r="D171" s="98"/>
      <c r="E171" s="98">
        <v>42.75</v>
      </c>
      <c r="F171" s="98">
        <f t="shared" si="20"/>
        <v>0.14175096610923021</v>
      </c>
      <c r="G171" s="98">
        <f t="shared" si="22"/>
        <v>0.20274536337858146</v>
      </c>
      <c r="H171" s="98">
        <f t="shared" si="21"/>
        <v>4.016278513046749E-3</v>
      </c>
      <c r="I171" s="98">
        <f t="shared" si="23"/>
        <v>0.16564344604390777</v>
      </c>
      <c r="J171" s="98">
        <f t="shared" si="24"/>
        <v>0.1657063605815344</v>
      </c>
      <c r="K171" s="98">
        <f t="shared" si="25"/>
        <v>0.18611052875739301</v>
      </c>
      <c r="L171" s="98">
        <f t="shared" si="26"/>
        <v>0.19421314640688486</v>
      </c>
      <c r="M171" s="98">
        <f t="shared" si="27"/>
        <v>0.15006103253289377</v>
      </c>
      <c r="N171" s="98">
        <f t="shared" si="28"/>
        <v>0.11110813650610937</v>
      </c>
      <c r="O171" s="98">
        <f t="shared" si="29"/>
        <v>0.33569362497605976</v>
      </c>
      <c r="P171" s="98"/>
      <c r="Q171" s="98"/>
      <c r="R171" s="98"/>
    </row>
    <row r="172" spans="3:18" x14ac:dyDescent="0.25">
      <c r="C172" s="98"/>
      <c r="D172" s="98"/>
      <c r="E172" s="98">
        <v>43</v>
      </c>
      <c r="F172" s="98">
        <f t="shared" si="20"/>
        <v>0.14173066522444566</v>
      </c>
      <c r="G172" s="98">
        <f t="shared" si="22"/>
        <v>0.20271971892929255</v>
      </c>
      <c r="H172" s="98">
        <f t="shared" si="21"/>
        <v>3.9697133585722012E-3</v>
      </c>
      <c r="I172" s="98">
        <f t="shared" si="23"/>
        <v>0.16526102901911507</v>
      </c>
      <c r="J172" s="98">
        <f t="shared" si="24"/>
        <v>0.16532032271432745</v>
      </c>
      <c r="K172" s="98">
        <f t="shared" si="25"/>
        <v>0.18610844821367337</v>
      </c>
      <c r="L172" s="98">
        <f t="shared" si="26"/>
        <v>0.19423964804028718</v>
      </c>
      <c r="M172" s="98">
        <f t="shared" si="27"/>
        <v>0.15005513005033913</v>
      </c>
      <c r="N172" s="98">
        <f t="shared" si="28"/>
        <v>0.11110452415388125</v>
      </c>
      <c r="O172" s="98">
        <f t="shared" si="29"/>
        <v>0.33525936268892531</v>
      </c>
      <c r="P172" s="98"/>
      <c r="Q172" s="98"/>
      <c r="R172" s="98"/>
    </row>
    <row r="173" spans="3:18" x14ac:dyDescent="0.25">
      <c r="E173" s="98">
        <v>43.25</v>
      </c>
      <c r="F173" s="98">
        <f t="shared" si="20"/>
        <v>0.1417107153596846</v>
      </c>
      <c r="G173" s="98">
        <f t="shared" si="22"/>
        <v>0.20269433564289202</v>
      </c>
      <c r="H173" s="98">
        <f t="shared" si="21"/>
        <v>3.9239533562765213E-3</v>
      </c>
      <c r="I173" s="98">
        <f t="shared" si="23"/>
        <v>0.1648815345366573</v>
      </c>
      <c r="J173" s="98">
        <f t="shared" si="24"/>
        <v>0.16493741429238654</v>
      </c>
      <c r="K173" s="98">
        <f t="shared" si="25"/>
        <v>0.18610641855589097</v>
      </c>
      <c r="L173" s="98">
        <f t="shared" si="26"/>
        <v>0.19426588108773715</v>
      </c>
      <c r="M173" s="98">
        <f t="shared" si="27"/>
        <v>0.15004935744985676</v>
      </c>
      <c r="N173" s="98">
        <f t="shared" si="28"/>
        <v>0.11110097229003708</v>
      </c>
      <c r="O173" s="98">
        <f t="shared" si="29"/>
        <v>0.33482817477764099</v>
      </c>
    </row>
    <row r="174" spans="3:18" x14ac:dyDescent="0.25">
      <c r="E174" s="98">
        <v>43.5</v>
      </c>
      <c r="F174" s="98">
        <f t="shared" si="20"/>
        <v>0.14169110846875413</v>
      </c>
      <c r="G174" s="98">
        <f t="shared" si="22"/>
        <v>0.20266920875379341</v>
      </c>
      <c r="H174" s="98">
        <f t="shared" si="21"/>
        <v>3.8789800502047828E-3</v>
      </c>
      <c r="I174" s="98">
        <f t="shared" si="23"/>
        <v>0.16450493107555916</v>
      </c>
      <c r="J174" s="98">
        <f t="shared" si="24"/>
        <v>0.16455759207615356</v>
      </c>
      <c r="K174" s="98">
        <f t="shared" si="25"/>
        <v>0.18610443825604106</v>
      </c>
      <c r="L174" s="98">
        <f t="shared" si="26"/>
        <v>0.19429184902739663</v>
      </c>
      <c r="M174" s="98">
        <f t="shared" si="27"/>
        <v>0.15004371114726178</v>
      </c>
      <c r="N174" s="98">
        <f t="shared" si="28"/>
        <v>0.11109747945635516</v>
      </c>
      <c r="O174" s="98">
        <f t="shared" si="29"/>
        <v>0.33440002189383156</v>
      </c>
    </row>
    <row r="175" spans="3:18" x14ac:dyDescent="0.25">
      <c r="E175" s="98">
        <v>43.75</v>
      </c>
      <c r="F175" s="98">
        <f t="shared" si="20"/>
        <v>0.14167183673469388</v>
      </c>
      <c r="G175" s="98">
        <f t="shared" si="22"/>
        <v>0.20264433361242246</v>
      </c>
      <c r="H175" s="98">
        <f t="shared" si="21"/>
        <v>3.8347755102040816E-3</v>
      </c>
      <c r="I175" s="98">
        <f t="shared" si="23"/>
        <v>0.16413118730008974</v>
      </c>
      <c r="J175" s="98">
        <f t="shared" si="24"/>
        <v>0.16418081366760187</v>
      </c>
      <c r="K175" s="98">
        <f t="shared" si="25"/>
        <v>0.18610250584041615</v>
      </c>
      <c r="L175" s="98">
        <f t="shared" si="26"/>
        <v>0.19431755529881212</v>
      </c>
      <c r="M175" s="98">
        <f t="shared" si="27"/>
        <v>0.15003818767708854</v>
      </c>
      <c r="N175" s="98">
        <f t="shared" si="28"/>
        <v>0.1110940442399953</v>
      </c>
      <c r="O175" s="98">
        <f t="shared" si="29"/>
        <v>0.33397486541520183</v>
      </c>
    </row>
    <row r="176" spans="3:18" x14ac:dyDescent="0.25">
      <c r="E176" s="98">
        <v>44</v>
      </c>
      <c r="F176" s="98">
        <f t="shared" si="20"/>
        <v>0.14165289256198349</v>
      </c>
      <c r="G176" s="98">
        <f t="shared" si="22"/>
        <v>0.20261970568170745</v>
      </c>
      <c r="H176" s="98">
        <f t="shared" si="21"/>
        <v>3.7913223140495869E-3</v>
      </c>
      <c r="I176" s="98">
        <f t="shared" si="23"/>
        <v>0.16376027207490551</v>
      </c>
      <c r="J176" s="98">
        <f t="shared" si="24"/>
        <v>0.16380703748916212</v>
      </c>
      <c r="K176" s="98">
        <f t="shared" si="25"/>
        <v>0.18610061988738105</v>
      </c>
      <c r="L176" s="98">
        <f t="shared" si="26"/>
        <v>0.19434300330233459</v>
      </c>
      <c r="M176" s="98">
        <f t="shared" si="27"/>
        <v>0.15003278368800971</v>
      </c>
      <c r="N176" s="98">
        <f t="shared" si="28"/>
        <v>0.1110906652717803</v>
      </c>
      <c r="O176" s="98">
        <f t="shared" si="29"/>
        <v>0.33355266742808076</v>
      </c>
    </row>
    <row r="177" spans="5:15" x14ac:dyDescent="0.25">
      <c r="E177" s="98">
        <v>44.25</v>
      </c>
      <c r="F177" s="98">
        <f t="shared" si="20"/>
        <v>0.14163426856905745</v>
      </c>
      <c r="G177" s="98">
        <f t="shared" si="22"/>
        <v>0.20259532053369622</v>
      </c>
      <c r="H177" s="98">
        <f t="shared" si="21"/>
        <v>3.7486035302754634E-3</v>
      </c>
      <c r="I177" s="98">
        <f t="shared" si="23"/>
        <v>0.16339215447887812</v>
      </c>
      <c r="J177" s="98">
        <f t="shared" si="24"/>
        <v>0.16343622276329173</v>
      </c>
      <c r="K177" s="98">
        <f t="shared" si="25"/>
        <v>0.18609877902525079</v>
      </c>
      <c r="L177" s="98">
        <f t="shared" si="26"/>
        <v>0.19436819639863728</v>
      </c>
      <c r="M177" s="98">
        <f t="shared" si="27"/>
        <v>0.15002749593845638</v>
      </c>
      <c r="N177" s="98">
        <f t="shared" si="28"/>
        <v>0.11108734122455281</v>
      </c>
      <c r="O177" s="98">
        <f t="shared" si="29"/>
        <v>0.33313339071048098</v>
      </c>
    </row>
    <row r="178" spans="5:15" x14ac:dyDescent="0.25">
      <c r="E178" s="98">
        <v>44.5</v>
      </c>
      <c r="F178" s="98">
        <f t="shared" si="20"/>
        <v>0.14161595758111351</v>
      </c>
      <c r="G178" s="98">
        <f t="shared" si="22"/>
        <v>0.20257117384629456</v>
      </c>
      <c r="H178" s="98">
        <f t="shared" si="21"/>
        <v>3.706602701679081E-3</v>
      </c>
      <c r="I178" s="98">
        <f t="shared" si="23"/>
        <v>0.16302680381768694</v>
      </c>
      <c r="J178" s="98">
        <f t="shared" si="24"/>
        <v>0.16306832949266548</v>
      </c>
      <c r="K178" s="98">
        <f t="shared" si="25"/>
        <v>0.18609698193026672</v>
      </c>
      <c r="L178" s="98">
        <f t="shared" si="26"/>
        <v>0.19439313790832385</v>
      </c>
      <c r="M178" s="98">
        <f t="shared" si="27"/>
        <v>0.15002232129243034</v>
      </c>
      <c r="N178" s="98">
        <f t="shared" si="28"/>
        <v>0.1110840708116055</v>
      </c>
      <c r="O178" s="98">
        <f t="shared" si="29"/>
        <v>0.33271699871565619</v>
      </c>
    </row>
    <row r="179" spans="5:15" x14ac:dyDescent="0.25">
      <c r="E179" s="98">
        <v>44.75</v>
      </c>
      <c r="F179" s="98">
        <f t="shared" si="20"/>
        <v>0.14159795262320155</v>
      </c>
      <c r="G179" s="98">
        <f t="shared" si="22"/>
        <v>0.20254726140012078</v>
      </c>
      <c r="H179" s="98">
        <f t="shared" si="21"/>
        <v>3.6653038294684934E-3</v>
      </c>
      <c r="I179" s="98">
        <f t="shared" si="23"/>
        <v>0.1626641896352522</v>
      </c>
      <c r="J179" s="98">
        <f t="shared" si="24"/>
        <v>0.16270331844096461</v>
      </c>
      <c r="K179" s="98">
        <f t="shared" si="25"/>
        <v>0.18609522732466507</v>
      </c>
      <c r="L179" s="98">
        <f t="shared" si="26"/>
        <v>0.194417831111619</v>
      </c>
      <c r="M179" s="98">
        <f t="shared" si="27"/>
        <v>0.15001725671549801</v>
      </c>
      <c r="N179" s="98">
        <f t="shared" si="28"/>
        <v>0.11108085278517957</v>
      </c>
      <c r="O179" s="98">
        <f t="shared" si="29"/>
        <v>0.33230345555614016</v>
      </c>
    </row>
    <row r="180" spans="5:15" x14ac:dyDescent="0.25">
      <c r="E180" s="98">
        <v>45</v>
      </c>
      <c r="F180" s="98">
        <f t="shared" si="20"/>
        <v>0.14158024691358026</v>
      </c>
      <c r="G180" s="98">
        <f t="shared" si="22"/>
        <v>0.20252357907547208</v>
      </c>
      <c r="H180" s="98">
        <f t="shared" si="21"/>
        <v>3.6246913580246913E-3</v>
      </c>
      <c r="I180" s="98">
        <f t="shared" si="23"/>
        <v>0.16230428172407965</v>
      </c>
      <c r="J180" s="98">
        <f t="shared" si="24"/>
        <v>0.16234115111424324</v>
      </c>
      <c r="K180" s="98">
        <f t="shared" si="25"/>
        <v>0.18609351397483392</v>
      </c>
      <c r="L180" s="98">
        <f t="shared" si="26"/>
        <v>0.19444227924813492</v>
      </c>
      <c r="M180" s="98">
        <f t="shared" si="27"/>
        <v>0.15001229927095808</v>
      </c>
      <c r="N180" s="98">
        <f t="shared" si="28"/>
        <v>0.11107768593502891</v>
      </c>
      <c r="O180" s="98">
        <f t="shared" si="29"/>
        <v>0.33189272598824898</v>
      </c>
    </row>
    <row r="181" spans="5:15" x14ac:dyDescent="0.25">
      <c r="E181" s="98">
        <v>45.25</v>
      </c>
      <c r="F181" s="98">
        <f t="shared" si="20"/>
        <v>0.14156283385733037</v>
      </c>
      <c r="G181" s="98">
        <f t="shared" si="22"/>
        <v>0.20250012284939728</v>
      </c>
      <c r="H181" s="98">
        <f t="shared" si="21"/>
        <v>3.5847501602515185E-3</v>
      </c>
      <c r="I181" s="98">
        <f t="shared" si="23"/>
        <v>0.16194705013458488</v>
      </c>
      <c r="J181" s="98">
        <f t="shared" si="24"/>
        <v>0.16198178974285143</v>
      </c>
      <c r="K181" s="98">
        <f t="shared" si="25"/>
        <v>0.18609184068955339</v>
      </c>
      <c r="L181" s="98">
        <f t="shared" si="26"/>
        <v>0.19446648551670753</v>
      </c>
      <c r="M181" s="98">
        <f t="shared" si="27"/>
        <v>0.15000744611617373</v>
      </c>
      <c r="N181" s="98">
        <f t="shared" si="28"/>
        <v>0.11107456908704634</v>
      </c>
      <c r="O181" s="98">
        <f t="shared" si="29"/>
        <v>0.33148477539703186</v>
      </c>
    </row>
    <row r="182" spans="5:15" x14ac:dyDescent="0.25">
      <c r="E182" s="98">
        <v>45.5</v>
      </c>
      <c r="F182" s="98">
        <f t="shared" si="20"/>
        <v>0.14154570704021255</v>
      </c>
      <c r="G182" s="98">
        <f t="shared" si="22"/>
        <v>0.20247688879287271</v>
      </c>
      <c r="H182" s="98">
        <f t="shared" si="21"/>
        <v>3.5454655234875014E-3</v>
      </c>
      <c r="I182" s="98">
        <f t="shared" si="23"/>
        <v>0.16159246518346182</v>
      </c>
      <c r="J182" s="98">
        <f t="shared" si="24"/>
        <v>0.1616251972638961</v>
      </c>
      <c r="K182" s="98">
        <f t="shared" si="25"/>
        <v>0.18609020631831547</v>
      </c>
      <c r="L182" s="98">
        <f t="shared" si="26"/>
        <v>0.19449045307529633</v>
      </c>
      <c r="M182" s="98">
        <f t="shared" si="27"/>
        <v>0.15000269449906198</v>
      </c>
      <c r="N182" s="98">
        <f t="shared" si="28"/>
        <v>0.11107150110194879</v>
      </c>
      <c r="O182" s="98">
        <f t="shared" si="29"/>
        <v>0.33107956978165459</v>
      </c>
    </row>
    <row r="183" spans="5:15" x14ac:dyDescent="0.25">
      <c r="E183" s="98">
        <v>45.75</v>
      </c>
      <c r="F183" s="98">
        <f t="shared" si="20"/>
        <v>0.14152886022275973</v>
      </c>
      <c r="G183" s="98">
        <f t="shared" si="22"/>
        <v>0.20245387306807588</v>
      </c>
      <c r="H183" s="98">
        <f t="shared" si="21"/>
        <v>3.5068231359550897E-3</v>
      </c>
      <c r="I183" s="98">
        <f t="shared" si="23"/>
        <v>0.16124049746115457</v>
      </c>
      <c r="J183" s="98">
        <f t="shared" si="24"/>
        <v>0.16127133730421944</v>
      </c>
      <c r="K183" s="98">
        <f t="shared" si="25"/>
        <v>0.18608860974971897</v>
      </c>
      <c r="L183" s="98">
        <f t="shared" si="26"/>
        <v>0.19451418504094212</v>
      </c>
      <c r="M183" s="98">
        <f t="shared" si="27"/>
        <v>0.1499980417547325</v>
      </c>
      <c r="N183" s="98">
        <f t="shared" si="28"/>
        <v>0.11106848087401885</v>
      </c>
      <c r="O183" s="98">
        <f t="shared" si="29"/>
        <v>0.3306770757412007</v>
      </c>
    </row>
    <row r="184" spans="5:15" x14ac:dyDescent="0.25">
      <c r="E184" s="98">
        <v>46</v>
      </c>
      <c r="F184" s="98">
        <f t="shared" si="20"/>
        <v>0.14151228733459359</v>
      </c>
      <c r="G184" s="98">
        <f t="shared" si="22"/>
        <v>0.20243107192575407</v>
      </c>
      <c r="H184" s="98">
        <f t="shared" si="21"/>
        <v>3.4688090737240076E-3</v>
      </c>
      <c r="I184" s="98">
        <f t="shared" si="23"/>
        <v>0.16089111783849147</v>
      </c>
      <c r="J184" s="98">
        <f t="shared" si="24"/>
        <v>0.16092017416387852</v>
      </c>
      <c r="K184" s="98">
        <f t="shared" si="25"/>
        <v>0.18608704990993638</v>
      </c>
      <c r="L184" s="98">
        <f t="shared" si="26"/>
        <v>0.19453768448977904</v>
      </c>
      <c r="M184" s="98">
        <f t="shared" si="27"/>
        <v>0.14999348530226839</v>
      </c>
      <c r="N184" s="98">
        <f t="shared" si="28"/>
        <v>0.11106550732989949</v>
      </c>
      <c r="O184" s="98">
        <f t="shared" si="29"/>
        <v>0.33027726046087663</v>
      </c>
    </row>
    <row r="185" spans="5:15" x14ac:dyDescent="0.25">
      <c r="E185" s="98">
        <v>46.25</v>
      </c>
      <c r="F185" s="98">
        <f t="shared" si="20"/>
        <v>0.14149598246895545</v>
      </c>
      <c r="G185" s="98">
        <f t="shared" si="22"/>
        <v>0.20240848170268316</v>
      </c>
      <c r="H185" s="98">
        <f t="shared" si="21"/>
        <v>3.4314097881665449E-3</v>
      </c>
      <c r="I185" s="98">
        <f t="shared" si="23"/>
        <v>0.1605442974725344</v>
      </c>
      <c r="J185" s="98">
        <f t="shared" si="24"/>
        <v>0.16057167280010731</v>
      </c>
      <c r="K185" s="98">
        <f t="shared" si="25"/>
        <v>0.1860855257612484</v>
      </c>
      <c r="L185" s="98">
        <f t="shared" si="26"/>
        <v>0.19456095445709437</v>
      </c>
      <c r="M185" s="98">
        <f t="shared" si="27"/>
        <v>0.14998902264164277</v>
      </c>
      <c r="N185" s="98">
        <f t="shared" si="28"/>
        <v>0.11106257942743981</v>
      </c>
      <c r="O185" s="98">
        <f t="shared" si="29"/>
        <v>0.32988009169860738</v>
      </c>
    </row>
    <row r="186" spans="5:15" x14ac:dyDescent="0.25">
      <c r="E186" s="98">
        <v>46.5</v>
      </c>
      <c r="F186" s="98">
        <f t="shared" si="20"/>
        <v>0.14147993987744248</v>
      </c>
      <c r="G186" s="98">
        <f t="shared" si="22"/>
        <v>0.20238609881921357</v>
      </c>
      <c r="H186" s="98">
        <f t="shared" si="21"/>
        <v>3.394612093883686E-3</v>
      </c>
      <c r="I186" s="98">
        <f t="shared" si="23"/>
        <v>0.16020000781169516</v>
      </c>
      <c r="J186" s="98">
        <f t="shared" si="24"/>
        <v>0.16022579881174556</v>
      </c>
      <c r="K186" s="98">
        <f t="shared" si="25"/>
        <v>0.18608403630064346</v>
      </c>
      <c r="L186" s="98">
        <f t="shared" si="26"/>
        <v>0.19458399793743311</v>
      </c>
      <c r="M186" s="98">
        <f t="shared" si="27"/>
        <v>0.14998465135076436</v>
      </c>
      <c r="N186" s="98">
        <f t="shared" si="28"/>
        <v>0.11105969615458884</v>
      </c>
      <c r="O186" s="98">
        <f t="shared" si="29"/>
        <v>0.3294855377720089</v>
      </c>
    </row>
    <row r="187" spans="5:15" x14ac:dyDescent="0.25">
      <c r="E187" s="98">
        <v>46.75</v>
      </c>
      <c r="F187" s="98">
        <f t="shared" si="20"/>
        <v>0.14146415396494039</v>
      </c>
      <c r="G187" s="98">
        <f t="shared" si="22"/>
        <v>0.20236391977689974</v>
      </c>
      <c r="H187" s="98">
        <f t="shared" si="21"/>
        <v>3.358403157081987E-3</v>
      </c>
      <c r="I187" s="98">
        <f t="shared" si="23"/>
        <v>0.15985822060016655</v>
      </c>
      <c r="J187" s="98">
        <f t="shared" si="24"/>
        <v>0.15988251842411771</v>
      </c>
      <c r="K187" s="98">
        <f t="shared" si="25"/>
        <v>0.18608258055847843</v>
      </c>
      <c r="L187" s="98">
        <f t="shared" si="26"/>
        <v>0.19460681788474277</v>
      </c>
      <c r="M187" s="98">
        <f t="shared" si="27"/>
        <v>0.14998036908264614</v>
      </c>
      <c r="N187" s="98">
        <f t="shared" si="28"/>
        <v>0.1110568565283359</v>
      </c>
      <c r="O187" s="98">
        <f t="shared" si="29"/>
        <v>0.32909356754572516</v>
      </c>
    </row>
    <row r="188" spans="5:15" x14ac:dyDescent="0.25">
      <c r="E188" s="98">
        <v>47</v>
      </c>
      <c r="F188" s="98">
        <f t="shared" si="20"/>
        <v>0.14144861928474425</v>
      </c>
      <c r="G188" s="98">
        <f t="shared" si="22"/>
        <v>0.20234194115620979</v>
      </c>
      <c r="H188" s="98">
        <f t="shared" si="21"/>
        <v>3.3227704843820731E-3</v>
      </c>
      <c r="I188" s="98">
        <f t="shared" si="23"/>
        <v>0.15951890788171424</v>
      </c>
      <c r="J188" s="98">
        <f t="shared" si="24"/>
        <v>0.15954179847434685</v>
      </c>
      <c r="K188" s="98">
        <f t="shared" si="25"/>
        <v>0.18608115759719812</v>
      </c>
      <c r="L188" s="98">
        <f t="shared" si="26"/>
        <v>0.19462941721255531</v>
      </c>
      <c r="M188" s="98">
        <f t="shared" si="27"/>
        <v>0.1499761735626913</v>
      </c>
      <c r="N188" s="98">
        <f t="shared" si="28"/>
        <v>0.11105405959369412</v>
      </c>
      <c r="O188" s="98">
        <f t="shared" si="29"/>
        <v>0.32870415041911771</v>
      </c>
    </row>
    <row r="189" spans="5:15" x14ac:dyDescent="0.25">
      <c r="E189" s="98">
        <v>47.25</v>
      </c>
      <c r="F189" s="98">
        <f t="shared" si="20"/>
        <v>0.14143333053385965</v>
      </c>
      <c r="G189" s="98">
        <f t="shared" si="22"/>
        <v>0.20232015961431232</v>
      </c>
      <c r="H189" s="98">
        <f t="shared" si="21"/>
        <v>3.2877019120405365E-3</v>
      </c>
      <c r="I189" s="98">
        <f t="shared" si="23"/>
        <v>0.15918204200287239</v>
      </c>
      <c r="J189" s="98">
        <f t="shared" si="24"/>
        <v>0.15920360639708911</v>
      </c>
      <c r="K189" s="98">
        <f t="shared" si="25"/>
        <v>0.18607976651011007</v>
      </c>
      <c r="L189" s="98">
        <f t="shared" si="26"/>
        <v>0.19465179879420194</v>
      </c>
      <c r="M189" s="98">
        <f t="shared" si="27"/>
        <v>0.14997206258609108</v>
      </c>
      <c r="N189" s="98">
        <f t="shared" si="28"/>
        <v>0.11105130442272645</v>
      </c>
      <c r="O189" s="98">
        <f t="shared" si="29"/>
        <v>0.32831725631429626</v>
      </c>
    </row>
    <row r="190" spans="5:15" x14ac:dyDescent="0.25">
      <c r="E190" s="98">
        <v>47.5</v>
      </c>
      <c r="F190" s="98">
        <f t="shared" si="20"/>
        <v>0.14141828254847646</v>
      </c>
      <c r="G190" s="98">
        <f t="shared" si="22"/>
        <v>0.2022985718829374</v>
      </c>
      <c r="H190" s="98">
        <f t="shared" si="21"/>
        <v>3.2531855955678672E-3</v>
      </c>
      <c r="I190" s="98">
        <f t="shared" si="23"/>
        <v>0.15884759561558337</v>
      </c>
      <c r="J190" s="98">
        <f t="shared" si="24"/>
        <v>0.15886791021067409</v>
      </c>
      <c r="K190" s="98">
        <f t="shared" si="25"/>
        <v>0.18607840642021264</v>
      </c>
      <c r="L190" s="98">
        <f t="shared" si="26"/>
        <v>0.19467396546305868</v>
      </c>
      <c r="M190" s="98">
        <f t="shared" si="27"/>
        <v>0.14996803401532921</v>
      </c>
      <c r="N190" s="98">
        <f t="shared" si="28"/>
        <v>0.1110485901136109</v>
      </c>
      <c r="O190" s="98">
        <f t="shared" si="29"/>
        <v>0.32793285566447822</v>
      </c>
    </row>
    <row r="191" spans="5:15" x14ac:dyDescent="0.25">
      <c r="E191" s="98">
        <v>47.75</v>
      </c>
      <c r="F191" s="98">
        <f t="shared" si="20"/>
        <v>0.14140347029960804</v>
      </c>
      <c r="G191" s="98">
        <f t="shared" si="22"/>
        <v>0.20227717476630833</v>
      </c>
      <c r="H191" s="98">
        <f t="shared" si="21"/>
        <v>3.2192099997258848E-3</v>
      </c>
      <c r="I191" s="98">
        <f t="shared" si="23"/>
        <v>0.15851554167932019</v>
      </c>
      <c r="J191" s="98">
        <f t="shared" si="24"/>
        <v>0.15853467850363781</v>
      </c>
      <c r="K191" s="98">
        <f t="shared" si="25"/>
        <v>0.18607707647907309</v>
      </c>
      <c r="L191" s="98">
        <f t="shared" si="26"/>
        <v>0.19469592001281871</v>
      </c>
      <c r="M191" s="98">
        <f t="shared" si="27"/>
        <v>0.14996408577778819</v>
      </c>
      <c r="N191" s="98">
        <f t="shared" si="28"/>
        <v>0.111045915789744</v>
      </c>
      <c r="O191" s="98">
        <f t="shared" si="29"/>
        <v>0.32755091940266828</v>
      </c>
    </row>
    <row r="192" spans="5:15" x14ac:dyDescent="0.25">
      <c r="E192" s="98">
        <v>48</v>
      </c>
      <c r="F192" s="98">
        <f t="shared" si="20"/>
        <v>0.1413888888888889</v>
      </c>
      <c r="G192" s="98">
        <f t="shared" si="22"/>
        <v>0.20225596513914229</v>
      </c>
      <c r="H192" s="98">
        <f t="shared" si="21"/>
        <v>3.185763888888889E-3</v>
      </c>
      <c r="I192" s="98">
        <f t="shared" si="23"/>
        <v>0.1581858534627269</v>
      </c>
      <c r="J192" s="98">
        <f t="shared" si="24"/>
        <v>0.1582038804216345</v>
      </c>
      <c r="K192" s="98">
        <f t="shared" si="25"/>
        <v>0.18607577586575397</v>
      </c>
      <c r="L192" s="98">
        <f t="shared" si="26"/>
        <v>0.19471766519778957</v>
      </c>
      <c r="M192" s="98">
        <f t="shared" si="27"/>
        <v>0.14996021586345265</v>
      </c>
      <c r="N192" s="98">
        <f t="shared" si="28"/>
        <v>0.1110432805988804</v>
      </c>
      <c r="O192" s="98">
        <f t="shared" si="29"/>
        <v>0.32717141895064555</v>
      </c>
    </row>
    <row r="193" spans="5:15" x14ac:dyDescent="0.25">
      <c r="E193" s="98">
        <v>48.25</v>
      </c>
      <c r="F193" s="98">
        <f t="shared" si="20"/>
        <v>0.1413745335445247</v>
      </c>
      <c r="G193" s="98">
        <f t="shared" si="22"/>
        <v>0.20223493994471681</v>
      </c>
      <c r="H193" s="98">
        <f t="shared" si="21"/>
        <v>3.1528363177534967E-3</v>
      </c>
      <c r="I193" s="98">
        <f t="shared" si="23"/>
        <v>0.1578585045448129</v>
      </c>
      <c r="J193" s="98">
        <f t="shared" si="24"/>
        <v>0.15787548565471629</v>
      </c>
      <c r="K193" s="98">
        <f t="shared" si="25"/>
        <v>0.18607450378578502</v>
      </c>
      <c r="L193" s="98">
        <f t="shared" si="26"/>
        <v>0.19473920373321268</v>
      </c>
      <c r="M193" s="98">
        <f t="shared" si="27"/>
        <v>0.14995642232270545</v>
      </c>
      <c r="N193" s="98">
        <f t="shared" si="28"/>
        <v>0.11104068371230691</v>
      </c>
      <c r="O193" s="98">
        <f t="shared" si="29"/>
        <v>0.32679432620824961</v>
      </c>
    </row>
    <row r="194" spans="5:15" x14ac:dyDescent="0.25">
      <c r="E194" s="98">
        <v>48.5</v>
      </c>
      <c r="F194" s="98">
        <f t="shared" si="20"/>
        <v>0.14136039961738761</v>
      </c>
      <c r="G194" s="98">
        <f t="shared" si="22"/>
        <v>0.20221409619299896</v>
      </c>
      <c r="H194" s="98">
        <f t="shared" si="21"/>
        <v>3.120416622382825E-3</v>
      </c>
      <c r="I194" s="98">
        <f t="shared" si="23"/>
        <v>0.15753346881573024</v>
      </c>
      <c r="J194" s="98">
        <f t="shared" si="24"/>
        <v>0.15754946442496623</v>
      </c>
      <c r="K194" s="98">
        <f t="shared" si="25"/>
        <v>0.18607325947017855</v>
      </c>
      <c r="L194" s="98">
        <f t="shared" si="26"/>
        <v>0.19476053829560241</v>
      </c>
      <c r="M194" s="98">
        <f t="shared" si="27"/>
        <v>0.14995270326421231</v>
      </c>
      <c r="N194" s="98">
        <f t="shared" si="28"/>
        <v>0.11103812432404951</v>
      </c>
      <c r="O194" s="98">
        <f t="shared" si="29"/>
        <v>0.32641961354295546</v>
      </c>
    </row>
    <row r="195" spans="5:15" x14ac:dyDescent="0.25">
      <c r="E195" s="98">
        <v>48.75</v>
      </c>
      <c r="F195" s="98">
        <f t="shared" si="20"/>
        <v>0.14134648257725183</v>
      </c>
      <c r="G195" s="98">
        <f t="shared" si="22"/>
        <v>0.20219343095883643</v>
      </c>
      <c r="H195" s="98">
        <f t="shared" si="21"/>
        <v>3.0884944115713345E-3</v>
      </c>
      <c r="I195" s="98">
        <f t="shared" si="23"/>
        <v>0.15721072047716705</v>
      </c>
      <c r="J195" s="98">
        <f t="shared" si="24"/>
        <v>0.15722578747447524</v>
      </c>
      <c r="K195" s="98">
        <f t="shared" si="25"/>
        <v>0.18607204217448636</v>
      </c>
      <c r="L195" s="98">
        <f t="shared" si="26"/>
        <v>0.19478167152310294</v>
      </c>
      <c r="M195" s="98">
        <f t="shared" si="27"/>
        <v>0.14994905685289076</v>
      </c>
      <c r="N195" s="98">
        <f t="shared" si="28"/>
        <v>0.11103560165011186</v>
      </c>
      <c r="O195" s="98">
        <f t="shared" si="29"/>
        <v>0.3260472537797286</v>
      </c>
    </row>
    <row r="196" spans="5:15" x14ac:dyDescent="0.25">
      <c r="E196" s="98">
        <v>49</v>
      </c>
      <c r="F196" s="98">
        <f t="shared" si="20"/>
        <v>0.14133277800916286</v>
      </c>
      <c r="G196" s="98">
        <f t="shared" si="22"/>
        <v>0.20217294138020608</v>
      </c>
      <c r="H196" s="98">
        <f t="shared" si="21"/>
        <v>3.0570595585172845E-3</v>
      </c>
      <c r="I196" s="98">
        <f t="shared" si="23"/>
        <v>0.1568902340423832</v>
      </c>
      <c r="J196" s="98">
        <f t="shared" si="24"/>
        <v>0.15690442605365024</v>
      </c>
      <c r="K196" s="98">
        <f t="shared" si="25"/>
        <v>0.18607085117789621</v>
      </c>
      <c r="L196" s="98">
        <f t="shared" si="26"/>
        <v>0.19480260601586077</v>
      </c>
      <c r="M196" s="98">
        <f t="shared" si="27"/>
        <v>0.14994548130796001</v>
      </c>
      <c r="N196" s="98">
        <f t="shared" si="28"/>
        <v>0.11103311492774354</v>
      </c>
      <c r="O196" s="98">
        <f t="shared" si="29"/>
        <v>0.32567722019115031</v>
      </c>
    </row>
    <row r="197" spans="5:15" x14ac:dyDescent="0.25">
      <c r="E197" s="98">
        <v>49.25</v>
      </c>
      <c r="F197" s="98">
        <f t="shared" si="20"/>
        <v>0.14131928160993584</v>
      </c>
      <c r="G197" s="98">
        <f t="shared" si="22"/>
        <v>0.20215262465651987</v>
      </c>
      <c r="H197" s="98">
        <f t="shared" si="21"/>
        <v>3.026102192790332E-3</v>
      </c>
      <c r="I197" s="98">
        <f t="shared" si="23"/>
        <v>0.1565719843359166</v>
      </c>
      <c r="J197" s="98">
        <f t="shared" si="24"/>
        <v>0.15658535190984371</v>
      </c>
      <c r="K197" s="98">
        <f t="shared" si="25"/>
        <v>0.18606968578236577</v>
      </c>
      <c r="L197" s="98">
        <f t="shared" si="26"/>
        <v>0.1948233443364116</v>
      </c>
      <c r="M197" s="98">
        <f t="shared" si="27"/>
        <v>0.14994197490106789</v>
      </c>
      <c r="N197" s="98">
        <f t="shared" si="28"/>
        <v>0.1110306634147372</v>
      </c>
      <c r="O197" s="98">
        <f t="shared" si="29"/>
        <v>0.32530948648780561</v>
      </c>
    </row>
    <row r="198" spans="5:15" x14ac:dyDescent="0.25">
      <c r="E198" s="98">
        <v>49.5</v>
      </c>
      <c r="F198" s="98">
        <f t="shared" si="20"/>
        <v>0.14130598918477708</v>
      </c>
      <c r="G198" s="98">
        <f t="shared" si="22"/>
        <v>0.20213247804698439</v>
      </c>
      <c r="H198" s="98">
        <f t="shared" si="21"/>
        <v>2.9956126925823894E-3</v>
      </c>
      <c r="I198" s="98">
        <f t="shared" si="23"/>
        <v>0.15625594649298397</v>
      </c>
      <c r="J198" s="98">
        <f t="shared" si="24"/>
        <v>0.15626853727629361</v>
      </c>
      <c r="K198" s="98">
        <f t="shared" si="25"/>
        <v>0.18606854531179276</v>
      </c>
      <c r="L198" s="98">
        <f t="shared" si="26"/>
        <v>0.19484388901007871</v>
      </c>
      <c r="M198" s="98">
        <f t="shared" si="27"/>
        <v>0.1499385359544915</v>
      </c>
      <c r="N198" s="98">
        <f t="shared" si="28"/>
        <v>0.11102824638875307</v>
      </c>
      <c r="O198" s="98">
        <f t="shared" si="29"/>
        <v>0.32494402680892526</v>
      </c>
    </row>
    <row r="199" spans="5:15" x14ac:dyDescent="0.25">
      <c r="E199" s="98">
        <v>49.75</v>
      </c>
      <c r="F199" s="98">
        <f t="shared" si="20"/>
        <v>0.14129289664402414</v>
      </c>
      <c r="G199" s="98">
        <f t="shared" si="22"/>
        <v>0.20211249886901309</v>
      </c>
      <c r="H199" s="98">
        <f t="shared" si="21"/>
        <v>2.965581677230373E-3</v>
      </c>
      <c r="I199" s="98">
        <f t="shared" si="23"/>
        <v>0.15594209595860042</v>
      </c>
      <c r="J199" s="98">
        <f t="shared" si="24"/>
        <v>0.15595395486136374</v>
      </c>
      <c r="K199" s="98">
        <f t="shared" si="25"/>
        <v>0.18606742911121898</v>
      </c>
      <c r="L199" s="98">
        <f t="shared" si="26"/>
        <v>0.19486424252538304</v>
      </c>
      <c r="M199" s="98">
        <f t="shared" si="27"/>
        <v>0.14993516283940825</v>
      </c>
      <c r="N199" s="98">
        <f t="shared" si="28"/>
        <v>0.11102586314666921</v>
      </c>
      <c r="O199" s="98">
        <f t="shared" si="29"/>
        <v>0.32458081571327346</v>
      </c>
    </row>
    <row r="200" spans="5:15" x14ac:dyDescent="0.25">
      <c r="E200" s="98">
        <v>50</v>
      </c>
      <c r="F200" s="98">
        <f t="shared" si="20"/>
        <v>0.14128000000000002</v>
      </c>
      <c r="G200" s="98">
        <f t="shared" si="22"/>
        <v>0.20209268449668863</v>
      </c>
      <c r="H200" s="98">
        <f t="shared" si="21"/>
        <v>2.9359999999999998E-3</v>
      </c>
      <c r="I200" s="98">
        <f t="shared" si="23"/>
        <v>0.15563040848644005</v>
      </c>
      <c r="J200" s="98">
        <f t="shared" si="24"/>
        <v>0.15564157783807536</v>
      </c>
      <c r="K200" s="98">
        <f t="shared" si="25"/>
        <v>0.1860663365460675</v>
      </c>
      <c r="L200" s="98">
        <f t="shared" si="26"/>
        <v>0.19488440733446144</v>
      </c>
      <c r="M200" s="98">
        <f t="shared" si="27"/>
        <v>0.14993185397423425</v>
      </c>
      <c r="N200" s="98">
        <f t="shared" si="28"/>
        <v>0.11102351300395719</v>
      </c>
      <c r="O200" s="98">
        <f t="shared" si="29"/>
        <v>0.32421982817027445</v>
      </c>
    </row>
    <row r="201" spans="5:15" x14ac:dyDescent="0.25">
      <c r="E201" s="98">
        <v>50.25</v>
      </c>
      <c r="F201" s="98">
        <f t="shared" ref="F201:F240" si="30">0.14+(3.2/E201^2)</f>
        <v>0.14126729536397614</v>
      </c>
      <c r="G201" s="98">
        <f t="shared" si="22"/>
        <v>0.20207303235927376</v>
      </c>
      <c r="H201" s="98">
        <f t="shared" ref="H201:H240" si="31">7.34/E201^2</f>
        <v>2.9068587411202693E-3</v>
      </c>
      <c r="I201" s="98">
        <f t="shared" si="23"/>
        <v>0.15532086013745774</v>
      </c>
      <c r="J201" s="98">
        <f t="shared" si="24"/>
        <v>0.15533137983392015</v>
      </c>
      <c r="K201" s="98">
        <f t="shared" si="25"/>
        <v>0.18606526700141041</v>
      </c>
      <c r="L201" s="98">
        <f t="shared" si="26"/>
        <v>0.19490438585349382</v>
      </c>
      <c r="M201" s="98">
        <f t="shared" si="27"/>
        <v>0.14992860782302725</v>
      </c>
      <c r="N201" s="98">
        <f t="shared" si="28"/>
        <v>0.1110211952940815</v>
      </c>
      <c r="O201" s="98">
        <f t="shared" si="29"/>
        <v>0.32386103955136958</v>
      </c>
    </row>
    <row r="202" spans="5:15" x14ac:dyDescent="0.25">
      <c r="E202" s="98">
        <v>50.5</v>
      </c>
      <c r="F202" s="98">
        <f t="shared" si="30"/>
        <v>0.14125477894324087</v>
      </c>
      <c r="G202" s="98">
        <f t="shared" ref="G202:G240" si="32">(0.1765*E202^2+239.4*E202-479.9)/(E202^2+1195*E202-3211)</f>
        <v>0.20205353993976888</v>
      </c>
      <c r="H202" s="98">
        <f t="shared" si="31"/>
        <v>2.8781492010587196E-3</v>
      </c>
      <c r="I202" s="98">
        <f t="shared" si="23"/>
        <v>0.15501342727829265</v>
      </c>
      <c r="J202" s="98">
        <f t="shared" si="24"/>
        <v>0.15502333492094608</v>
      </c>
      <c r="K202" s="98">
        <f t="shared" si="25"/>
        <v>0.18606421988126695</v>
      </c>
      <c r="L202" s="98">
        <f t="shared" si="26"/>
        <v>0.19492418046313637</v>
      </c>
      <c r="M202" s="98">
        <f t="shared" si="27"/>
        <v>0.14992542289395097</v>
      </c>
      <c r="N202" s="98">
        <f t="shared" si="28"/>
        <v>0.11101890936792165</v>
      </c>
      <c r="O202" s="98">
        <f t="shared" si="29"/>
        <v>0.32350442562159842</v>
      </c>
    </row>
    <row r="203" spans="5:15" x14ac:dyDescent="0.25">
      <c r="E203" s="98">
        <v>50.75</v>
      </c>
      <c r="F203" s="98">
        <f t="shared" si="30"/>
        <v>0.14124244703826835</v>
      </c>
      <c r="G203" s="98">
        <f t="shared" si="32"/>
        <v>0.2020342047735148</v>
      </c>
      <c r="H203" s="98">
        <f t="shared" si="31"/>
        <v>2.8498628940280034E-3</v>
      </c>
      <c r="I203" s="98">
        <f t="shared" si="23"/>
        <v>0.15470808657947149</v>
      </c>
      <c r="J203" s="98">
        <f t="shared" si="24"/>
        <v>0.15471741760610772</v>
      </c>
      <c r="K203" s="98">
        <f t="shared" si="25"/>
        <v>0.18606319460792967</v>
      </c>
      <c r="L203" s="98">
        <f t="shared" si="26"/>
        <v>0.19494379350896107</v>
      </c>
      <c r="M203" s="98">
        <f t="shared" si="27"/>
        <v>0.14992229773779855</v>
      </c>
      <c r="N203" s="98">
        <f t="shared" si="28"/>
        <v>0.11101665459321623</v>
      </c>
      <c r="O203" s="98">
        <f t="shared" si="29"/>
        <v>0.32314996253139716</v>
      </c>
    </row>
    <row r="204" spans="5:15" x14ac:dyDescent="0.25">
      <c r="E204" s="98">
        <v>51</v>
      </c>
      <c r="F204" s="98">
        <f t="shared" si="30"/>
        <v>0.14123029603998463</v>
      </c>
      <c r="G204" s="98">
        <f t="shared" si="32"/>
        <v>0.20201502444683847</v>
      </c>
      <c r="H204" s="98">
        <f t="shared" si="31"/>
        <v>2.821991541714725E-3</v>
      </c>
      <c r="I204" s="98">
        <f t="shared" si="23"/>
        <v>0.15440481501342798</v>
      </c>
      <c r="J204" s="98">
        <f t="shared" si="24"/>
        <v>0.1544136028218715</v>
      </c>
      <c r="K204" s="98">
        <f t="shared" si="25"/>
        <v>0.18606219062131776</v>
      </c>
      <c r="L204" s="98">
        <f t="shared" si="26"/>
        <v>0.19496322730189908</v>
      </c>
      <c r="M204" s="98">
        <f t="shared" si="27"/>
        <v>0.14991923094657231</v>
      </c>
      <c r="N204" s="98">
        <f t="shared" si="28"/>
        <v>0.11101443035402792</v>
      </c>
      <c r="O204" s="98">
        <f t="shared" si="29"/>
        <v>0.32279762680860691</v>
      </c>
    </row>
    <row r="205" spans="5:15" x14ac:dyDescent="0.25">
      <c r="E205" s="98">
        <v>51.25</v>
      </c>
      <c r="F205" s="98">
        <f t="shared" si="30"/>
        <v>0.14121832242712673</v>
      </c>
      <c r="G205" s="98">
        <f t="shared" si="32"/>
        <v>0.20199599659574119</v>
      </c>
      <c r="H205" s="98">
        <f t="shared" si="31"/>
        <v>2.7945270672218919E-3</v>
      </c>
      <c r="I205" s="98">
        <f t="shared" ref="I205:I240" si="33">0.693/((1-0.3)^0.2*E205^0.4)*(1-0.2*(E205-3.5)*EXP(-(E205-3.5)/(3.95)))</f>
        <v>0.15410358985235584</v>
      </c>
      <c r="J205" s="98">
        <f t="shared" ref="J205:J240" si="34">0.693/((1-0.3)^(1/5)*E205^(2/5))</f>
        <v>0.15411186591706966</v>
      </c>
      <c r="K205" s="98">
        <f t="shared" ref="K205:K240" si="35">22.84*E205^(-3.259)+0.186</f>
        <v>0.18606120737835635</v>
      </c>
      <c r="L205" s="98">
        <f t="shared" ref="L205:L240" si="36">(0.199*E205^3-3.324*E205^2+20.63*E205-33.03)/(E205^3-15.68*E205^2+89.49*E205-152)</f>
        <v>0.1949824841186884</v>
      </c>
      <c r="M205" s="98">
        <f t="shared" ref="M205:M240" si="37">14.73*E205^(-2.827)+0.1497</f>
        <v>0.14991622115211747</v>
      </c>
      <c r="N205" s="98">
        <f t="shared" ref="N205:N240" si="38">(0.1107*E205^3-1.62*E205^2+8.124*E205-12.1)/(E205^3-14.73*E205^2+72.88*E205-112.3)</f>
        <v>0.1110122360502281</v>
      </c>
      <c r="O205" s="98">
        <f t="shared" si="29"/>
        <v>0.32244739535068639</v>
      </c>
    </row>
    <row r="206" spans="5:15" x14ac:dyDescent="0.25">
      <c r="E206" s="98">
        <v>51.5</v>
      </c>
      <c r="F206" s="98">
        <f t="shared" si="30"/>
        <v>0.14120652276369122</v>
      </c>
      <c r="G206" s="98">
        <f t="shared" si="32"/>
        <v>0.20197711890462625</v>
      </c>
      <c r="H206" s="98">
        <f t="shared" si="31"/>
        <v>2.7674615892167029E-3</v>
      </c>
      <c r="I206" s="98">
        <f t="shared" si="33"/>
        <v>0.15380438866591023</v>
      </c>
      <c r="J206" s="98">
        <f t="shared" si="34"/>
        <v>0.15381218264799396</v>
      </c>
      <c r="K206" s="98">
        <f t="shared" si="35"/>
        <v>0.18606024435238067</v>
      </c>
      <c r="L206" s="98">
        <f t="shared" si="36"/>
        <v>0.19500156620232412</v>
      </c>
      <c r="M206" s="98">
        <f t="shared" si="37"/>
        <v>0.14991326702480767</v>
      </c>
      <c r="N206" s="98">
        <f t="shared" si="38"/>
        <v>0.11101007109700141</v>
      </c>
      <c r="O206" s="98">
        <f t="shared" si="29"/>
        <v>0.3220992454171217</v>
      </c>
    </row>
    <row r="207" spans="5:15" x14ac:dyDescent="0.25">
      <c r="E207" s="98">
        <v>51.75</v>
      </c>
      <c r="F207" s="98">
        <f t="shared" si="30"/>
        <v>0.14119489369646901</v>
      </c>
      <c r="G207" s="98">
        <f t="shared" si="32"/>
        <v>0.2019583891050663</v>
      </c>
      <c r="H207" s="98">
        <f t="shared" si="31"/>
        <v>2.7407874162757588E-3</v>
      </c>
      <c r="I207" s="98">
        <f t="shared" si="33"/>
        <v>0.15350718931877075</v>
      </c>
      <c r="J207" s="98">
        <f t="shared" si="34"/>
        <v>0.15351452916972189</v>
      </c>
      <c r="K207" s="98">
        <f t="shared" si="35"/>
        <v>0.18605930103256349</v>
      </c>
      <c r="L207" s="98">
        <f t="shared" si="36"/>
        <v>0.19502047576251022</v>
      </c>
      <c r="M207" s="98">
        <f t="shared" si="37"/>
        <v>0.14991036727227983</v>
      </c>
      <c r="N207" s="98">
        <f t="shared" si="38"/>
        <v>0.1110079349243675</v>
      </c>
      <c r="O207" s="98">
        <f t="shared" si="29"/>
        <v>0.32175315462202891</v>
      </c>
    </row>
    <row r="208" spans="5:15" x14ac:dyDescent="0.25">
      <c r="E208" s="98">
        <v>52</v>
      </c>
      <c r="F208" s="98">
        <f t="shared" si="30"/>
        <v>0.14118343195266272</v>
      </c>
      <c r="G208" s="98">
        <f t="shared" si="32"/>
        <v>0.20193980497460778</v>
      </c>
      <c r="H208" s="98">
        <f t="shared" si="31"/>
        <v>2.7144970414201184E-3</v>
      </c>
      <c r="I208" s="98">
        <f t="shared" si="33"/>
        <v>0.15321196996808112</v>
      </c>
      <c r="J208" s="98">
        <f t="shared" si="34"/>
        <v>0.15321888202766887</v>
      </c>
      <c r="K208" s="98">
        <f t="shared" si="35"/>
        <v>0.18605837692336571</v>
      </c>
      <c r="L208" s="98">
        <f t="shared" si="36"/>
        <v>0.19503921497611351</v>
      </c>
      <c r="M208" s="98">
        <f t="shared" si="37"/>
        <v>0.1499075206382165</v>
      </c>
      <c r="N208" s="98">
        <f t="shared" si="38"/>
        <v>0.1110058269767214</v>
      </c>
      <c r="O208" s="98">
        <f t="shared" si="29"/>
        <v>0.32140910092694197</v>
      </c>
    </row>
    <row r="209" spans="5:15" x14ac:dyDescent="0.25">
      <c r="E209" s="98">
        <v>52.25</v>
      </c>
      <c r="F209" s="98">
        <f t="shared" si="30"/>
        <v>0.14117213433758385</v>
      </c>
      <c r="G209" s="98">
        <f t="shared" si="32"/>
        <v>0.20192136433561142</v>
      </c>
      <c r="H209" s="98">
        <f t="shared" si="31"/>
        <v>2.6885831368329478E-3</v>
      </c>
      <c r="I209" s="98">
        <f t="shared" si="33"/>
        <v>0.15291870906077584</v>
      </c>
      <c r="J209" s="98">
        <f t="shared" si="34"/>
        <v>0.15292521814935836</v>
      </c>
      <c r="K209" s="98">
        <f t="shared" si="35"/>
        <v>0.18605747154400798</v>
      </c>
      <c r="L209" s="98">
        <f t="shared" si="36"/>
        <v>0.19505778598761728</v>
      </c>
      <c r="M209" s="98">
        <f t="shared" si="37"/>
        <v>0.1499047259011736</v>
      </c>
      <c r="N209" s="98">
        <f t="shared" si="38"/>
        <v>0.11100374671238991</v>
      </c>
      <c r="O209" s="98">
        <f t="shared" si="29"/>
        <v>0.32106706263378149</v>
      </c>
    </row>
    <row r="210" spans="5:15" x14ac:dyDescent="0.25">
      <c r="E210" s="98">
        <v>52.5</v>
      </c>
      <c r="F210" s="98">
        <f t="shared" si="30"/>
        <v>0.14116099773242632</v>
      </c>
      <c r="G210" s="98">
        <f t="shared" si="32"/>
        <v>0.20190306505412814</v>
      </c>
      <c r="H210" s="98">
        <f t="shared" si="31"/>
        <v>2.6630385487528344E-3</v>
      </c>
      <c r="I210" s="98">
        <f t="shared" si="33"/>
        <v>0.1526273853308078</v>
      </c>
      <c r="J210" s="98">
        <f t="shared" si="34"/>
        <v>0.15263351483640467</v>
      </c>
      <c r="K210" s="98">
        <f t="shared" si="35"/>
        <v>0.18605658442796338</v>
      </c>
      <c r="L210" s="98">
        <f t="shared" si="36"/>
        <v>0.19507619090957531</v>
      </c>
      <c r="M210" s="98">
        <f t="shared" si="37"/>
        <v>0.14990198187345158</v>
      </c>
      <c r="N210" s="98">
        <f t="shared" si="38"/>
        <v>0.1110016936032046</v>
      </c>
      <c r="O210" s="98">
        <f t="shared" si="29"/>
        <v>0.32072701837799827</v>
      </c>
    </row>
    <row r="211" spans="5:15" x14ac:dyDescent="0.25">
      <c r="E211" s="98">
        <v>52.75</v>
      </c>
      <c r="F211" s="98">
        <f t="shared" si="30"/>
        <v>0.14115001909211386</v>
      </c>
      <c r="G211" s="98">
        <f t="shared" si="32"/>
        <v>0.20188490503880807</v>
      </c>
      <c r="H211" s="98">
        <f t="shared" si="31"/>
        <v>2.6378562925361065E-3</v>
      </c>
      <c r="I211" s="98">
        <f t="shared" si="33"/>
        <v>0.15233797779628544</v>
      </c>
      <c r="J211" s="98">
        <f t="shared" si="34"/>
        <v>0.15234374975670067</v>
      </c>
      <c r="K211" s="98">
        <f t="shared" si="35"/>
        <v>0.18605571512246974</v>
      </c>
      <c r="L211" s="98">
        <f t="shared" si="36"/>
        <v>0.19509443182306554</v>
      </c>
      <c r="M211" s="98">
        <f t="shared" si="37"/>
        <v>0.14989928740000841</v>
      </c>
      <c r="N211" s="98">
        <f t="shared" si="38"/>
        <v>0.11099966713408976</v>
      </c>
      <c r="O211" s="98">
        <f t="shared" si="29"/>
        <v>0.3203889471218877</v>
      </c>
    </row>
    <row r="212" spans="5:15" x14ac:dyDescent="0.25">
      <c r="E212" s="98">
        <v>53</v>
      </c>
      <c r="F212" s="98">
        <f t="shared" si="30"/>
        <v>0.14113919544321823</v>
      </c>
      <c r="G212" s="98">
        <f t="shared" si="32"/>
        <v>0.20186688223984239</v>
      </c>
      <c r="H212" s="98">
        <f t="shared" si="31"/>
        <v>2.6130295478818083E-3</v>
      </c>
      <c r="I212" s="98">
        <f t="shared" si="33"/>
        <v>0.15205046575653119</v>
      </c>
      <c r="J212" s="98">
        <f t="shared" si="34"/>
        <v>0.15205590093680491</v>
      </c>
      <c r="K212" s="98">
        <f t="shared" si="35"/>
        <v>0.18605486318806078</v>
      </c>
      <c r="L212" s="98">
        <f t="shared" si="36"/>
        <v>0.19511251077814185</v>
      </c>
      <c r="M212" s="98">
        <f t="shared" si="37"/>
        <v>0.14989664135741243</v>
      </c>
      <c r="N212" s="98">
        <f t="shared" si="38"/>
        <v>0.11099766680266573</v>
      </c>
      <c r="O212" s="98">
        <f t="shared" si="29"/>
        <v>0.32005282814806818</v>
      </c>
    </row>
    <row r="213" spans="5:15" x14ac:dyDescent="0.25">
      <c r="E213" s="98">
        <v>53.25</v>
      </c>
      <c r="F213" s="98">
        <f t="shared" si="30"/>
        <v>0.14112852388194583</v>
      </c>
      <c r="G213" s="98">
        <f t="shared" si="32"/>
        <v>0.2018489946479366</v>
      </c>
      <c r="H213" s="98">
        <f t="shared" si="31"/>
        <v>2.5885516542132293E-3</v>
      </c>
      <c r="I213" s="98">
        <f t="shared" si="33"/>
        <v>0.15176482878907016</v>
      </c>
      <c r="J213" s="98">
        <f t="shared" si="34"/>
        <v>0.15176994675452221</v>
      </c>
      <c r="K213" s="98">
        <f t="shared" si="35"/>
        <v>0.18605402819811542</v>
      </c>
      <c r="L213" s="98">
        <f t="shared" si="36"/>
        <v>0.19513042979428513</v>
      </c>
      <c r="M213" s="98">
        <f t="shared" si="37"/>
        <v>0.14989404265283351</v>
      </c>
      <c r="N213" s="98">
        <f t="shared" si="38"/>
        <v>0.11099569211886577</v>
      </c>
      <c r="O213" s="98">
        <f t="shared" si="29"/>
        <v>0.31971864105312031</v>
      </c>
    </row>
    <row r="214" spans="5:15" x14ac:dyDescent="0.25">
      <c r="E214" s="98">
        <v>53.5</v>
      </c>
      <c r="F214" s="98">
        <f t="shared" si="30"/>
        <v>0.14111800157218973</v>
      </c>
      <c r="G214" s="98">
        <f t="shared" si="32"/>
        <v>0.20183124029331395</v>
      </c>
      <c r="H214" s="98">
        <f t="shared" si="31"/>
        <v>2.5644161062101491E-3</v>
      </c>
      <c r="I214" s="98">
        <f t="shared" si="33"/>
        <v>0.15148104674655749</v>
      </c>
      <c r="J214" s="98">
        <f t="shared" si="34"/>
        <v>0.15148586593167154</v>
      </c>
      <c r="K214" s="98">
        <f t="shared" si="35"/>
        <v>0.1860532097384244</v>
      </c>
      <c r="L214" s="98">
        <f t="shared" si="36"/>
        <v>0.19514819086085158</v>
      </c>
      <c r="M214" s="98">
        <f t="shared" si="37"/>
        <v>0.14989149022307102</v>
      </c>
      <c r="N214" s="98">
        <f t="shared" si="38"/>
        <v>0.11099374260456706</v>
      </c>
      <c r="O214" s="98">
        <f t="shared" si="29"/>
        <v>0.31938636574138141</v>
      </c>
    </row>
    <row r="215" spans="5:15" x14ac:dyDescent="0.25">
      <c r="E215" s="98">
        <v>53.75</v>
      </c>
      <c r="F215" s="98">
        <f t="shared" si="30"/>
        <v>0.14110762574364522</v>
      </c>
      <c r="G215" s="98">
        <f t="shared" si="32"/>
        <v>0.20181361724474817</v>
      </c>
      <c r="H215" s="98">
        <f t="shared" si="31"/>
        <v>2.5406165494862086E-3</v>
      </c>
      <c r="I215" s="98">
        <f t="shared" si="33"/>
        <v>0.15119909975365345</v>
      </c>
      <c r="J215" s="98">
        <f t="shared" si="34"/>
        <v>0.15120363752703575</v>
      </c>
      <c r="K215" s="98">
        <f t="shared" si="35"/>
        <v>0.18605240740677331</v>
      </c>
      <c r="L215" s="98">
        <f t="shared" si="36"/>
        <v>0.19516579593751923</v>
      </c>
      <c r="M215" s="98">
        <f t="shared" si="37"/>
        <v>0.14988898303361697</v>
      </c>
      <c r="N215" s="98">
        <f t="shared" si="38"/>
        <v>0.11099181779323436</v>
      </c>
      <c r="O215" s="98">
        <f t="shared" ref="O215:O240" si="39">0.7727*E215^(-0.222)</f>
        <v>0.31905598241889088</v>
      </c>
    </row>
    <row r="216" spans="5:15" x14ac:dyDescent="0.25">
      <c r="E216" s="98">
        <v>54</v>
      </c>
      <c r="F216" s="98">
        <f t="shared" si="30"/>
        <v>0.14109739368998631</v>
      </c>
      <c r="G216" s="98">
        <f t="shared" si="32"/>
        <v>0.20179612360862462</v>
      </c>
      <c r="H216" s="98">
        <f t="shared" si="31"/>
        <v>2.5171467764060354E-3</v>
      </c>
      <c r="I216" s="98">
        <f t="shared" si="33"/>
        <v>0.15091896820385309</v>
      </c>
      <c r="J216" s="98">
        <f t="shared" si="34"/>
        <v>0.15092324092948803</v>
      </c>
      <c r="K216" s="98">
        <f t="shared" si="35"/>
        <v>0.18605162081254178</v>
      </c>
      <c r="L216" s="98">
        <f t="shared" si="36"/>
        <v>0.19518324695473127</v>
      </c>
      <c r="M216" s="98">
        <f t="shared" si="37"/>
        <v>0.14988652007775302</v>
      </c>
      <c r="N216" s="98">
        <f t="shared" si="38"/>
        <v>0.11098991722957642</v>
      </c>
      <c r="O216" s="98">
        <f t="shared" si="39"/>
        <v>0.31872747158748266</v>
      </c>
    </row>
    <row r="217" spans="5:15" x14ac:dyDescent="0.25">
      <c r="E217" s="98">
        <v>54.25</v>
      </c>
      <c r="F217" s="98">
        <f t="shared" si="30"/>
        <v>0.1410873027671006</v>
      </c>
      <c r="G217" s="98">
        <f t="shared" si="32"/>
        <v>0.20177875752802835</v>
      </c>
      <c r="H217" s="98">
        <f t="shared" si="31"/>
        <v>2.4940007220369937E-3</v>
      </c>
      <c r="I217" s="98">
        <f t="shared" si="33"/>
        <v>0.15064063275627848</v>
      </c>
      <c r="J217" s="98">
        <f t="shared" si="34"/>
        <v>0.15064465585128953</v>
      </c>
      <c r="K217" s="98">
        <f t="shared" si="35"/>
        <v>0.18605084957631748</v>
      </c>
      <c r="L217" s="98">
        <f t="shared" si="36"/>
        <v>0.19520054581413629</v>
      </c>
      <c r="M217" s="98">
        <f t="shared" si="37"/>
        <v>0.14988410037567979</v>
      </c>
      <c r="N217" s="98">
        <f t="shared" si="38"/>
        <v>0.11098804046921437</v>
      </c>
      <c r="O217" s="98">
        <f t="shared" si="39"/>
        <v>0.3184008140390196</v>
      </c>
    </row>
    <row r="218" spans="5:15" x14ac:dyDescent="0.25">
      <c r="E218" s="98">
        <v>54.5</v>
      </c>
      <c r="F218" s="98">
        <f t="shared" si="30"/>
        <v>0.14107735039138122</v>
      </c>
      <c r="G218" s="98">
        <f t="shared" si="32"/>
        <v>0.2017615171818592</v>
      </c>
      <c r="H218" s="98">
        <f t="shared" si="31"/>
        <v>2.4711724602306203E-3</v>
      </c>
      <c r="I218" s="98">
        <f t="shared" si="33"/>
        <v>0.15036407433243906</v>
      </c>
      <c r="J218" s="98">
        <f t="shared" si="34"/>
        <v>0.15036786232155311</v>
      </c>
      <c r="K218" s="98">
        <f t="shared" si="35"/>
        <v>0.18605009332952496</v>
      </c>
      <c r="L218" s="98">
        <f t="shared" si="36"/>
        <v>0.19521769438902559</v>
      </c>
      <c r="M218" s="98">
        <f t="shared" si="37"/>
        <v>0.14988172297367747</v>
      </c>
      <c r="N218" s="98">
        <f t="shared" si="38"/>
        <v>0.11098618707836139</v>
      </c>
      <c r="O218" s="98">
        <f t="shared" si="39"/>
        <v>0.31807599084976623</v>
      </c>
    </row>
    <row r="219" spans="5:15" x14ac:dyDescent="0.25">
      <c r="E219" s="98">
        <v>54.75</v>
      </c>
      <c r="F219" s="98">
        <f t="shared" si="30"/>
        <v>0.14106753403807262</v>
      </c>
      <c r="G219" s="98">
        <f t="shared" si="32"/>
        <v>0.20174440078397171</v>
      </c>
      <c r="H219" s="98">
        <f t="shared" si="31"/>
        <v>2.4486561998290279E-3</v>
      </c>
      <c r="I219" s="98">
        <f t="shared" si="33"/>
        <v>0.15008927411296769</v>
      </c>
      <c r="J219" s="98">
        <f t="shared" si="34"/>
        <v>0.15009284067986881</v>
      </c>
      <c r="K219" s="98">
        <f t="shared" si="35"/>
        <v>0.18604935171406831</v>
      </c>
      <c r="L219" s="98">
        <f t="shared" si="36"/>
        <v>0.19523469452476633</v>
      </c>
      <c r="M219" s="98">
        <f t="shared" si="37"/>
        <v>0.14987938694329622</v>
      </c>
      <c r="N219" s="98">
        <f t="shared" si="38"/>
        <v>0.11098435663351394</v>
      </c>
      <c r="O219" s="98">
        <f t="shared" si="39"/>
        <v>0.31775298337489671</v>
      </c>
    </row>
    <row r="220" spans="5:15" x14ac:dyDescent="0.25">
      <c r="E220" s="98">
        <v>55</v>
      </c>
      <c r="F220" s="98">
        <f t="shared" si="30"/>
        <v>0.14105785123966944</v>
      </c>
      <c r="G220" s="98">
        <f t="shared" si="32"/>
        <v>0.20172740658234029</v>
      </c>
      <c r="H220" s="98">
        <f t="shared" si="31"/>
        <v>2.4264462809917356E-3</v>
      </c>
      <c r="I220" s="98">
        <f t="shared" si="33"/>
        <v>0.14981621353433638</v>
      </c>
      <c r="J220" s="98">
        <f t="shared" si="34"/>
        <v>0.14981957157008552</v>
      </c>
      <c r="K220" s="98">
        <f t="shared" si="35"/>
        <v>0.18604862438198702</v>
      </c>
      <c r="L220" s="98">
        <f t="shared" si="36"/>
        <v>0.19525154803923117</v>
      </c>
      <c r="M220" s="98">
        <f t="shared" si="37"/>
        <v>0.14987709138057528</v>
      </c>
      <c r="N220" s="98">
        <f t="shared" si="38"/>
        <v>0.11098254872115303</v>
      </c>
      <c r="O220" s="98">
        <f t="shared" si="39"/>
        <v>0.31743177324313199</v>
      </c>
    </row>
    <row r="221" spans="5:15" x14ac:dyDescent="0.25">
      <c r="E221" s="98">
        <v>55.25</v>
      </c>
      <c r="F221" s="98">
        <f t="shared" si="30"/>
        <v>0.1410482995843656</v>
      </c>
      <c r="G221" s="98">
        <f t="shared" si="32"/>
        <v>0.20171053285824767</v>
      </c>
      <c r="H221" s="98">
        <f t="shared" si="31"/>
        <v>2.4045371716385822E-3</v>
      </c>
      <c r="I221" s="98">
        <f t="shared" si="33"/>
        <v>0.14954487428555899</v>
      </c>
      <c r="J221" s="98">
        <f t="shared" si="34"/>
        <v>0.14954803593424532</v>
      </c>
      <c r="K221" s="98">
        <f t="shared" si="35"/>
        <v>0.18604791099512502</v>
      </c>
      <c r="L221" s="98">
        <f t="shared" si="36"/>
        <v>0.19526825672322357</v>
      </c>
      <c r="M221" s="98">
        <f t="shared" si="37"/>
        <v>0.14987483540528948</v>
      </c>
      <c r="N221" s="98">
        <f t="shared" si="38"/>
        <v>0.11098076293745615</v>
      </c>
      <c r="O221" s="98">
        <f t="shared" si="39"/>
        <v>0.31711234235150537</v>
      </c>
    </row>
    <row r="222" spans="5:15" x14ac:dyDescent="0.25">
      <c r="E222" s="98">
        <v>55.5</v>
      </c>
      <c r="F222" s="98">
        <f t="shared" si="30"/>
        <v>0.1410388767145524</v>
      </c>
      <c r="G222" s="98">
        <f t="shared" si="32"/>
        <v>0.20169377792549675</v>
      </c>
      <c r="H222" s="98">
        <f t="shared" si="31"/>
        <v>2.3829234640045452E-3</v>
      </c>
      <c r="I222" s="98">
        <f t="shared" si="33"/>
        <v>0.14927523830488384</v>
      </c>
      <c r="J222" s="98">
        <f t="shared" si="34"/>
        <v>0.14927821500666513</v>
      </c>
      <c r="K222" s="98">
        <f t="shared" si="35"/>
        <v>0.18604721122481144</v>
      </c>
      <c r="L222" s="98">
        <f t="shared" si="36"/>
        <v>0.19528482234089917</v>
      </c>
      <c r="M222" s="98">
        <f t="shared" si="37"/>
        <v>0.14987261816022243</v>
      </c>
      <c r="N222" s="98">
        <f t="shared" si="38"/>
        <v>0.11097899888801883</v>
      </c>
      <c r="O222" s="98">
        <f t="shared" si="39"/>
        <v>0.31679467286025043</v>
      </c>
    </row>
    <row r="223" spans="5:15" x14ac:dyDescent="0.25">
      <c r="E223" s="98">
        <v>55.75</v>
      </c>
      <c r="F223" s="98">
        <f t="shared" si="30"/>
        <v>0.14102958032536347</v>
      </c>
      <c r="G223" s="98">
        <f t="shared" si="32"/>
        <v>0.20167714012964477</v>
      </c>
      <c r="H223" s="98">
        <f t="shared" si="31"/>
        <v>2.3615998713024593E-3</v>
      </c>
      <c r="I223" s="98">
        <f t="shared" si="33"/>
        <v>0.14900728777648245</v>
      </c>
      <c r="J223" s="98">
        <f t="shared" si="34"/>
        <v>0.14901009030816212</v>
      </c>
      <c r="K223" s="98">
        <f t="shared" si="35"/>
        <v>0.18604652475155367</v>
      </c>
      <c r="L223" s="98">
        <f t="shared" si="36"/>
        <v>0.19530124663018236</v>
      </c>
      <c r="M223" s="98">
        <f t="shared" si="37"/>
        <v>0.14987043881046508</v>
      </c>
      <c r="N223" s="98">
        <f t="shared" si="38"/>
        <v>0.11097725618758562</v>
      </c>
      <c r="O223" s="98">
        <f t="shared" si="39"/>
        <v>0.316478747187809</v>
      </c>
    </row>
    <row r="224" spans="5:15" x14ac:dyDescent="0.25">
      <c r="E224" s="98">
        <v>56</v>
      </c>
      <c r="F224" s="98">
        <f t="shared" si="30"/>
        <v>0.14102040816326533</v>
      </c>
      <c r="G224" s="98">
        <f t="shared" si="32"/>
        <v>0.20166061784725858</v>
      </c>
      <c r="H224" s="98">
        <f t="shared" si="31"/>
        <v>2.3405612244897958E-3</v>
      </c>
      <c r="I224" s="98">
        <f t="shared" si="33"/>
        <v>0.14874100512713773</v>
      </c>
      <c r="J224" s="98">
        <f t="shared" si="34"/>
        <v>0.14874364364041856</v>
      </c>
      <c r="K224" s="98">
        <f t="shared" si="35"/>
        <v>0.18604585126474127</v>
      </c>
      <c r="L224" s="98">
        <f t="shared" si="36"/>
        <v>0.19531753130317858</v>
      </c>
      <c r="M224" s="98">
        <f t="shared" si="37"/>
        <v>0.14986829654273845</v>
      </c>
      <c r="N224" s="98">
        <f t="shared" si="38"/>
        <v>0.11097553445979022</v>
      </c>
      <c r="O224" s="98">
        <f t="shared" si="39"/>
        <v>0.31616454800595634</v>
      </c>
    </row>
    <row r="225" spans="5:15" x14ac:dyDescent="0.25">
      <c r="E225" s="98">
        <v>56.25</v>
      </c>
      <c r="F225" s="98">
        <f t="shared" si="30"/>
        <v>0.14101135802469136</v>
      </c>
      <c r="G225" s="98">
        <f t="shared" si="32"/>
        <v>0.20164420948519143</v>
      </c>
      <c r="H225" s="98">
        <f t="shared" si="31"/>
        <v>2.3198024691358024E-3</v>
      </c>
      <c r="I225" s="98">
        <f t="shared" si="33"/>
        <v>0.14847637302293532</v>
      </c>
      <c r="J225" s="98">
        <f t="shared" si="34"/>
        <v>0.14847885708048189</v>
      </c>
      <c r="K225" s="98">
        <f t="shared" si="35"/>
        <v>0.1860451904623609</v>
      </c>
      <c r="L225" s="98">
        <f t="shared" si="36"/>
        <v>0.19533367804658167</v>
      </c>
      <c r="M225" s="98">
        <f t="shared" si="37"/>
        <v>0.14986619056474007</v>
      </c>
      <c r="N225" s="98">
        <f t="shared" si="38"/>
        <v>0.11097383333690407</v>
      </c>
      <c r="O225" s="98">
        <f t="shared" si="39"/>
        <v>0.31585205823503915</v>
      </c>
    </row>
    <row r="226" spans="5:15" x14ac:dyDescent="0.25">
      <c r="E226" s="98">
        <v>56.5</v>
      </c>
      <c r="F226" s="98">
        <f t="shared" si="30"/>
        <v>0.14100242775471847</v>
      </c>
      <c r="G226" s="98">
        <f t="shared" si="32"/>
        <v>0.20162791347987927</v>
      </c>
      <c r="H226" s="98">
        <f t="shared" si="31"/>
        <v>2.2993186623854649E-3</v>
      </c>
      <c r="I226" s="98">
        <f t="shared" si="33"/>
        <v>0.1482133743659621</v>
      </c>
      <c r="J226" s="98">
        <f t="shared" si="34"/>
        <v>0.14821571297539626</v>
      </c>
      <c r="K226" s="98">
        <f t="shared" si="35"/>
        <v>0.18604454205072155</v>
      </c>
      <c r="L226" s="98">
        <f t="shared" si="36"/>
        <v>0.19534968852207685</v>
      </c>
      <c r="M226" s="98">
        <f t="shared" si="37"/>
        <v>0.14986412010451297</v>
      </c>
      <c r="N226" s="98">
        <f t="shared" si="38"/>
        <v>0.11097215245959369</v>
      </c>
      <c r="O226" s="98">
        <f t="shared" si="39"/>
        <v>0.31554126103932323</v>
      </c>
    </row>
    <row r="227" spans="5:15" x14ac:dyDescent="0.25">
      <c r="E227" s="98">
        <v>56.75</v>
      </c>
      <c r="F227" s="98">
        <f t="shared" si="30"/>
        <v>0.14099361524578394</v>
      </c>
      <c r="G227" s="98">
        <f t="shared" si="32"/>
        <v>0.20161172829665699</v>
      </c>
      <c r="H227" s="98">
        <f t="shared" si="31"/>
        <v>2.2791049700168838E-3</v>
      </c>
      <c r="I227" s="98">
        <f t="shared" si="33"/>
        <v>0.1479519922910156</v>
      </c>
      <c r="J227" s="98">
        <f t="shared" si="34"/>
        <v>0.14795419393696255</v>
      </c>
      <c r="K227" s="98">
        <f t="shared" si="35"/>
        <v>0.18604390574418983</v>
      </c>
      <c r="L227" s="98">
        <f t="shared" si="36"/>
        <v>0.19536556436673796</v>
      </c>
      <c r="M227" s="98">
        <f t="shared" si="37"/>
        <v>0.14986208440983609</v>
      </c>
      <c r="N227" s="98">
        <f t="shared" si="38"/>
        <v>0.11097049147668575</v>
      </c>
      <c r="O227" s="98">
        <f t="shared" si="39"/>
        <v>0.31523213982244996</v>
      </c>
    </row>
    <row r="228" spans="5:15" x14ac:dyDescent="0.25">
      <c r="E228" s="98">
        <v>57</v>
      </c>
      <c r="F228" s="98">
        <f t="shared" si="30"/>
        <v>0.14098491843644201</v>
      </c>
      <c r="G228" s="98">
        <f t="shared" si="32"/>
        <v>0.20159565242909339</v>
      </c>
      <c r="H228" s="98">
        <f t="shared" si="31"/>
        <v>2.2591566635887963E-3</v>
      </c>
      <c r="I228" s="98">
        <f t="shared" si="33"/>
        <v>0.1476922101623262</v>
      </c>
      <c r="J228" s="98">
        <f t="shared" si="34"/>
        <v>0.14769428283662206</v>
      </c>
      <c r="K228" s="98">
        <f t="shared" si="35"/>
        <v>0.18604328126493452</v>
      </c>
      <c r="L228" s="98">
        <f t="shared" si="36"/>
        <v>0.19538130719342095</v>
      </c>
      <c r="M228" s="98">
        <f t="shared" si="37"/>
        <v>0.1498600827476359</v>
      </c>
      <c r="N228" s="98">
        <f t="shared" si="38"/>
        <v>0.1109688500449401</v>
      </c>
      <c r="O228" s="98">
        <f t="shared" si="39"/>
        <v>0.31492467822299519</v>
      </c>
    </row>
    <row r="229" spans="5:15" x14ac:dyDescent="0.25">
      <c r="E229" s="98">
        <v>57.25</v>
      </c>
      <c r="F229" s="98">
        <f t="shared" si="30"/>
        <v>0.1409763353101581</v>
      </c>
      <c r="G229" s="98">
        <f t="shared" si="32"/>
        <v>0.20157968439834442</v>
      </c>
      <c r="H229" s="98">
        <f t="shared" si="31"/>
        <v>2.2394691176751014E-3</v>
      </c>
      <c r="I229" s="98">
        <f t="shared" si="33"/>
        <v>0.14743401157029554</v>
      </c>
      <c r="J229" s="98">
        <f t="shared" si="34"/>
        <v>0.14743596280046117</v>
      </c>
      <c r="K229" s="98">
        <f t="shared" si="35"/>
        <v>0.18604266834268068</v>
      </c>
      <c r="L229" s="98">
        <f t="shared" si="36"/>
        <v>0.19539691859115094</v>
      </c>
      <c r="M229" s="98">
        <f t="shared" si="37"/>
        <v>0.14985811440341767</v>
      </c>
      <c r="N229" s="98">
        <f t="shared" si="38"/>
        <v>0.11096722782883001</v>
      </c>
      <c r="O229" s="98">
        <f t="shared" si="39"/>
        <v>0.31461886011013107</v>
      </c>
    </row>
    <row r="230" spans="5:15" x14ac:dyDescent="0.25">
      <c r="E230" s="98">
        <v>57.5</v>
      </c>
      <c r="F230" s="98">
        <f t="shared" si="30"/>
        <v>0.1409678638941399</v>
      </c>
      <c r="G230" s="98">
        <f t="shared" si="32"/>
        <v>0.20156382275252424</v>
      </c>
      <c r="H230" s="98">
        <f t="shared" si="31"/>
        <v>2.2200378071833646E-3</v>
      </c>
      <c r="I230" s="98">
        <f t="shared" si="33"/>
        <v>0.14717738032825392</v>
      </c>
      <c r="J230" s="98">
        <f t="shared" si="34"/>
        <v>0.14717921720433369</v>
      </c>
      <c r="K230" s="98">
        <f t="shared" si="35"/>
        <v>0.18604206671447218</v>
      </c>
      <c r="L230" s="98">
        <f t="shared" si="36"/>
        <v>0.19541240012550518</v>
      </c>
      <c r="M230" s="98">
        <f t="shared" si="37"/>
        <v>0.1498561786807163</v>
      </c>
      <c r="N230" s="98">
        <f t="shared" si="38"/>
        <v>0.11096562450032987</v>
      </c>
      <c r="O230" s="98">
        <f t="shared" si="39"/>
        <v>0.31431466957938542</v>
      </c>
    </row>
    <row r="231" spans="5:15" x14ac:dyDescent="0.25">
      <c r="E231" s="98">
        <v>57.75</v>
      </c>
      <c r="F231" s="98">
        <f t="shared" si="30"/>
        <v>0.14095950225820358</v>
      </c>
      <c r="G231" s="98">
        <f t="shared" si="32"/>
        <v>0.20154806606609324</v>
      </c>
      <c r="H231" s="98">
        <f t="shared" si="31"/>
        <v>2.2008583047544088E-3</v>
      </c>
      <c r="I231" s="98">
        <f t="shared" si="33"/>
        <v>0.14692230046923838</v>
      </c>
      <c r="J231" s="98">
        <f t="shared" si="34"/>
        <v>0.1469240296690969</v>
      </c>
      <c r="K231" s="98">
        <f t="shared" si="35"/>
        <v>0.18604147612444291</v>
      </c>
      <c r="L231" s="98">
        <f t="shared" si="36"/>
        <v>0.19542775333899071</v>
      </c>
      <c r="M231" s="98">
        <f t="shared" si="37"/>
        <v>0.14985427490056555</v>
      </c>
      <c r="N231" s="98">
        <f t="shared" si="38"/>
        <v>0.11096403973870968</v>
      </c>
      <c r="O231" s="98">
        <f t="shared" si="39"/>
        <v>0.31401209094849786</v>
      </c>
    </row>
    <row r="232" spans="5:15" x14ac:dyDescent="0.25">
      <c r="E232" s="98">
        <v>58</v>
      </c>
      <c r="F232" s="98">
        <f t="shared" si="30"/>
        <v>0.14095124851367422</v>
      </c>
      <c r="G232" s="98">
        <f t="shared" si="32"/>
        <v>0.20153241293926263</v>
      </c>
      <c r="H232" s="98">
        <f t="shared" si="31"/>
        <v>2.1819262782401903E-3</v>
      </c>
      <c r="I232" s="98">
        <f t="shared" si="33"/>
        <v>0.14666875624279399</v>
      </c>
      <c r="J232" s="98">
        <f t="shared" si="34"/>
        <v>0.14667038405595911</v>
      </c>
      <c r="K232" s="98">
        <f t="shared" si="35"/>
        <v>0.18604089632359605</v>
      </c>
      <c r="L232" s="98">
        <f t="shared" si="36"/>
        <v>0.195442979751416</v>
      </c>
      <c r="M232" s="98">
        <f t="shared" si="37"/>
        <v>0.14985240240098513</v>
      </c>
      <c r="N232" s="98">
        <f t="shared" si="38"/>
        <v>0.11096247323033596</v>
      </c>
      <c r="O232" s="98">
        <f t="shared" si="39"/>
        <v>0.31371110875336927</v>
      </c>
    </row>
    <row r="233" spans="5:15" x14ac:dyDescent="0.25">
      <c r="E233" s="98">
        <v>58.25</v>
      </c>
      <c r="F233" s="98">
        <f t="shared" si="30"/>
        <v>0.14094310081231926</v>
      </c>
      <c r="G233" s="98">
        <f t="shared" si="32"/>
        <v>0.2015168619974155</v>
      </c>
      <c r="H233" s="98">
        <f t="shared" si="31"/>
        <v>2.1632374882572898E-3</v>
      </c>
      <c r="I233" s="98">
        <f t="shared" si="33"/>
        <v>0.14641673211180026</v>
      </c>
      <c r="J233" s="98">
        <f t="shared" si="34"/>
        <v>0.14641826446193482</v>
      </c>
      <c r="K233" s="98">
        <f t="shared" si="35"/>
        <v>0.18604032706959098</v>
      </c>
      <c r="L233" s="98">
        <f t="shared" si="36"/>
        <v>0.19545808086025901</v>
      </c>
      <c r="M233" s="98">
        <f t="shared" si="37"/>
        <v>0.14985056053648499</v>
      </c>
      <c r="N233" s="98">
        <f t="shared" si="38"/>
        <v>0.11096092466847947</v>
      </c>
      <c r="O233" s="98">
        <f t="shared" si="39"/>
        <v>0.31341170774410143</v>
      </c>
    </row>
    <row r="234" spans="5:15" x14ac:dyDescent="0.25">
      <c r="E234" s="98">
        <v>58.5</v>
      </c>
      <c r="F234" s="98">
        <f t="shared" si="30"/>
        <v>0.14093505734531378</v>
      </c>
      <c r="G234" s="98">
        <f t="shared" si="32"/>
        <v>0.20150141189054283</v>
      </c>
      <c r="H234" s="98">
        <f t="shared" si="31"/>
        <v>2.1447877858134269E-3</v>
      </c>
      <c r="I234" s="98">
        <f t="shared" si="33"/>
        <v>0.14616621274932412</v>
      </c>
      <c r="J234" s="98">
        <f t="shared" si="34"/>
        <v>0.1461676552154052</v>
      </c>
      <c r="K234" s="98">
        <f t="shared" si="35"/>
        <v>0.18603976812653794</v>
      </c>
      <c r="L234" s="98">
        <f t="shared" si="36"/>
        <v>0.19547305814102803</v>
      </c>
      <c r="M234" s="98">
        <f t="shared" si="37"/>
        <v>0.14984874867758607</v>
      </c>
      <c r="N234" s="98">
        <f t="shared" si="38"/>
        <v>0.11095939375312872</v>
      </c>
      <c r="O234" s="98">
        <f t="shared" si="39"/>
        <v>0.31311387288112669</v>
      </c>
    </row>
    <row r="235" spans="5:15" x14ac:dyDescent="0.25">
      <c r="E235" s="98">
        <v>58.75</v>
      </c>
      <c r="F235" s="98">
        <f t="shared" si="30"/>
        <v>0.14092711634223631</v>
      </c>
      <c r="G235" s="98">
        <f t="shared" si="32"/>
        <v>0.20148606129269511</v>
      </c>
      <c r="H235" s="98">
        <f t="shared" si="31"/>
        <v>2.1265731100045268E-3</v>
      </c>
      <c r="I235" s="98">
        <f t="shared" si="33"/>
        <v>0.14591718303550133</v>
      </c>
      <c r="J235" s="98">
        <f t="shared" si="34"/>
        <v>0.14591854087178044</v>
      </c>
      <c r="K235" s="98">
        <f t="shared" si="35"/>
        <v>0.18603921926479966</v>
      </c>
      <c r="L235" s="98">
        <f t="shared" si="36"/>
        <v>0.19548791304761892</v>
      </c>
      <c r="M235" s="98">
        <f t="shared" si="37"/>
        <v>0.14984696621035695</v>
      </c>
      <c r="N235" s="98">
        <f t="shared" si="38"/>
        <v>0.11095788019080961</v>
      </c>
      <c r="O235" s="98">
        <f t="shared" si="39"/>
        <v>0.31281758933142201</v>
      </c>
    </row>
    <row r="236" spans="5:15" x14ac:dyDescent="0.25">
      <c r="E236" s="98">
        <v>59</v>
      </c>
      <c r="F236" s="98">
        <f t="shared" si="30"/>
        <v>0.1409192760700948</v>
      </c>
      <c r="G236" s="98">
        <f t="shared" si="32"/>
        <v>0.20147080890144828</v>
      </c>
      <c r="H236" s="98">
        <f t="shared" si="31"/>
        <v>2.1085894857799481E-3</v>
      </c>
      <c r="I236" s="98">
        <f t="shared" si="33"/>
        <v>0.14566962805444753</v>
      </c>
      <c r="J236" s="98">
        <f t="shared" si="34"/>
        <v>0.14567090620926151</v>
      </c>
      <c r="K236" s="98">
        <f t="shared" si="35"/>
        <v>0.18603868026079995</v>
      </c>
      <c r="L236" s="98">
        <f t="shared" si="36"/>
        <v>0.19550264701266634</v>
      </c>
      <c r="M236" s="98">
        <f t="shared" si="37"/>
        <v>0.14984521253596592</v>
      </c>
      <c r="N236" s="98">
        <f t="shared" si="38"/>
        <v>0.11095638369441085</v>
      </c>
      <c r="O236" s="98">
        <f t="shared" si="39"/>
        <v>0.31252284246480833</v>
      </c>
    </row>
    <row r="237" spans="5:15" x14ac:dyDescent="0.25">
      <c r="E237" s="98">
        <v>59.25</v>
      </c>
      <c r="F237" s="98">
        <f t="shared" si="30"/>
        <v>0.14091153483238086</v>
      </c>
      <c r="G237" s="98">
        <f t="shared" si="32"/>
        <v>0.20145565343738384</v>
      </c>
      <c r="H237" s="98">
        <f t="shared" si="31"/>
        <v>2.0908330217735763E-3</v>
      </c>
      <c r="I237" s="98">
        <f t="shared" si="33"/>
        <v>0.14542353309120046</v>
      </c>
      <c r="J237" s="98">
        <f t="shared" si="34"/>
        <v>0.14542473622469904</v>
      </c>
      <c r="K237" s="98">
        <f t="shared" si="35"/>
        <v>0.18603815089683889</v>
      </c>
      <c r="L237" s="98">
        <f t="shared" si="36"/>
        <v>0.19551726144788972</v>
      </c>
      <c r="M237" s="98">
        <f t="shared" si="37"/>
        <v>0.14984348707024756</v>
      </c>
      <c r="N237" s="98">
        <f t="shared" si="38"/>
        <v>0.11095490398301469</v>
      </c>
      <c r="O237" s="98">
        <f t="shared" si="39"/>
        <v>0.31222961785033093</v>
      </c>
    </row>
    <row r="238" spans="5:15" x14ac:dyDescent="0.25">
      <c r="E238" s="98">
        <v>59.5</v>
      </c>
      <c r="F238" s="98">
        <f t="shared" si="30"/>
        <v>0.14090389096815198</v>
      </c>
      <c r="G238" s="98">
        <f t="shared" si="32"/>
        <v>0.20144059364358288</v>
      </c>
      <c r="H238" s="98">
        <f t="shared" si="31"/>
        <v>2.0732999081985734E-3</v>
      </c>
      <c r="I238" s="98">
        <f t="shared" si="33"/>
        <v>0.14517888362869388</v>
      </c>
      <c r="J238" s="98">
        <f t="shared" si="34"/>
        <v>0.14518001612954551</v>
      </c>
      <c r="K238" s="98">
        <f t="shared" si="35"/>
        <v>0.18603763096091469</v>
      </c>
      <c r="L238" s="98">
        <f t="shared" si="36"/>
        <v>0.19553175774443457</v>
      </c>
      <c r="M238" s="98">
        <f t="shared" si="37"/>
        <v>0.14984178924328381</v>
      </c>
      <c r="N238" s="98">
        <f t="shared" si="38"/>
        <v>0.11095344078173294</v>
      </c>
      <c r="O238" s="98">
        <f t="shared" si="39"/>
        <v>0.31193790125271953</v>
      </c>
    </row>
    <row r="239" spans="5:15" x14ac:dyDescent="0.25">
      <c r="E239" s="98">
        <v>59.75</v>
      </c>
      <c r="F239" s="98">
        <f t="shared" si="30"/>
        <v>0.14089634285114058</v>
      </c>
      <c r="G239" s="98">
        <f t="shared" si="32"/>
        <v>0.20142562828513322</v>
      </c>
      <c r="H239" s="98">
        <f t="shared" si="31"/>
        <v>2.0559864148036624E-3</v>
      </c>
      <c r="I239" s="98">
        <f t="shared" si="33"/>
        <v>0.1449356653447651</v>
      </c>
      <c r="J239" s="98">
        <f t="shared" si="34"/>
        <v>0.14493673134589979</v>
      </c>
      <c r="K239" s="98">
        <f t="shared" si="35"/>
        <v>0.18603712024655109</v>
      </c>
      <c r="L239" s="98">
        <f t="shared" si="36"/>
        <v>0.19554613727320785</v>
      </c>
      <c r="M239" s="98">
        <f t="shared" si="37"/>
        <v>0.14984011849899848</v>
      </c>
      <c r="N239" s="98">
        <f t="shared" si="38"/>
        <v>0.1109519938215484</v>
      </c>
      <c r="O239" s="98">
        <f t="shared" si="39"/>
        <v>0.31164767862892573</v>
      </c>
    </row>
    <row r="240" spans="5:15" x14ac:dyDescent="0.25">
      <c r="E240" s="98">
        <v>60</v>
      </c>
      <c r="F240" s="98">
        <f t="shared" si="30"/>
        <v>0.1408888888888889</v>
      </c>
      <c r="G240" s="98">
        <f t="shared" si="32"/>
        <v>0.20141075614864959</v>
      </c>
      <c r="H240" s="98">
        <f t="shared" si="31"/>
        <v>2.0388888888888887E-3</v>
      </c>
      <c r="I240" s="98">
        <f t="shared" si="33"/>
        <v>0.14469386410919599</v>
      </c>
      <c r="J240" s="98">
        <f t="shared" si="34"/>
        <v>0.14469486750264016</v>
      </c>
      <c r="K240" s="98">
        <f t="shared" si="35"/>
        <v>0.18603661855263129</v>
      </c>
      <c r="L240" s="98">
        <f t="shared" si="36"/>
        <v>0.19556040138520867</v>
      </c>
      <c r="M240" s="98">
        <f t="shared" si="37"/>
        <v>0.14983847429476493</v>
      </c>
      <c r="N240" s="98">
        <f t="shared" si="38"/>
        <v>0.11095056283916105</v>
      </c>
      <c r="O240" s="98">
        <f t="shared" si="39"/>
        <v>0.31135893612473592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BL69"/>
  <sheetViews>
    <sheetView topLeftCell="A18" zoomScale="70" zoomScaleNormal="70" workbookViewId="0">
      <selection activeCell="J55" sqref="J55"/>
    </sheetView>
  </sheetViews>
  <sheetFormatPr baseColWidth="10" defaultRowHeight="15" x14ac:dyDescent="0.25"/>
  <sheetData>
    <row r="7" spans="44:64" x14ac:dyDescent="0.25">
      <c r="AR7" s="98"/>
      <c r="AS7" s="98"/>
      <c r="AT7" s="98"/>
      <c r="AU7" s="98"/>
      <c r="AV7" s="98"/>
    </row>
    <row r="8" spans="44:64" x14ac:dyDescent="0.25"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9"/>
      <c r="BG8" s="98"/>
      <c r="BH8" s="98"/>
      <c r="BI8" s="98"/>
      <c r="BJ8" s="98"/>
      <c r="BK8" s="98"/>
      <c r="BL8" s="98"/>
    </row>
    <row r="9" spans="44:64" x14ac:dyDescent="0.25">
      <c r="AR9" s="98"/>
      <c r="AS9" s="98"/>
      <c r="AT9" s="98"/>
      <c r="AU9" s="98"/>
      <c r="AV9" s="98"/>
      <c r="AW9" s="96"/>
      <c r="AX9" s="96"/>
      <c r="AY9" s="96"/>
      <c r="AZ9" s="96"/>
    </row>
    <row r="10" spans="44:64" x14ac:dyDescent="0.25">
      <c r="AR10" s="98"/>
      <c r="AS10" s="98"/>
      <c r="AT10" s="98"/>
      <c r="AU10" s="98"/>
      <c r="AV10" s="98"/>
      <c r="AW10" s="97"/>
      <c r="AX10" s="97"/>
      <c r="AY10" s="97"/>
      <c r="AZ10" s="97"/>
      <c r="BA10" s="97"/>
      <c r="BB10" s="97"/>
      <c r="BC10" s="97"/>
      <c r="BD10" s="97"/>
    </row>
    <row r="11" spans="44:64" x14ac:dyDescent="0.25">
      <c r="AR11" s="98"/>
      <c r="AS11" s="98"/>
      <c r="AT11" s="98"/>
      <c r="AU11" s="98"/>
      <c r="AV11" s="98"/>
    </row>
    <row r="12" spans="44:64" x14ac:dyDescent="0.25">
      <c r="AR12" s="98"/>
      <c r="AS12" s="98"/>
      <c r="AT12" s="98"/>
      <c r="AU12" s="98"/>
      <c r="AV12" s="98"/>
    </row>
    <row r="13" spans="44:64" x14ac:dyDescent="0.25">
      <c r="AR13" s="98"/>
      <c r="AS13" s="98"/>
      <c r="AT13" s="98"/>
      <c r="AU13" s="98"/>
      <c r="AV13" s="98"/>
    </row>
    <row r="14" spans="44:64" x14ac:dyDescent="0.25">
      <c r="AR14" s="98"/>
      <c r="AS14" s="98"/>
      <c r="AT14" s="98"/>
      <c r="AU14" s="98"/>
      <c r="AV14" s="98"/>
    </row>
    <row r="15" spans="44:64" x14ac:dyDescent="0.25">
      <c r="AR15" s="98"/>
      <c r="AS15" s="98"/>
      <c r="AT15" s="98"/>
      <c r="AU15" s="98"/>
      <c r="AV15" s="98"/>
    </row>
    <row r="16" spans="44:64" x14ac:dyDescent="0.25">
      <c r="AR16" s="98"/>
      <c r="AS16" s="98"/>
      <c r="AT16" s="98"/>
      <c r="AU16" s="98"/>
      <c r="AV16" s="98"/>
    </row>
    <row r="17" spans="1:48" x14ac:dyDescent="0.25">
      <c r="AR17" s="98"/>
      <c r="AS17" s="98"/>
      <c r="AT17" s="98"/>
      <c r="AU17" s="98"/>
      <c r="AV17" s="98"/>
    </row>
    <row r="18" spans="1:48" x14ac:dyDescent="0.25">
      <c r="AR18" s="98"/>
      <c r="AS18" s="98"/>
      <c r="AT18" s="98"/>
      <c r="AU18" s="98"/>
      <c r="AV18" s="98"/>
    </row>
    <row r="19" spans="1:48" x14ac:dyDescent="0.25">
      <c r="AR19" s="98"/>
      <c r="AS19" s="98"/>
      <c r="AT19" s="98"/>
      <c r="AU19" s="98"/>
      <c r="AV19" s="98"/>
    </row>
    <row r="20" spans="1:48" x14ac:dyDescent="0.25">
      <c r="AR20" s="98"/>
      <c r="AS20" s="98"/>
      <c r="AT20" s="98"/>
      <c r="AU20" s="98"/>
      <c r="AV20" s="98"/>
    </row>
    <row r="21" spans="1:48" x14ac:dyDescent="0.25">
      <c r="AR21" s="98"/>
      <c r="AS21" s="98"/>
      <c r="AT21" s="98"/>
      <c r="AU21" s="98"/>
      <c r="AV21" s="98"/>
    </row>
    <row r="22" spans="1:48" x14ac:dyDescent="0.25">
      <c r="B22" s="91" t="s">
        <v>41</v>
      </c>
      <c r="C22" s="91"/>
      <c r="E22" s="92" t="s">
        <v>43</v>
      </c>
      <c r="F22" s="92"/>
      <c r="H22" s="92"/>
      <c r="J22" s="93"/>
      <c r="K22" s="93"/>
      <c r="L22" s="93" t="s">
        <v>42</v>
      </c>
      <c r="M22" s="93"/>
      <c r="O22" t="s">
        <v>46</v>
      </c>
      <c r="R22" t="s">
        <v>59</v>
      </c>
      <c r="AR22" s="98"/>
      <c r="AS22" s="98"/>
      <c r="AT22" s="98"/>
      <c r="AU22" s="98"/>
      <c r="AV22" s="98"/>
    </row>
    <row r="23" spans="1:48" x14ac:dyDescent="0.25">
      <c r="B23" s="85" t="s">
        <v>13</v>
      </c>
      <c r="C23" s="86" t="s">
        <v>5</v>
      </c>
      <c r="E23" s="85" t="s">
        <v>13</v>
      </c>
      <c r="F23" s="86" t="s">
        <v>4</v>
      </c>
      <c r="G23" s="80" t="s">
        <v>3</v>
      </c>
      <c r="H23" s="86" t="s">
        <v>5</v>
      </c>
      <c r="J23" s="85" t="s">
        <v>13</v>
      </c>
      <c r="K23" s="86" t="s">
        <v>4</v>
      </c>
      <c r="L23" s="80" t="s">
        <v>3</v>
      </c>
      <c r="M23" s="86" t="s">
        <v>5</v>
      </c>
      <c r="AR23" s="98"/>
      <c r="AS23" s="98"/>
      <c r="AT23" s="98"/>
      <c r="AU23" s="98"/>
      <c r="AV23" s="98"/>
    </row>
    <row r="24" spans="1:48" x14ac:dyDescent="0.25">
      <c r="B24" s="91">
        <v>3.79636</v>
      </c>
      <c r="C24" s="91">
        <v>0.34078000000000003</v>
      </c>
      <c r="E24" s="92">
        <v>4.7486926068310087</v>
      </c>
      <c r="F24" s="92">
        <v>0.21467549799530256</v>
      </c>
      <c r="G24" s="92">
        <v>148.64160000000001</v>
      </c>
      <c r="H24" s="92">
        <v>0.46605000000000002</v>
      </c>
      <c r="J24" s="93">
        <v>22.888022360425843</v>
      </c>
      <c r="K24" s="93">
        <v>0.47874381382204456</v>
      </c>
      <c r="L24" s="93">
        <v>705.03331000000003</v>
      </c>
      <c r="M24" s="93">
        <v>0.24313000000000001</v>
      </c>
      <c r="O24" s="94">
        <v>0.13563489558403735</v>
      </c>
      <c r="P24" s="95">
        <v>13.673459142607676</v>
      </c>
      <c r="R24" t="s">
        <v>91</v>
      </c>
      <c r="AR24" s="98"/>
      <c r="AS24" s="98"/>
      <c r="AT24" s="98"/>
      <c r="AU24" s="98"/>
      <c r="AV24" s="98"/>
    </row>
    <row r="25" spans="1:48" x14ac:dyDescent="0.25">
      <c r="B25" s="91">
        <v>4.8006500000000001</v>
      </c>
      <c r="C25" s="91">
        <v>0.43408000000000002</v>
      </c>
      <c r="E25" s="92">
        <v>5.1316931742364122</v>
      </c>
      <c r="F25" s="92">
        <v>0.21467549799530256</v>
      </c>
      <c r="G25" s="92">
        <v>173.58556999999999</v>
      </c>
      <c r="H25" s="92">
        <v>0.48187000000000002</v>
      </c>
      <c r="J25" s="93">
        <v>22.400705052779855</v>
      </c>
      <c r="K25" s="93">
        <v>0.47874381382204456</v>
      </c>
      <c r="L25" s="93">
        <v>675.33067000000005</v>
      </c>
      <c r="M25" s="93">
        <v>0.255</v>
      </c>
      <c r="O25" s="94">
        <v>0.1194523473401084</v>
      </c>
      <c r="P25" s="95">
        <v>13.411263033562991</v>
      </c>
      <c r="AR25" s="98"/>
      <c r="AS25" s="98"/>
      <c r="AT25" s="98"/>
      <c r="AU25" s="98"/>
      <c r="AV25" s="98"/>
    </row>
    <row r="26" spans="1:48" x14ac:dyDescent="0.25">
      <c r="A26" s="93"/>
      <c r="B26" s="91">
        <v>4.3653599999999999</v>
      </c>
      <c r="C26" s="91">
        <v>0.46744999999999998</v>
      </c>
      <c r="E26" s="92">
        <v>4.5039862315753521</v>
      </c>
      <c r="F26" s="92">
        <v>0.21467549799530256</v>
      </c>
      <c r="G26" s="92">
        <v>133.71691999999999</v>
      </c>
      <c r="H26" s="92">
        <v>0.48942000000000002</v>
      </c>
      <c r="J26" s="93">
        <v>22.240582674530966</v>
      </c>
      <c r="K26" s="93">
        <v>0.47874381382204456</v>
      </c>
      <c r="L26" s="93">
        <v>665.71051999999997</v>
      </c>
      <c r="M26" s="93">
        <v>0.30137999999999998</v>
      </c>
      <c r="O26" s="94">
        <v>0.16835722104837308</v>
      </c>
      <c r="P26" s="95">
        <v>17.08106782532365</v>
      </c>
      <c r="AR26" s="98"/>
      <c r="AS26" s="98"/>
      <c r="AT26" s="98"/>
      <c r="AU26" s="98"/>
      <c r="AV26" s="98"/>
    </row>
    <row r="27" spans="1:48" x14ac:dyDescent="0.25">
      <c r="A27" s="93"/>
      <c r="B27" s="91">
        <v>5.2203999999999997</v>
      </c>
      <c r="C27" s="91">
        <v>0.46929999999999999</v>
      </c>
      <c r="E27" s="92">
        <v>3.820627105843017</v>
      </c>
      <c r="F27" s="92">
        <v>0.21467549799530256</v>
      </c>
      <c r="G27" s="92">
        <v>96.219160000000002</v>
      </c>
      <c r="H27" s="92">
        <v>0.36358000000000001</v>
      </c>
      <c r="J27" s="93">
        <v>23.281322413436914</v>
      </c>
      <c r="K27" s="93">
        <v>0.47874381382204456</v>
      </c>
      <c r="L27" s="93">
        <v>729.47159999999997</v>
      </c>
      <c r="M27" s="93">
        <v>0.30318000000000001</v>
      </c>
      <c r="O27" s="94">
        <v>0.16280415426355541</v>
      </c>
      <c r="P27" s="95">
        <v>16.267845252841934</v>
      </c>
      <c r="AR27" s="98"/>
      <c r="AS27" s="98"/>
      <c r="AT27" s="98"/>
      <c r="AU27" s="98"/>
      <c r="AV27" s="98"/>
    </row>
    <row r="28" spans="1:48" x14ac:dyDescent="0.25">
      <c r="A28" s="93"/>
      <c r="B28" s="91">
        <v>5.8080499999999997</v>
      </c>
      <c r="C28" s="91">
        <v>0.44767000000000001</v>
      </c>
      <c r="D28" s="93"/>
      <c r="E28" s="92">
        <v>5.7223938534394128</v>
      </c>
      <c r="F28" s="92">
        <v>0.21467549799530256</v>
      </c>
      <c r="G28" s="92">
        <v>215.84786</v>
      </c>
      <c r="H28" s="92">
        <v>0.47216999999999998</v>
      </c>
      <c r="I28" s="93"/>
      <c r="J28" s="93">
        <v>22.131162987323009</v>
      </c>
      <c r="K28" s="93">
        <v>0.47874381382204456</v>
      </c>
      <c r="L28" s="93">
        <v>659.17628000000002</v>
      </c>
      <c r="M28" s="93">
        <v>0.33050000000000002</v>
      </c>
      <c r="O28" s="94">
        <v>0.24971901797453583</v>
      </c>
      <c r="P28" s="95">
        <v>23.532997363378183</v>
      </c>
      <c r="AR28" s="98"/>
      <c r="AS28" s="98"/>
      <c r="AT28" s="98"/>
      <c r="AU28" s="98"/>
      <c r="AV28" s="98"/>
    </row>
    <row r="29" spans="1:48" x14ac:dyDescent="0.25">
      <c r="A29" s="93"/>
      <c r="B29" s="91">
        <v>6.5107400000000002</v>
      </c>
      <c r="C29" s="91">
        <v>0.55425999999999997</v>
      </c>
      <c r="D29" s="93"/>
      <c r="E29" s="92">
        <v>6.4414543690916233</v>
      </c>
      <c r="F29" s="92">
        <v>0.21467549799530256</v>
      </c>
      <c r="G29" s="92">
        <v>273.50175999999999</v>
      </c>
      <c r="H29" s="92">
        <v>0.60770999999999997</v>
      </c>
      <c r="I29" s="93"/>
      <c r="J29" s="93">
        <v>23.681380727268227</v>
      </c>
      <c r="K29" s="93">
        <v>0.47874381382204456</v>
      </c>
      <c r="L29" s="93">
        <v>754.75698</v>
      </c>
      <c r="M29" s="93">
        <v>0.35747000000000001</v>
      </c>
      <c r="O29" s="94">
        <v>0.2360927793710422</v>
      </c>
      <c r="P29" s="95">
        <v>23.200215548318393</v>
      </c>
      <c r="Q29" s="86"/>
      <c r="R29" s="86"/>
      <c r="S29" s="86"/>
      <c r="AR29" s="98"/>
      <c r="AS29" s="98"/>
      <c r="AT29" s="98"/>
      <c r="AU29" s="98"/>
      <c r="AV29" s="98"/>
    </row>
    <row r="30" spans="1:48" x14ac:dyDescent="0.25">
      <c r="A30" s="93"/>
      <c r="B30" s="91">
        <v>6.2588900000000001</v>
      </c>
      <c r="C30" s="91">
        <v>0.57928000000000002</v>
      </c>
      <c r="D30" s="93"/>
      <c r="E30" s="92">
        <v>6.8433884872231134</v>
      </c>
      <c r="F30" s="92">
        <v>0.21467549799530256</v>
      </c>
      <c r="G30" s="92">
        <v>308.69859000000002</v>
      </c>
      <c r="H30" s="92">
        <v>0.57284000000000002</v>
      </c>
      <c r="I30" s="93"/>
      <c r="J30" s="93">
        <v>23.798464975956023</v>
      </c>
      <c r="K30" s="93">
        <v>0.47874381382204456</v>
      </c>
      <c r="L30" s="93">
        <v>762.23869000000002</v>
      </c>
      <c r="M30" s="93">
        <v>0.39845999999999998</v>
      </c>
      <c r="O30" s="94">
        <v>0.21689609275320204</v>
      </c>
      <c r="P30" s="95">
        <v>12.277023666995946</v>
      </c>
      <c r="AR30" s="98"/>
      <c r="AS30" s="98"/>
      <c r="AT30" s="98"/>
      <c r="AU30" s="98"/>
      <c r="AV30" s="98"/>
    </row>
    <row r="31" spans="1:48" x14ac:dyDescent="0.25">
      <c r="A31" s="93"/>
      <c r="B31" s="91">
        <v>7.1325900000000004</v>
      </c>
      <c r="C31" s="91">
        <v>0.60245000000000004</v>
      </c>
      <c r="D31" s="93"/>
      <c r="E31" s="92">
        <v>7.2508701148251289</v>
      </c>
      <c r="F31" s="92">
        <v>0.21467549799530256</v>
      </c>
      <c r="G31" s="92">
        <v>346.55527000000001</v>
      </c>
      <c r="H31" s="92">
        <v>0.64078999999999997</v>
      </c>
      <c r="I31" s="93"/>
      <c r="J31" s="93">
        <v>23.229188765640998</v>
      </c>
      <c r="K31" s="93">
        <v>0.47874381382204456</v>
      </c>
      <c r="L31" s="93">
        <v>726.20826</v>
      </c>
      <c r="M31" s="93">
        <v>0.40600999999999998</v>
      </c>
      <c r="O31" s="94">
        <v>0.17080768077714892</v>
      </c>
      <c r="P31" s="95">
        <v>12.041391766156684</v>
      </c>
      <c r="AR31" s="98"/>
      <c r="AS31" s="98"/>
      <c r="AT31" s="98"/>
      <c r="AU31" s="98"/>
      <c r="AV31" s="98"/>
    </row>
    <row r="32" spans="1:48" x14ac:dyDescent="0.25">
      <c r="A32" s="93"/>
      <c r="B32" s="91">
        <v>7.38443</v>
      </c>
      <c r="C32" s="91">
        <v>0.48753000000000002</v>
      </c>
      <c r="D32" s="93"/>
      <c r="E32" s="92">
        <v>8.3807872951022535</v>
      </c>
      <c r="F32" s="92">
        <v>0.21467549799530256</v>
      </c>
      <c r="G32" s="92">
        <v>462.97964000000002</v>
      </c>
      <c r="H32" s="92">
        <v>0.50309000000000004</v>
      </c>
      <c r="I32" s="93"/>
      <c r="J32" s="93">
        <v>22.022281685719278</v>
      </c>
      <c r="K32" s="93">
        <v>0.47874381382204456</v>
      </c>
      <c r="L32" s="93">
        <v>652.70618000000002</v>
      </c>
      <c r="M32" s="93">
        <v>0.42542000000000002</v>
      </c>
      <c r="O32" s="94">
        <v>0.19916961964688207</v>
      </c>
      <c r="P32" s="95">
        <v>21.117229595669865</v>
      </c>
      <c r="AR32" s="98"/>
      <c r="AS32" s="98"/>
      <c r="AT32" s="98"/>
      <c r="AU32" s="98"/>
      <c r="AV32" s="98"/>
    </row>
    <row r="33" spans="1:48" x14ac:dyDescent="0.25">
      <c r="A33" s="93"/>
      <c r="B33" s="91">
        <v>8.1866199999999996</v>
      </c>
      <c r="C33" s="91">
        <v>0.48413</v>
      </c>
      <c r="D33" s="93"/>
      <c r="E33" s="92">
        <v>7.8146301899339488</v>
      </c>
      <c r="F33" s="92">
        <v>0.21467549799530256</v>
      </c>
      <c r="G33" s="92">
        <v>402.54007000000001</v>
      </c>
      <c r="H33" s="92">
        <v>0.50092999999999999</v>
      </c>
      <c r="I33" s="93"/>
      <c r="J33" s="93">
        <v>21.60176982727063</v>
      </c>
      <c r="K33" s="93">
        <v>0.47874381382204456</v>
      </c>
      <c r="L33" s="93">
        <v>628.01752999999997</v>
      </c>
      <c r="M33" s="93">
        <v>0.40600999999999998</v>
      </c>
      <c r="O33" s="94">
        <v>0.20437259564268331</v>
      </c>
      <c r="P33" s="95">
        <v>20.89036497666811</v>
      </c>
      <c r="AR33" s="98"/>
      <c r="AS33" s="98"/>
      <c r="AT33" s="98"/>
      <c r="AU33" s="98"/>
      <c r="AV33" s="98"/>
    </row>
    <row r="34" spans="1:48" x14ac:dyDescent="0.25">
      <c r="A34" s="93"/>
      <c r="B34" s="91">
        <v>9.2935099999999995</v>
      </c>
      <c r="C34" s="91">
        <v>0.42080000000000001</v>
      </c>
      <c r="D34" s="93"/>
      <c r="E34" s="92">
        <v>9.2786832547351512</v>
      </c>
      <c r="F34" s="92">
        <v>0.21467549799530256</v>
      </c>
      <c r="G34" s="92">
        <v>567.49881000000005</v>
      </c>
      <c r="H34" s="92">
        <v>0.44484000000000001</v>
      </c>
      <c r="I34" s="93"/>
      <c r="J34" s="93">
        <v>22.180832310767784</v>
      </c>
      <c r="K34" s="93">
        <v>0.47874381382204456</v>
      </c>
      <c r="L34" s="93">
        <v>662.13840000000005</v>
      </c>
      <c r="M34" s="93">
        <v>0.38084000000000001</v>
      </c>
      <c r="AR34" s="98"/>
      <c r="AS34" s="98"/>
      <c r="AT34" s="98"/>
      <c r="AU34" s="98"/>
      <c r="AV34" s="98"/>
    </row>
    <row r="35" spans="1:48" x14ac:dyDescent="0.25">
      <c r="A35" s="93"/>
      <c r="B35" s="91">
        <v>11.10309</v>
      </c>
      <c r="C35" s="91">
        <v>0.39083000000000001</v>
      </c>
      <c r="D35" s="93"/>
      <c r="E35" s="92">
        <v>11.506735945905406</v>
      </c>
      <c r="F35" s="92">
        <v>0.21467549799530256</v>
      </c>
      <c r="G35" s="92">
        <v>872.76345000000003</v>
      </c>
      <c r="H35" s="92">
        <v>0.37329000000000001</v>
      </c>
      <c r="I35" s="93"/>
      <c r="J35" s="93">
        <v>20.934322273806291</v>
      </c>
      <c r="K35" s="93">
        <v>0.47874381382204456</v>
      </c>
      <c r="L35" s="93">
        <v>589.80834000000004</v>
      </c>
      <c r="M35" s="93">
        <v>0.39845999999999998</v>
      </c>
      <c r="AR35" s="98"/>
      <c r="AS35" s="98"/>
      <c r="AT35" s="98"/>
      <c r="AU35" s="98"/>
      <c r="AV35" s="98"/>
    </row>
    <row r="36" spans="1:48" x14ac:dyDescent="0.25">
      <c r="A36" s="93"/>
      <c r="B36" s="91">
        <v>11.236789999999999</v>
      </c>
      <c r="C36" s="91">
        <v>0.35252</v>
      </c>
      <c r="D36" s="93"/>
      <c r="E36" s="92"/>
      <c r="F36" s="92"/>
      <c r="G36" s="92"/>
      <c r="H36" s="92"/>
      <c r="I36" s="93"/>
      <c r="J36" s="93">
        <v>19.520121822441808</v>
      </c>
      <c r="K36" s="93">
        <v>0.47874381382204456</v>
      </c>
      <c r="L36" s="93">
        <v>512.81196</v>
      </c>
      <c r="M36" s="93">
        <v>0.37508999999999998</v>
      </c>
    </row>
    <row r="37" spans="1:48" x14ac:dyDescent="0.25">
      <c r="A37" s="93"/>
      <c r="B37" s="91">
        <v>11.80889</v>
      </c>
      <c r="C37" s="91">
        <v>0.31916</v>
      </c>
      <c r="D37" s="93"/>
      <c r="E37" s="92"/>
      <c r="F37" s="92"/>
      <c r="G37" s="92"/>
      <c r="H37" s="92"/>
      <c r="I37" s="93"/>
      <c r="J37" s="93">
        <v>18.773353062958535</v>
      </c>
      <c r="K37" s="93">
        <v>0.47874381382204456</v>
      </c>
      <c r="L37" s="93">
        <v>474.32585</v>
      </c>
      <c r="M37" s="93">
        <v>0.39055000000000001</v>
      </c>
    </row>
    <row r="38" spans="1:48" x14ac:dyDescent="0.25">
      <c r="A38" s="93"/>
      <c r="B38" s="91">
        <v>12.62973</v>
      </c>
      <c r="C38" s="91">
        <v>0.36919999999999997</v>
      </c>
      <c r="E38" s="92">
        <v>20.203756521376334</v>
      </c>
      <c r="F38" s="92">
        <v>0.67020643276582248</v>
      </c>
      <c r="G38" s="92">
        <v>285.53100999999998</v>
      </c>
      <c r="H38" s="92">
        <v>0.30318000000000001</v>
      </c>
      <c r="I38" s="93"/>
      <c r="J38" s="93">
        <v>18.063249914515428</v>
      </c>
      <c r="K38" s="93">
        <v>0.47874381382204456</v>
      </c>
      <c r="L38" s="93">
        <v>439.12168000000003</v>
      </c>
      <c r="M38" s="93">
        <v>0.40026</v>
      </c>
    </row>
    <row r="39" spans="1:48" x14ac:dyDescent="0.25">
      <c r="A39" s="93"/>
      <c r="B39" s="91">
        <v>13.68688</v>
      </c>
      <c r="C39" s="91">
        <v>0.37259999999999999</v>
      </c>
      <c r="E39" s="92">
        <v>17.996757565437925</v>
      </c>
      <c r="F39" s="92">
        <v>0.67020643276582248</v>
      </c>
      <c r="G39" s="92">
        <v>226.55704</v>
      </c>
      <c r="H39" s="92">
        <v>0.35963000000000001</v>
      </c>
      <c r="I39" s="93"/>
      <c r="J39" s="93">
        <v>17.048138360134395</v>
      </c>
      <c r="K39" s="93">
        <v>0.47874381382204456</v>
      </c>
      <c r="L39" s="93">
        <v>391.15332000000001</v>
      </c>
      <c r="M39" s="93">
        <v>0.37329000000000001</v>
      </c>
    </row>
    <row r="40" spans="1:48" x14ac:dyDescent="0.25">
      <c r="A40" s="93"/>
      <c r="B40" s="91">
        <v>14.84352</v>
      </c>
      <c r="C40" s="91">
        <v>0.32255</v>
      </c>
      <c r="E40" s="92">
        <v>16.059620673533093</v>
      </c>
      <c r="F40" s="92">
        <v>0.67020643276582248</v>
      </c>
      <c r="G40" s="92">
        <v>180.40958000000001</v>
      </c>
      <c r="H40" s="92">
        <v>0.33050000000000002</v>
      </c>
      <c r="I40" s="93"/>
      <c r="J40" s="93">
        <v>17.048138360134395</v>
      </c>
      <c r="K40" s="93">
        <v>0.47874381382204456</v>
      </c>
      <c r="L40" s="93">
        <v>391.15332000000001</v>
      </c>
      <c r="M40" s="93">
        <v>0.32871</v>
      </c>
    </row>
    <row r="41" spans="1:48" x14ac:dyDescent="0.25">
      <c r="A41" s="93"/>
      <c r="B41" s="91">
        <v>16.920490000000001</v>
      </c>
      <c r="C41" s="91">
        <v>0.36581000000000002</v>
      </c>
      <c r="E41" s="92">
        <v>13.107713292087476</v>
      </c>
      <c r="F41" s="92">
        <v>0.67020643276582248</v>
      </c>
      <c r="G41" s="92">
        <v>120.18295999999999</v>
      </c>
      <c r="H41" s="92">
        <v>0.33626</v>
      </c>
      <c r="I41" s="93"/>
      <c r="J41" s="93">
        <v>17.89397248875045</v>
      </c>
      <c r="K41" s="93">
        <v>0.47874381382204456</v>
      </c>
      <c r="L41" s="93">
        <v>430.92989999999998</v>
      </c>
      <c r="M41" s="93">
        <v>0.33445999999999998</v>
      </c>
    </row>
    <row r="42" spans="1:48" x14ac:dyDescent="0.25">
      <c r="D42" s="93"/>
      <c r="E42" s="92">
        <v>13.362875348820218</v>
      </c>
      <c r="F42" s="92">
        <v>0.67020643276582248</v>
      </c>
      <c r="G42" s="92">
        <v>124.9076</v>
      </c>
      <c r="H42" s="92">
        <v>0.39055000000000001</v>
      </c>
      <c r="I42" s="93"/>
      <c r="J42" s="93">
        <v>18.959448312133894</v>
      </c>
      <c r="K42" s="93">
        <v>0.47874381382204456</v>
      </c>
      <c r="L42" s="93">
        <v>483.77618999999999</v>
      </c>
      <c r="M42" s="93">
        <v>0.33229999999999998</v>
      </c>
    </row>
    <row r="43" spans="1:48" x14ac:dyDescent="0.25">
      <c r="D43" s="93"/>
      <c r="E43" s="92">
        <v>14.440643334154187</v>
      </c>
      <c r="F43" s="92">
        <v>0.67020643276582248</v>
      </c>
      <c r="G43" s="92">
        <v>145.86869999999999</v>
      </c>
      <c r="H43" s="92">
        <v>0.41392000000000001</v>
      </c>
      <c r="I43" s="93"/>
      <c r="J43" s="93">
        <v>19.32852332011398</v>
      </c>
      <c r="K43" s="93">
        <v>0.47874381382204456</v>
      </c>
      <c r="L43" s="93">
        <v>502.79442</v>
      </c>
      <c r="M43" s="93">
        <v>0.30318000000000001</v>
      </c>
    </row>
    <row r="44" spans="1:48" x14ac:dyDescent="0.25">
      <c r="D44" s="93"/>
      <c r="E44" s="92">
        <v>12.102266214858993</v>
      </c>
      <c r="F44" s="92">
        <v>0.67020643276582248</v>
      </c>
      <c r="G44" s="92">
        <v>102.45247000000001</v>
      </c>
      <c r="H44" s="92">
        <v>0.40421000000000001</v>
      </c>
      <c r="I44" s="93"/>
      <c r="J44" s="93">
        <v>19.147388351191815</v>
      </c>
      <c r="K44" s="93">
        <v>0.47874381382204456</v>
      </c>
      <c r="L44" s="93">
        <v>493.41482000000002</v>
      </c>
      <c r="M44" s="93">
        <v>0.26074999999999998</v>
      </c>
    </row>
    <row r="45" spans="1:48" x14ac:dyDescent="0.25">
      <c r="D45" s="93"/>
      <c r="E45" s="92">
        <v>23.29985517247307</v>
      </c>
      <c r="F45" s="92">
        <v>0.67020643276582248</v>
      </c>
      <c r="G45" s="92">
        <v>379.74797999999998</v>
      </c>
      <c r="H45" s="92">
        <v>0.22012000000000001</v>
      </c>
      <c r="I45" s="93"/>
      <c r="J45" s="93">
        <v>17.89397248875045</v>
      </c>
      <c r="K45" s="93">
        <v>0.47874381382204456</v>
      </c>
      <c r="L45" s="93">
        <v>430.92989999999998</v>
      </c>
      <c r="M45" s="93">
        <v>0.29563</v>
      </c>
    </row>
    <row r="46" spans="1:48" x14ac:dyDescent="0.25">
      <c r="D46" s="93"/>
      <c r="I46" s="93"/>
      <c r="J46" s="93">
        <v>17.086399693062283</v>
      </c>
      <c r="K46" s="93">
        <v>0.47874381382204456</v>
      </c>
      <c r="L46" s="93">
        <v>392.91102999999998</v>
      </c>
      <c r="M46" s="93">
        <v>0.29563</v>
      </c>
    </row>
    <row r="47" spans="1:48" x14ac:dyDescent="0.25">
      <c r="D47" s="93"/>
      <c r="I47" s="93"/>
      <c r="J47" s="93">
        <v>14.962815560322355</v>
      </c>
      <c r="K47" s="93">
        <v>0.47874381382204456</v>
      </c>
      <c r="L47" s="93">
        <v>301.3143</v>
      </c>
      <c r="M47" s="93">
        <v>0.34021000000000001</v>
      </c>
    </row>
    <row r="48" spans="1:48" x14ac:dyDescent="0.25">
      <c r="I48" s="93"/>
      <c r="J48" s="93">
        <v>15.030053305079589</v>
      </c>
      <c r="K48" s="93">
        <v>0.47874381382204456</v>
      </c>
      <c r="L48" s="93">
        <v>304.02839</v>
      </c>
      <c r="M48" s="93">
        <v>0.36718000000000001</v>
      </c>
    </row>
    <row r="49" spans="2:24" x14ac:dyDescent="0.25">
      <c r="I49" s="93"/>
      <c r="J49" s="93">
        <v>15.662994704141404</v>
      </c>
      <c r="K49" s="93">
        <v>0.47874381382204456</v>
      </c>
      <c r="L49" s="93">
        <v>330.17387000000002</v>
      </c>
      <c r="M49" s="93">
        <v>0.40600999999999998</v>
      </c>
    </row>
    <row r="50" spans="2:24" x14ac:dyDescent="0.25">
      <c r="I50" s="93"/>
    </row>
    <row r="51" spans="2:24" x14ac:dyDescent="0.25">
      <c r="I51" s="93"/>
    </row>
    <row r="52" spans="2:24" x14ac:dyDescent="0.25">
      <c r="X52" t="s">
        <v>61</v>
      </c>
    </row>
    <row r="53" spans="2:24" ht="15.75" x14ac:dyDescent="0.25">
      <c r="X53" s="102" t="s">
        <v>62</v>
      </c>
    </row>
    <row r="54" spans="2:24" x14ac:dyDescent="0.25">
      <c r="O54" t="s">
        <v>61</v>
      </c>
    </row>
    <row r="55" spans="2:24" ht="15.75" x14ac:dyDescent="0.25">
      <c r="O55" s="102" t="s">
        <v>63</v>
      </c>
    </row>
    <row r="58" spans="2:24" x14ac:dyDescent="0.25">
      <c r="B58" t="s">
        <v>64</v>
      </c>
      <c r="E58" t="s">
        <v>38</v>
      </c>
      <c r="H58" s="98" t="s">
        <v>39</v>
      </c>
      <c r="I58" s="98"/>
    </row>
    <row r="59" spans="2:24" x14ac:dyDescent="0.25">
      <c r="B59" s="85" t="s">
        <v>13</v>
      </c>
      <c r="C59" s="86" t="s">
        <v>5</v>
      </c>
      <c r="E59" s="85" t="s">
        <v>13</v>
      </c>
      <c r="F59" s="86" t="s">
        <v>5</v>
      </c>
      <c r="H59" s="85" t="s">
        <v>13</v>
      </c>
      <c r="I59" s="86" t="s">
        <v>5</v>
      </c>
    </row>
    <row r="60" spans="2:24" x14ac:dyDescent="0.25">
      <c r="B60">
        <v>15.660451928126127</v>
      </c>
      <c r="C60">
        <v>0.22447070827310606</v>
      </c>
      <c r="E60">
        <v>10.942589999999999</v>
      </c>
      <c r="F60">
        <v>0.66596999999999995</v>
      </c>
      <c r="H60" s="98">
        <v>4.2701700000000002</v>
      </c>
      <c r="I60" s="98">
        <v>0.56237000000000004</v>
      </c>
    </row>
    <row r="61" spans="2:24" x14ac:dyDescent="0.25">
      <c r="B61">
        <v>15.7</v>
      </c>
      <c r="C61">
        <v>0.23607686421222687</v>
      </c>
      <c r="E61">
        <v>10.726330000000001</v>
      </c>
      <c r="F61">
        <v>0.62885999999999997</v>
      </c>
      <c r="H61" s="98">
        <v>3.89398</v>
      </c>
      <c r="I61" s="98">
        <v>0.56237000000000004</v>
      </c>
    </row>
    <row r="62" spans="2:24" x14ac:dyDescent="0.25">
      <c r="B62">
        <v>15.7</v>
      </c>
      <c r="C62">
        <v>0.22340787348014626</v>
      </c>
      <c r="E62">
        <v>13.022019999999999</v>
      </c>
      <c r="F62">
        <v>0.54095000000000004</v>
      </c>
      <c r="H62" s="98">
        <v>4.3753599999999997</v>
      </c>
      <c r="I62" s="98">
        <v>0.59523000000000004</v>
      </c>
    </row>
    <row r="63" spans="2:24" x14ac:dyDescent="0.25">
      <c r="B63">
        <v>15.7</v>
      </c>
      <c r="C63">
        <v>0.23722472578862344</v>
      </c>
      <c r="E63">
        <v>18.694710000000001</v>
      </c>
      <c r="F63">
        <v>0.59816000000000003</v>
      </c>
      <c r="H63" s="98">
        <v>4.6927099999999999</v>
      </c>
      <c r="I63" s="98">
        <v>0.56237000000000004</v>
      </c>
    </row>
    <row r="64" spans="2:24" x14ac:dyDescent="0.25">
      <c r="B64">
        <v>15.7</v>
      </c>
      <c r="C64">
        <v>0.22770172604370378</v>
      </c>
      <c r="E64">
        <v>18.81671</v>
      </c>
      <c r="F64">
        <v>0.63805999999999996</v>
      </c>
      <c r="H64" s="98">
        <v>4.7212399999999999</v>
      </c>
      <c r="I64" s="98">
        <v>0.62448000000000004</v>
      </c>
    </row>
    <row r="65" spans="2:9" x14ac:dyDescent="0.25">
      <c r="B65">
        <v>15.7</v>
      </c>
      <c r="C65">
        <v>0.24007312303375566</v>
      </c>
      <c r="E65">
        <v>23.103110000000001</v>
      </c>
      <c r="F65">
        <v>0.61965000000000003</v>
      </c>
      <c r="H65" s="98">
        <v>3.8850600000000002</v>
      </c>
      <c r="I65" s="98">
        <v>0.58548</v>
      </c>
    </row>
    <row r="66" spans="2:9" x14ac:dyDescent="0.25">
      <c r="E66">
        <v>15.28999</v>
      </c>
      <c r="F66">
        <v>0.83089999999999997</v>
      </c>
      <c r="H66" s="98">
        <v>5.4326100000000004</v>
      </c>
      <c r="I66" s="98">
        <v>0.68694999999999995</v>
      </c>
    </row>
    <row r="67" spans="2:9" x14ac:dyDescent="0.25">
      <c r="H67" s="98">
        <v>3.9421200000000001</v>
      </c>
      <c r="I67" s="98">
        <v>0.67323</v>
      </c>
    </row>
    <row r="68" spans="2:9" x14ac:dyDescent="0.25">
      <c r="H68" s="98">
        <v>3.9331999999999998</v>
      </c>
      <c r="I68" s="98">
        <v>0.70067000000000002</v>
      </c>
    </row>
    <row r="69" spans="2:9" x14ac:dyDescent="0.25">
      <c r="H69" s="98">
        <v>5.1723100000000004</v>
      </c>
      <c r="I69" s="98">
        <v>0.66166999999999998</v>
      </c>
    </row>
  </sheetData>
  <pageMargins left="0.7" right="0.7" top="0.78740157499999996" bottom="0.78740157499999996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1092"/>
  <sheetViews>
    <sheetView workbookViewId="0">
      <selection activeCell="N31" sqref="N31"/>
    </sheetView>
  </sheetViews>
  <sheetFormatPr baseColWidth="10" defaultRowHeight="15" x14ac:dyDescent="0.25"/>
  <sheetData>
    <row r="2" spans="1:2" x14ac:dyDescent="0.25">
      <c r="B2" t="s">
        <v>5</v>
      </c>
    </row>
    <row r="3" spans="1:2" x14ac:dyDescent="0.25">
      <c r="B3" t="s">
        <v>47</v>
      </c>
    </row>
    <row r="5" spans="1:2" x14ac:dyDescent="0.25">
      <c r="A5">
        <v>0.01</v>
      </c>
      <c r="B5">
        <f>(0.03614*A5-0.0008999)/(A5^2+0.05825*A5-0.002279)</f>
        <v>0.33730034450360158</v>
      </c>
    </row>
    <row r="6" spans="1:2" x14ac:dyDescent="0.25">
      <c r="A6">
        <v>1.0999999999999999E-2</v>
      </c>
      <c r="B6" s="98">
        <f t="shared" ref="B6:B69" si="0">(0.03614*A6-0.0008999)/(A6^2+0.05825*A6-0.002279)</f>
        <v>0.33109902784643269</v>
      </c>
    </row>
    <row r="7" spans="1:2" x14ac:dyDescent="0.25">
      <c r="A7" s="98">
        <v>1.2E-2</v>
      </c>
      <c r="B7" s="98">
        <f t="shared" si="0"/>
        <v>0.32466573816155986</v>
      </c>
    </row>
    <row r="8" spans="1:2" x14ac:dyDescent="0.25">
      <c r="A8" s="98">
        <v>1.2999999999999999E-2</v>
      </c>
      <c r="B8" s="98">
        <f t="shared" si="0"/>
        <v>0.31793014230271666</v>
      </c>
    </row>
    <row r="9" spans="1:2" x14ac:dyDescent="0.25">
      <c r="A9" s="98">
        <v>1.4E-2</v>
      </c>
      <c r="B9" s="98">
        <f t="shared" si="0"/>
        <v>0.31080078895463514</v>
      </c>
    </row>
    <row r="10" spans="1:2" x14ac:dyDescent="0.25">
      <c r="A10" s="98">
        <v>1.4999999999999999E-2</v>
      </c>
      <c r="B10" s="98">
        <f t="shared" si="0"/>
        <v>0.30315611099343359</v>
      </c>
    </row>
    <row r="11" spans="1:2" x14ac:dyDescent="0.25">
      <c r="A11" s="98">
        <v>1.6E-2</v>
      </c>
      <c r="B11" s="98">
        <f t="shared" si="0"/>
        <v>0.2948304307974336</v>
      </c>
    </row>
    <row r="12" spans="1:2" x14ac:dyDescent="0.25">
      <c r="A12" s="98">
        <v>1.7000000000000001E-2</v>
      </c>
      <c r="B12" s="98">
        <f t="shared" si="0"/>
        <v>0.28559139784946236</v>
      </c>
    </row>
    <row r="13" spans="1:2" x14ac:dyDescent="0.25">
      <c r="A13" s="98">
        <v>1.7999999999999999E-2</v>
      </c>
      <c r="B13" s="98">
        <f t="shared" si="0"/>
        <v>0.27510204081632661</v>
      </c>
    </row>
    <row r="14" spans="1:2" x14ac:dyDescent="0.25">
      <c r="A14" s="98">
        <v>1.9E-2</v>
      </c>
      <c r="B14" s="98">
        <f t="shared" si="0"/>
        <v>0.26285362095531589</v>
      </c>
    </row>
    <row r="15" spans="1:2" x14ac:dyDescent="0.25">
      <c r="A15" s="98">
        <v>0.02</v>
      </c>
      <c r="B15" s="98">
        <f t="shared" si="0"/>
        <v>0.24803921568627446</v>
      </c>
    </row>
    <row r="16" spans="1:2" x14ac:dyDescent="0.25">
      <c r="A16" s="98">
        <v>2.1000000000000001E-2</v>
      </c>
      <c r="B16" s="98">
        <f t="shared" si="0"/>
        <v>0.22929646197641312</v>
      </c>
    </row>
    <row r="17" spans="1:2" x14ac:dyDescent="0.25">
      <c r="A17" s="98">
        <v>2.1999999999999999E-2</v>
      </c>
      <c r="B17" s="98">
        <f t="shared" si="0"/>
        <v>0.20412852969815021</v>
      </c>
    </row>
    <row r="18" spans="1:2" x14ac:dyDescent="0.25">
      <c r="A18" s="98">
        <v>2.3E-2</v>
      </c>
      <c r="B18" s="98">
        <f t="shared" si="0"/>
        <v>0.16741011578305928</v>
      </c>
    </row>
    <row r="19" spans="1:2" x14ac:dyDescent="0.25">
      <c r="A19" s="98">
        <v>2.4E-2</v>
      </c>
      <c r="B19" s="98">
        <f t="shared" si="0"/>
        <v>0.10668852459016409</v>
      </c>
    </row>
    <row r="20" spans="1:2" x14ac:dyDescent="0.25">
      <c r="A20" s="98">
        <v>2.5000000000000001E-2</v>
      </c>
      <c r="B20" s="98">
        <f t="shared" si="0"/>
        <v>-1.8204804045511905E-2</v>
      </c>
    </row>
    <row r="21" spans="1:2" x14ac:dyDescent="0.25">
      <c r="A21" s="98">
        <v>2.5999999999999999E-2</v>
      </c>
      <c r="B21" s="98">
        <f t="shared" si="0"/>
        <v>-0.44903954802259549</v>
      </c>
    </row>
    <row r="22" spans="1:2" x14ac:dyDescent="0.25">
      <c r="A22" s="98">
        <v>2.7E-2</v>
      </c>
      <c r="B22" s="98">
        <f t="shared" si="0"/>
        <v>3.3353846153846476</v>
      </c>
    </row>
    <row r="23" spans="1:2" x14ac:dyDescent="0.25">
      <c r="A23" s="98">
        <v>2.8000000000000001E-2</v>
      </c>
      <c r="B23" s="98">
        <f t="shared" si="0"/>
        <v>0.82367647058823545</v>
      </c>
    </row>
    <row r="24" spans="1:2" x14ac:dyDescent="0.25">
      <c r="A24" s="98">
        <v>2.9000000000000001E-2</v>
      </c>
      <c r="B24" s="98">
        <f t="shared" si="0"/>
        <v>0.58969154228855658</v>
      </c>
    </row>
    <row r="25" spans="1:2" x14ac:dyDescent="0.25">
      <c r="A25" s="98">
        <v>0.03</v>
      </c>
      <c r="B25" s="98">
        <f t="shared" si="0"/>
        <v>0.50013568521031215</v>
      </c>
    </row>
    <row r="26" spans="1:2" x14ac:dyDescent="0.25">
      <c r="A26" s="98">
        <v>3.1E-2</v>
      </c>
      <c r="B26" s="98">
        <f t="shared" si="0"/>
        <v>0.45195284469502833</v>
      </c>
    </row>
    <row r="27" spans="1:2" x14ac:dyDescent="0.25">
      <c r="A27" s="98">
        <v>3.2000000000000001E-2</v>
      </c>
      <c r="B27" s="98">
        <f t="shared" si="0"/>
        <v>0.42131362889983576</v>
      </c>
    </row>
    <row r="28" spans="1:2" x14ac:dyDescent="0.25">
      <c r="A28" s="98">
        <v>3.3000000000000002E-2</v>
      </c>
      <c r="B28" s="98">
        <f t="shared" si="0"/>
        <v>0.39975418231478316</v>
      </c>
    </row>
    <row r="29" spans="1:2" x14ac:dyDescent="0.25">
      <c r="A29" s="98">
        <v>3.4000000000000002E-2</v>
      </c>
      <c r="B29" s="98">
        <f t="shared" si="0"/>
        <v>0.3835102040816325</v>
      </c>
    </row>
    <row r="30" spans="1:2" x14ac:dyDescent="0.25">
      <c r="A30" s="98">
        <v>3.5000000000000003E-2</v>
      </c>
      <c r="B30" s="98">
        <f t="shared" si="0"/>
        <v>0.37065244986037066</v>
      </c>
    </row>
    <row r="31" spans="1:2" x14ac:dyDescent="0.25">
      <c r="A31" s="98">
        <v>3.5999999999999997E-2</v>
      </c>
      <c r="B31" s="98">
        <f t="shared" si="0"/>
        <v>0.36008976660682224</v>
      </c>
    </row>
    <row r="32" spans="1:2" x14ac:dyDescent="0.25">
      <c r="A32" s="98">
        <v>3.6999999999999998E-2</v>
      </c>
      <c r="B32" s="98">
        <f t="shared" si="0"/>
        <v>0.35115840192732389</v>
      </c>
    </row>
    <row r="33" spans="1:2" x14ac:dyDescent="0.25">
      <c r="A33" s="98">
        <v>3.7999999999999999E-2</v>
      </c>
      <c r="B33" s="98">
        <f t="shared" si="0"/>
        <v>0.34343126586869782</v>
      </c>
    </row>
    <row r="34" spans="1:2" x14ac:dyDescent="0.25">
      <c r="A34" s="98">
        <v>3.9E-2</v>
      </c>
      <c r="B34" s="98">
        <f t="shared" si="0"/>
        <v>0.33662097440132122</v>
      </c>
    </row>
    <row r="35" spans="1:2" x14ac:dyDescent="0.25">
      <c r="A35" s="98">
        <v>0.04</v>
      </c>
      <c r="B35" s="98">
        <f t="shared" si="0"/>
        <v>0.33052695336159899</v>
      </c>
    </row>
    <row r="36" spans="1:2" x14ac:dyDescent="0.25">
      <c r="A36" s="98">
        <v>4.1000000000000002E-2</v>
      </c>
      <c r="B36" s="98">
        <f t="shared" si="0"/>
        <v>0.32500488758553281</v>
      </c>
    </row>
    <row r="37" spans="1:2" x14ac:dyDescent="0.25">
      <c r="A37" s="98">
        <v>4.2000000000000003E-2</v>
      </c>
      <c r="B37" s="98">
        <f t="shared" si="0"/>
        <v>0.31994822676676155</v>
      </c>
    </row>
    <row r="38" spans="1:2" x14ac:dyDescent="0.25">
      <c r="A38" s="98">
        <v>4.2999999999999997E-2</v>
      </c>
      <c r="B38" s="98">
        <f t="shared" si="0"/>
        <v>0.31527653934208927</v>
      </c>
    </row>
    <row r="39" spans="1:2" x14ac:dyDescent="0.25">
      <c r="A39" s="98">
        <v>4.3999999999999997E-2</v>
      </c>
      <c r="B39" s="98">
        <f t="shared" si="0"/>
        <v>0.31092792792792789</v>
      </c>
    </row>
    <row r="40" spans="1:2" x14ac:dyDescent="0.25">
      <c r="A40" s="98">
        <v>4.4999999999999998E-2</v>
      </c>
      <c r="B40" s="98">
        <f t="shared" si="0"/>
        <v>0.30685394445031156</v>
      </c>
    </row>
    <row r="41" spans="1:2" x14ac:dyDescent="0.25">
      <c r="A41" s="98">
        <v>4.5999999999999999E-2</v>
      </c>
      <c r="B41" s="98">
        <f t="shared" si="0"/>
        <v>0.3030160937810451</v>
      </c>
    </row>
    <row r="42" spans="1:2" x14ac:dyDescent="0.25">
      <c r="A42" s="98">
        <v>4.7E-2</v>
      </c>
      <c r="B42" s="98">
        <f t="shared" si="0"/>
        <v>0.29938337550370164</v>
      </c>
    </row>
    <row r="43" spans="1:2" x14ac:dyDescent="0.25">
      <c r="A43" s="98">
        <v>4.8000000000000001E-2</v>
      </c>
      <c r="B43" s="98">
        <f t="shared" si="0"/>
        <v>0.29593052109181134</v>
      </c>
    </row>
    <row r="44" spans="1:2" x14ac:dyDescent="0.25">
      <c r="A44" s="98">
        <v>4.9000000000000002E-2</v>
      </c>
      <c r="B44" s="98">
        <f t="shared" si="0"/>
        <v>0.29263670726585456</v>
      </c>
    </row>
    <row r="45" spans="1:2" x14ac:dyDescent="0.25">
      <c r="A45" s="98">
        <v>0.05</v>
      </c>
      <c r="B45" s="98">
        <f t="shared" si="0"/>
        <v>0.2894846018828785</v>
      </c>
    </row>
    <row r="46" spans="1:2" x14ac:dyDescent="0.25">
      <c r="A46" s="98">
        <v>5.0999999999999997E-2</v>
      </c>
      <c r="B46" s="98">
        <f t="shared" si="0"/>
        <v>0.28645964619239239</v>
      </c>
    </row>
    <row r="47" spans="1:2" x14ac:dyDescent="0.25">
      <c r="A47" s="98">
        <v>5.1999999999999998E-2</v>
      </c>
      <c r="B47" s="98">
        <f t="shared" si="0"/>
        <v>0.28354950781702365</v>
      </c>
    </row>
    <row r="48" spans="1:2" x14ac:dyDescent="0.25">
      <c r="A48" s="98">
        <v>5.2999999999999999E-2</v>
      </c>
      <c r="B48" s="98">
        <f t="shared" si="0"/>
        <v>0.28074365885686631</v>
      </c>
    </row>
    <row r="49" spans="1:2" x14ac:dyDescent="0.25">
      <c r="A49" s="98">
        <v>5.3999999999999999E-2</v>
      </c>
      <c r="B49" s="98">
        <f t="shared" si="0"/>
        <v>0.27803304692663577</v>
      </c>
    </row>
    <row r="50" spans="1:2" x14ac:dyDescent="0.25">
      <c r="A50" s="98">
        <v>5.5E-2</v>
      </c>
      <c r="B50" s="98">
        <f t="shared" si="0"/>
        <v>0.27540983606557373</v>
      </c>
    </row>
    <row r="51" spans="1:2" x14ac:dyDescent="0.25">
      <c r="A51" s="98">
        <v>5.6000000000000001E-2</v>
      </c>
      <c r="B51" s="98">
        <f t="shared" si="0"/>
        <v>0.27286720077688748</v>
      </c>
    </row>
    <row r="52" spans="1:2" x14ac:dyDescent="0.25">
      <c r="A52" s="98">
        <v>5.7000000000000002E-2</v>
      </c>
      <c r="B52" s="98">
        <f t="shared" si="0"/>
        <v>0.2703991608880601</v>
      </c>
    </row>
    <row r="53" spans="1:2" x14ac:dyDescent="0.25">
      <c r="A53" s="98">
        <v>5.8000000000000003E-2</v>
      </c>
      <c r="B53" s="98">
        <f t="shared" si="0"/>
        <v>0.26800044807886186</v>
      </c>
    </row>
    <row r="54" spans="1:2" x14ac:dyDescent="0.25">
      <c r="A54" s="98">
        <v>5.8999999999999997E-2</v>
      </c>
      <c r="B54" s="98">
        <f t="shared" si="0"/>
        <v>0.26566639719752089</v>
      </c>
    </row>
    <row r="55" spans="1:2" x14ac:dyDescent="0.25">
      <c r="A55" s="98">
        <v>0.06</v>
      </c>
      <c r="B55" s="98">
        <f t="shared" si="0"/>
        <v>0.2633928571428571</v>
      </c>
    </row>
    <row r="56" spans="1:2" x14ac:dyDescent="0.25">
      <c r="A56" s="98">
        <v>6.0999999999999999E-2</v>
      </c>
      <c r="B56" s="98">
        <f t="shared" si="0"/>
        <v>0.26117611731144591</v>
      </c>
    </row>
    <row r="57" spans="1:2" x14ac:dyDescent="0.25">
      <c r="A57" s="98">
        <v>6.2E-2</v>
      </c>
      <c r="B57" s="98">
        <f t="shared" si="0"/>
        <v>0.25901284651791751</v>
      </c>
    </row>
    <row r="58" spans="1:2" x14ac:dyDescent="0.25">
      <c r="A58" s="98">
        <v>6.3E-2</v>
      </c>
      <c r="B58" s="98">
        <f t="shared" si="0"/>
        <v>0.25690004197956989</v>
      </c>
    </row>
    <row r="59" spans="1:2" x14ac:dyDescent="0.25">
      <c r="A59" s="98">
        <v>6.4000000000000001E-2</v>
      </c>
      <c r="B59" s="98">
        <f t="shared" si="0"/>
        <v>0.25483498647430108</v>
      </c>
    </row>
    <row r="60" spans="1:2" x14ac:dyDescent="0.25">
      <c r="A60" s="98">
        <v>6.5000000000000002E-2</v>
      </c>
      <c r="B60" s="98">
        <f t="shared" si="0"/>
        <v>0.25281521217671937</v>
      </c>
    </row>
    <row r="61" spans="1:2" x14ac:dyDescent="0.25">
      <c r="A61" s="98">
        <v>6.6000000000000003E-2</v>
      </c>
      <c r="B61" s="98">
        <f t="shared" si="0"/>
        <v>0.25083846998226794</v>
      </c>
    </row>
    <row r="62" spans="1:2" x14ac:dyDescent="0.25">
      <c r="A62" s="98">
        <v>6.7000000000000004E-2</v>
      </c>
      <c r="B62" s="98">
        <f t="shared" si="0"/>
        <v>0.24890270336591541</v>
      </c>
    </row>
    <row r="63" spans="1:2" x14ac:dyDescent="0.25">
      <c r="A63" s="98">
        <v>6.8000000000000005E-2</v>
      </c>
      <c r="B63" s="98">
        <f t="shared" si="0"/>
        <v>0.24700602600697746</v>
      </c>
    </row>
    <row r="64" spans="1:2" x14ac:dyDescent="0.25">
      <c r="A64" s="98">
        <v>6.8999999999999895E-2</v>
      </c>
      <c r="B64" s="98">
        <f t="shared" si="0"/>
        <v>0.24514670255720072</v>
      </c>
    </row>
    <row r="65" spans="1:2" x14ac:dyDescent="0.25">
      <c r="A65" s="98">
        <v>6.9999999999999896E-2</v>
      </c>
      <c r="B65" s="98">
        <f t="shared" si="0"/>
        <v>0.24332313204448777</v>
      </c>
    </row>
    <row r="66" spans="1:2" x14ac:dyDescent="0.25">
      <c r="A66" s="98">
        <v>7.0999999999999994E-2</v>
      </c>
      <c r="B66" s="98">
        <f t="shared" si="0"/>
        <v>0.24153383349642998</v>
      </c>
    </row>
    <row r="67" spans="1:2" x14ac:dyDescent="0.25">
      <c r="A67" s="98">
        <v>7.1999999999999897E-2</v>
      </c>
      <c r="B67" s="98">
        <f t="shared" si="0"/>
        <v>0.2397774334413299</v>
      </c>
    </row>
    <row r="68" spans="1:2" x14ac:dyDescent="0.25">
      <c r="A68" s="98">
        <v>7.2999999999999898E-2</v>
      </c>
      <c r="B68" s="98">
        <f t="shared" si="0"/>
        <v>0.23805265500359496</v>
      </c>
    </row>
    <row r="69" spans="1:2" x14ac:dyDescent="0.25">
      <c r="A69" s="98">
        <v>7.3999999999999899E-2</v>
      </c>
      <c r="B69" s="98">
        <f t="shared" si="0"/>
        <v>0.23635830835830851</v>
      </c>
    </row>
    <row r="70" spans="1:2" x14ac:dyDescent="0.25">
      <c r="A70" s="98">
        <v>7.49999999999999E-2</v>
      </c>
      <c r="B70" s="98">
        <f t="shared" ref="B70:B133" si="1">(0.03614*A70-0.0008999)/(A70^2+0.05825*A70-0.002279)</f>
        <v>0.23469328234874773</v>
      </c>
    </row>
    <row r="71" spans="1:2" x14ac:dyDescent="0.25">
      <c r="A71" s="98">
        <v>7.5999999999999901E-2</v>
      </c>
      <c r="B71" s="98">
        <f t="shared" si="1"/>
        <v>0.23305653710247365</v>
      </c>
    </row>
    <row r="72" spans="1:2" x14ac:dyDescent="0.25">
      <c r="A72" s="98">
        <v>7.6999999999999902E-2</v>
      </c>
      <c r="B72" s="98">
        <f t="shared" si="1"/>
        <v>0.2314470975077596</v>
      </c>
    </row>
    <row r="73" spans="1:2" x14ac:dyDescent="0.25">
      <c r="A73" s="98">
        <v>7.7999999999999903E-2</v>
      </c>
      <c r="B73" s="98">
        <f t="shared" si="1"/>
        <v>0.22986404743367084</v>
      </c>
    </row>
    <row r="74" spans="1:2" x14ac:dyDescent="0.25">
      <c r="A74" s="98">
        <v>7.8999999999999904E-2</v>
      </c>
      <c r="B74" s="98">
        <f t="shared" si="1"/>
        <v>0.22830652459494979</v>
      </c>
    </row>
    <row r="75" spans="1:2" x14ac:dyDescent="0.25">
      <c r="A75" s="98">
        <v>7.9999999999999905E-2</v>
      </c>
      <c r="B75" s="98">
        <f t="shared" si="1"/>
        <v>0.22677371597767923</v>
      </c>
    </row>
    <row r="76" spans="1:2" x14ac:dyDescent="0.25">
      <c r="A76" s="98">
        <v>8.0999999999999905E-2</v>
      </c>
      <c r="B76" s="98">
        <f t="shared" si="1"/>
        <v>0.22526485375406249</v>
      </c>
    </row>
    <row r="77" spans="1:2" x14ac:dyDescent="0.25">
      <c r="A77" s="98">
        <v>8.1999999999999906E-2</v>
      </c>
      <c r="B77" s="98">
        <f t="shared" si="1"/>
        <v>0.22377921162500691</v>
      </c>
    </row>
    <row r="78" spans="1:2" x14ac:dyDescent="0.25">
      <c r="A78" s="98">
        <v>8.2999999999999893E-2</v>
      </c>
      <c r="B78" s="98">
        <f t="shared" si="1"/>
        <v>0.22231610153789153</v>
      </c>
    </row>
    <row r="79" spans="1:2" x14ac:dyDescent="0.25">
      <c r="A79" s="98">
        <v>8.3999999999999894E-2</v>
      </c>
      <c r="B79" s="98">
        <f t="shared" si="1"/>
        <v>0.22087487073422968</v>
      </c>
    </row>
    <row r="80" spans="1:2" x14ac:dyDescent="0.25">
      <c r="A80" s="98">
        <v>8.4999999999999895E-2</v>
      </c>
      <c r="B80" s="98">
        <f t="shared" si="1"/>
        <v>0.21945489908813068</v>
      </c>
    </row>
    <row r="81" spans="1:2" x14ac:dyDescent="0.25">
      <c r="A81" s="98">
        <v>8.5999999999999896E-2</v>
      </c>
      <c r="B81" s="98">
        <f t="shared" si="1"/>
        <v>0.21805559670172334</v>
      </c>
    </row>
    <row r="82" spans="1:2" x14ac:dyDescent="0.25">
      <c r="A82" s="98">
        <v>8.6999999999999897E-2</v>
      </c>
      <c r="B82" s="98">
        <f t="shared" si="1"/>
        <v>0.21667640172817468</v>
      </c>
    </row>
    <row r="83" spans="1:2" x14ac:dyDescent="0.25">
      <c r="A83" s="98">
        <v>8.7999999999999898E-2</v>
      </c>
      <c r="B83" s="98">
        <f t="shared" si="1"/>
        <v>0.21531677839675209</v>
      </c>
    </row>
    <row r="84" spans="1:2" x14ac:dyDescent="0.25">
      <c r="A84" s="98">
        <v>8.8999999999999899E-2</v>
      </c>
      <c r="B84" s="98">
        <f t="shared" si="1"/>
        <v>0.2139762152176424</v>
      </c>
    </row>
    <row r="85" spans="1:2" x14ac:dyDescent="0.25">
      <c r="A85" s="98">
        <v>8.99999999999999E-2</v>
      </c>
      <c r="B85" s="98">
        <f t="shared" si="1"/>
        <v>0.2126542233470422</v>
      </c>
    </row>
    <row r="86" spans="1:2" x14ac:dyDescent="0.25">
      <c r="A86" s="98">
        <v>9.09999999999999E-2</v>
      </c>
      <c r="B86" s="98">
        <f t="shared" si="1"/>
        <v>0.21135033509544149</v>
      </c>
    </row>
    <row r="87" spans="1:2" x14ac:dyDescent="0.25">
      <c r="A87" s="98">
        <v>9.1999999999999901E-2</v>
      </c>
      <c r="B87" s="98">
        <f t="shared" si="1"/>
        <v>0.21006410256410266</v>
      </c>
    </row>
    <row r="88" spans="1:2" x14ac:dyDescent="0.25">
      <c r="A88" s="98">
        <v>9.2999999999999902E-2</v>
      </c>
      <c r="B88" s="98">
        <f t="shared" si="1"/>
        <v>0.20879509639653027</v>
      </c>
    </row>
    <row r="89" spans="1:2" x14ac:dyDescent="0.25">
      <c r="A89" s="98">
        <v>9.3999999999999903E-2</v>
      </c>
      <c r="B89" s="98">
        <f t="shared" si="1"/>
        <v>0.20754290463328498</v>
      </c>
    </row>
    <row r="90" spans="1:2" x14ac:dyDescent="0.25">
      <c r="A90" s="98">
        <v>9.4999999999999904E-2</v>
      </c>
      <c r="B90" s="98">
        <f t="shared" si="1"/>
        <v>0.20630713165984663</v>
      </c>
    </row>
    <row r="91" spans="1:2" x14ac:dyDescent="0.25">
      <c r="A91" s="98">
        <v>9.5999999999999905E-2</v>
      </c>
      <c r="B91" s="98">
        <f t="shared" si="1"/>
        <v>0.20508739723840702</v>
      </c>
    </row>
    <row r="92" spans="1:2" x14ac:dyDescent="0.25">
      <c r="A92" s="98">
        <v>9.6999999999999906E-2</v>
      </c>
      <c r="B92" s="98">
        <f t="shared" si="1"/>
        <v>0.20388333561550059</v>
      </c>
    </row>
    <row r="93" spans="1:2" x14ac:dyDescent="0.25">
      <c r="A93" s="98">
        <v>9.7999999999999907E-2</v>
      </c>
      <c r="B93" s="98">
        <f t="shared" si="1"/>
        <v>0.20269459469827761</v>
      </c>
    </row>
    <row r="94" spans="1:2" x14ac:dyDescent="0.25">
      <c r="A94" s="98">
        <v>9.8999999999999894E-2</v>
      </c>
      <c r="B94" s="98">
        <f t="shared" si="1"/>
        <v>0.20152083529301112</v>
      </c>
    </row>
    <row r="95" spans="1:2" x14ac:dyDescent="0.25">
      <c r="A95" s="98">
        <v>9.9999999999999895E-2</v>
      </c>
      <c r="B95" s="98">
        <f t="shared" si="1"/>
        <v>0.2003617304001182</v>
      </c>
    </row>
    <row r="96" spans="1:2" x14ac:dyDescent="0.25">
      <c r="A96" s="98">
        <v>0.10100000000000001</v>
      </c>
      <c r="B96" s="98">
        <f t="shared" si="1"/>
        <v>0.19921696456058383</v>
      </c>
    </row>
    <row r="97" spans="1:2" x14ac:dyDescent="0.25">
      <c r="A97" s="98">
        <v>0.10199999999999999</v>
      </c>
      <c r="B97" s="98">
        <f t="shared" si="1"/>
        <v>0.1980862332492091</v>
      </c>
    </row>
    <row r="98" spans="1:2" x14ac:dyDescent="0.25">
      <c r="A98" s="98">
        <v>0.10299999999999999</v>
      </c>
      <c r="B98" s="98">
        <f t="shared" si="1"/>
        <v>0.19696924231057764</v>
      </c>
    </row>
    <row r="99" spans="1:2" x14ac:dyDescent="0.25">
      <c r="A99" s="98">
        <v>0.104</v>
      </c>
      <c r="B99" s="98">
        <f t="shared" si="1"/>
        <v>0.19586570743405274</v>
      </c>
    </row>
    <row r="100" spans="1:2" x14ac:dyDescent="0.25">
      <c r="A100" s="98">
        <v>0.105</v>
      </c>
      <c r="B100" s="98">
        <f t="shared" si="1"/>
        <v>0.19477535366448556</v>
      </c>
    </row>
    <row r="101" spans="1:2" x14ac:dyDescent="0.25">
      <c r="A101" s="98">
        <v>0.106</v>
      </c>
      <c r="B101" s="98">
        <f t="shared" si="1"/>
        <v>0.1936979149456432</v>
      </c>
    </row>
    <row r="102" spans="1:2" x14ac:dyDescent="0.25">
      <c r="A102" s="98">
        <v>0.107</v>
      </c>
      <c r="B102" s="98">
        <f t="shared" si="1"/>
        <v>0.19263313369365861</v>
      </c>
    </row>
    <row r="103" spans="1:2" x14ac:dyDescent="0.25">
      <c r="A103" s="98">
        <v>0.108</v>
      </c>
      <c r="B103" s="98">
        <f t="shared" si="1"/>
        <v>0.19158076039806074</v>
      </c>
    </row>
    <row r="104" spans="1:2" x14ac:dyDescent="0.25">
      <c r="A104" s="98">
        <v>0.109</v>
      </c>
      <c r="B104" s="98">
        <f t="shared" si="1"/>
        <v>0.19054055324817804</v>
      </c>
    </row>
    <row r="105" spans="1:2" x14ac:dyDescent="0.25">
      <c r="A105" s="98">
        <v>0.11</v>
      </c>
      <c r="B105" s="98">
        <f t="shared" si="1"/>
        <v>0.18951227778291277</v>
      </c>
    </row>
    <row r="106" spans="1:2" x14ac:dyDescent="0.25">
      <c r="A106" s="98">
        <v>0.111</v>
      </c>
      <c r="B106" s="98">
        <f t="shared" si="1"/>
        <v>0.18849570656206932</v>
      </c>
    </row>
    <row r="107" spans="1:2" x14ac:dyDescent="0.25">
      <c r="A107" s="98">
        <v>0.112</v>
      </c>
      <c r="B107" s="98">
        <f t="shared" si="1"/>
        <v>0.18749061885758528</v>
      </c>
    </row>
    <row r="108" spans="1:2" x14ac:dyDescent="0.25">
      <c r="A108" s="98">
        <v>0.113</v>
      </c>
      <c r="B108" s="98">
        <f t="shared" si="1"/>
        <v>0.18649680036316246</v>
      </c>
    </row>
    <row r="109" spans="1:2" x14ac:dyDescent="0.25">
      <c r="A109" s="98">
        <v>0.114</v>
      </c>
      <c r="B109" s="98">
        <f t="shared" si="1"/>
        <v>0.18551404292092752</v>
      </c>
    </row>
    <row r="110" spans="1:2" x14ac:dyDescent="0.25">
      <c r="A110" s="98">
        <v>0.115</v>
      </c>
      <c r="B110" s="98">
        <f t="shared" si="1"/>
        <v>0.18454214426387452</v>
      </c>
    </row>
    <row r="111" spans="1:2" x14ac:dyDescent="0.25">
      <c r="A111" s="98">
        <v>0.11600000000000001</v>
      </c>
      <c r="B111" s="98">
        <f t="shared" si="1"/>
        <v>0.18358090777294522</v>
      </c>
    </row>
    <row r="112" spans="1:2" x14ac:dyDescent="0.25">
      <c r="A112" s="98">
        <v>0.11700000000000001</v>
      </c>
      <c r="B112" s="98">
        <f t="shared" si="1"/>
        <v>0.1826301422477058</v>
      </c>
    </row>
    <row r="113" spans="1:2" x14ac:dyDescent="0.25">
      <c r="A113" s="98">
        <v>0.11799999999999999</v>
      </c>
      <c r="B113" s="98">
        <f t="shared" si="1"/>
        <v>0.18168966168966169</v>
      </c>
    </row>
    <row r="114" spans="1:2" x14ac:dyDescent="0.25">
      <c r="A114" s="98">
        <v>0.11899999999999999</v>
      </c>
      <c r="B114" s="98">
        <f t="shared" si="1"/>
        <v>0.18075928509733569</v>
      </c>
    </row>
    <row r="115" spans="1:2" x14ac:dyDescent="0.25">
      <c r="A115" s="98">
        <v>0.12</v>
      </c>
      <c r="B115" s="98">
        <f t="shared" si="1"/>
        <v>0.17983883627230393</v>
      </c>
    </row>
    <row r="116" spans="1:2" x14ac:dyDescent="0.25">
      <c r="A116" s="98">
        <v>0.121</v>
      </c>
      <c r="B116" s="98">
        <f t="shared" si="1"/>
        <v>0.17892814363545032</v>
      </c>
    </row>
    <row r="117" spans="1:2" x14ac:dyDescent="0.25">
      <c r="A117" s="98">
        <v>0.122</v>
      </c>
      <c r="B117" s="98">
        <f t="shared" si="1"/>
        <v>0.1780270400527611</v>
      </c>
    </row>
    <row r="118" spans="1:2" x14ac:dyDescent="0.25">
      <c r="A118" s="98">
        <v>0.123</v>
      </c>
      <c r="B118" s="98">
        <f t="shared" si="1"/>
        <v>0.17713536267003083</v>
      </c>
    </row>
    <row r="119" spans="1:2" x14ac:dyDescent="0.25">
      <c r="A119" s="98">
        <v>0.124</v>
      </c>
      <c r="B119" s="98">
        <f t="shared" si="1"/>
        <v>0.17625295275590552</v>
      </c>
    </row>
    <row r="120" spans="1:2" x14ac:dyDescent="0.25">
      <c r="A120" s="98">
        <v>0.125</v>
      </c>
      <c r="B120" s="98">
        <f t="shared" si="1"/>
        <v>0.17537965555272758</v>
      </c>
    </row>
    <row r="121" spans="1:2" x14ac:dyDescent="0.25">
      <c r="A121" s="98">
        <v>0.126</v>
      </c>
      <c r="B121" s="98">
        <f t="shared" si="1"/>
        <v>0.17451532013469298</v>
      </c>
    </row>
    <row r="122" spans="1:2" x14ac:dyDescent="0.25">
      <c r="A122" s="98">
        <v>0.127</v>
      </c>
      <c r="B122" s="98">
        <f t="shared" si="1"/>
        <v>0.17365979927286415</v>
      </c>
    </row>
    <row r="123" spans="1:2" x14ac:dyDescent="0.25">
      <c r="A123" s="98">
        <v>0.128</v>
      </c>
      <c r="B123" s="98">
        <f t="shared" si="1"/>
        <v>0.17281294930661842</v>
      </c>
    </row>
    <row r="124" spans="1:2" x14ac:dyDescent="0.25">
      <c r="A124" s="98">
        <v>0.129</v>
      </c>
      <c r="B124" s="98">
        <f t="shared" si="1"/>
        <v>0.17197463002114166</v>
      </c>
    </row>
    <row r="125" spans="1:2" x14ac:dyDescent="0.25">
      <c r="A125" s="98">
        <v>0.13</v>
      </c>
      <c r="B125" s="98">
        <f t="shared" si="1"/>
        <v>0.17114470453060579</v>
      </c>
    </row>
    <row r="126" spans="1:2" x14ac:dyDescent="0.25">
      <c r="A126" s="98">
        <v>0.13100000000000001</v>
      </c>
      <c r="B126" s="98">
        <f t="shared" si="1"/>
        <v>0.17032303916669442</v>
      </c>
    </row>
    <row r="127" spans="1:2" x14ac:dyDescent="0.25">
      <c r="A127" s="98">
        <v>0.13200000000000001</v>
      </c>
      <c r="B127" s="98">
        <f t="shared" si="1"/>
        <v>0.16950950337216428</v>
      </c>
    </row>
    <row r="128" spans="1:2" x14ac:dyDescent="0.25">
      <c r="A128" s="98">
        <v>0.13300000000000001</v>
      </c>
      <c r="B128" s="98">
        <f t="shared" si="1"/>
        <v>0.16870396959915357</v>
      </c>
    </row>
    <row r="129" spans="1:2" x14ac:dyDescent="0.25">
      <c r="A129" s="98">
        <v>0.13400000000000001</v>
      </c>
      <c r="B129" s="98">
        <f t="shared" si="1"/>
        <v>0.16790631321196631</v>
      </c>
    </row>
    <row r="130" spans="1:2" x14ac:dyDescent="0.25">
      <c r="A130" s="98">
        <v>0.13500000000000001</v>
      </c>
      <c r="B130" s="98">
        <f t="shared" si="1"/>
        <v>0.16711641239408223</v>
      </c>
    </row>
    <row r="131" spans="1:2" x14ac:dyDescent="0.25">
      <c r="A131" s="98">
        <v>0.13600000000000001</v>
      </c>
      <c r="B131" s="98">
        <f t="shared" si="1"/>
        <v>0.16633414805915733</v>
      </c>
    </row>
    <row r="132" spans="1:2" x14ac:dyDescent="0.25">
      <c r="A132" s="98">
        <v>0.13700000000000001</v>
      </c>
      <c r="B132" s="98">
        <f t="shared" si="1"/>
        <v>0.1655594037657972</v>
      </c>
    </row>
    <row r="133" spans="1:2" x14ac:dyDescent="0.25">
      <c r="A133" s="98">
        <v>0.13800000000000001</v>
      </c>
      <c r="B133" s="98">
        <f t="shared" si="1"/>
        <v>0.16479206563589813</v>
      </c>
    </row>
    <row r="134" spans="1:2" x14ac:dyDescent="0.25">
      <c r="A134" s="98">
        <v>0.13900000000000001</v>
      </c>
      <c r="B134" s="98">
        <f t="shared" ref="B134:B197" si="2">(0.03614*A134-0.0008999)/(A134^2+0.05825*A134-0.002279)</f>
        <v>0.16403202227636615</v>
      </c>
    </row>
    <row r="135" spans="1:2" x14ac:dyDescent="0.25">
      <c r="A135" s="98">
        <v>0.14000000000000001</v>
      </c>
      <c r="B135" s="98">
        <f t="shared" si="2"/>
        <v>0.16327916470403514</v>
      </c>
    </row>
    <row r="136" spans="1:2" x14ac:dyDescent="0.25">
      <c r="A136" s="98">
        <v>0.14099999999999999</v>
      </c>
      <c r="B136" s="98">
        <f t="shared" si="2"/>
        <v>0.16253338627361735</v>
      </c>
    </row>
    <row r="137" spans="1:2" x14ac:dyDescent="0.25">
      <c r="A137" s="98">
        <v>0.14199999999999999</v>
      </c>
      <c r="B137" s="98">
        <f t="shared" si="2"/>
        <v>0.16179458260852941</v>
      </c>
    </row>
    <row r="138" spans="1:2" x14ac:dyDescent="0.25">
      <c r="A138" s="98">
        <v>0.14299999999999999</v>
      </c>
      <c r="B138" s="98">
        <f t="shared" si="2"/>
        <v>0.16106265153444843</v>
      </c>
    </row>
    <row r="139" spans="1:2" x14ac:dyDescent="0.25">
      <c r="A139" s="98">
        <v>0.14399999999999999</v>
      </c>
      <c r="B139" s="98">
        <f t="shared" si="2"/>
        <v>0.1603374930154591</v>
      </c>
    </row>
    <row r="140" spans="1:2" x14ac:dyDescent="0.25">
      <c r="A140" s="98">
        <v>0.14499999999999999</v>
      </c>
      <c r="B140" s="98">
        <f t="shared" si="2"/>
        <v>0.15961900909266427</v>
      </c>
    </row>
    <row r="141" spans="1:2" x14ac:dyDescent="0.25">
      <c r="A141" s="98">
        <v>0.14599999999999999</v>
      </c>
      <c r="B141" s="98">
        <f t="shared" si="2"/>
        <v>0.15890710382513659</v>
      </c>
    </row>
    <row r="142" spans="1:2" x14ac:dyDescent="0.25">
      <c r="A142" s="98">
        <v>0.14699999999999999</v>
      </c>
      <c r="B142" s="98">
        <f t="shared" si="2"/>
        <v>0.15820168323309822</v>
      </c>
    </row>
    <row r="143" spans="1:2" x14ac:dyDescent="0.25">
      <c r="A143" s="98">
        <v>0.14799999999999999</v>
      </c>
      <c r="B143" s="98">
        <f t="shared" si="2"/>
        <v>0.15750265524322027</v>
      </c>
    </row>
    <row r="144" spans="1:2" x14ac:dyDescent="0.25">
      <c r="A144" s="98">
        <v>0.14899999999999999</v>
      </c>
      <c r="B144" s="98">
        <f t="shared" si="2"/>
        <v>0.15680992963594245</v>
      </c>
    </row>
    <row r="145" spans="1:2" x14ac:dyDescent="0.25">
      <c r="A145" s="98">
        <v>0.15</v>
      </c>
      <c r="B145" s="98">
        <f t="shared" si="2"/>
        <v>0.15612341799471655</v>
      </c>
    </row>
    <row r="146" spans="1:2" x14ac:dyDescent="0.25">
      <c r="A146" s="98">
        <v>0.151</v>
      </c>
      <c r="B146" s="98">
        <f t="shared" si="2"/>
        <v>0.15544303365708484</v>
      </c>
    </row>
    <row r="147" spans="1:2" x14ac:dyDescent="0.25">
      <c r="A147" s="98">
        <v>0.152</v>
      </c>
      <c r="B147" s="98">
        <f t="shared" si="2"/>
        <v>0.15476869166750898</v>
      </c>
    </row>
    <row r="148" spans="1:2" x14ac:dyDescent="0.25">
      <c r="A148" s="98">
        <v>0.153</v>
      </c>
      <c r="B148" s="98">
        <f t="shared" si="2"/>
        <v>0.15410030873186928</v>
      </c>
    </row>
    <row r="149" spans="1:2" x14ac:dyDescent="0.25">
      <c r="A149" s="98">
        <v>0.154</v>
      </c>
      <c r="B149" s="98">
        <f t="shared" si="2"/>
        <v>0.15343780317355912</v>
      </c>
    </row>
    <row r="150" spans="1:2" x14ac:dyDescent="0.25">
      <c r="A150" s="98">
        <v>0.155</v>
      </c>
      <c r="B150" s="98">
        <f t="shared" si="2"/>
        <v>0.15278109489110386</v>
      </c>
    </row>
    <row r="151" spans="1:2" x14ac:dyDescent="0.25">
      <c r="A151" s="98">
        <v>0.156</v>
      </c>
      <c r="B151" s="98">
        <f t="shared" si="2"/>
        <v>0.15213010531723603</v>
      </c>
    </row>
    <row r="152" spans="1:2" x14ac:dyDescent="0.25">
      <c r="A152" s="98">
        <v>0.157</v>
      </c>
      <c r="B152" s="98">
        <f t="shared" si="2"/>
        <v>0.15148475737936395</v>
      </c>
    </row>
    <row r="153" spans="1:2" x14ac:dyDescent="0.25">
      <c r="A153" s="98">
        <v>0.158</v>
      </c>
      <c r="B153" s="98">
        <f t="shared" si="2"/>
        <v>0.15084497546137321</v>
      </c>
    </row>
    <row r="154" spans="1:2" x14ac:dyDescent="0.25">
      <c r="A154" s="98">
        <v>0.159</v>
      </c>
      <c r="B154" s="98">
        <f t="shared" si="2"/>
        <v>0.15021068536670409</v>
      </c>
    </row>
    <row r="155" spans="1:2" x14ac:dyDescent="0.25">
      <c r="A155" s="98">
        <v>0.16</v>
      </c>
      <c r="B155" s="98">
        <f t="shared" si="2"/>
        <v>0.14958181428265066</v>
      </c>
    </row>
    <row r="156" spans="1:2" x14ac:dyDescent="0.25">
      <c r="A156" s="98">
        <v>0.161</v>
      </c>
      <c r="B156" s="98">
        <f t="shared" si="2"/>
        <v>0.1489582907458302</v>
      </c>
    </row>
    <row r="157" spans="1:2" x14ac:dyDescent="0.25">
      <c r="A157" s="98">
        <v>0.16200000000000001</v>
      </c>
      <c r="B157" s="98">
        <f t="shared" si="2"/>
        <v>0.14834004460877503</v>
      </c>
    </row>
    <row r="158" spans="1:2" x14ac:dyDescent="0.25">
      <c r="A158" s="98">
        <v>0.16300000000000001</v>
      </c>
      <c r="B158" s="98">
        <f t="shared" si="2"/>
        <v>0.14772700700759955</v>
      </c>
    </row>
    <row r="159" spans="1:2" x14ac:dyDescent="0.25">
      <c r="A159" s="98">
        <v>0.16400000000000001</v>
      </c>
      <c r="B159" s="98">
        <f t="shared" si="2"/>
        <v>0.14711911033069944</v>
      </c>
    </row>
    <row r="160" spans="1:2" x14ac:dyDescent="0.25">
      <c r="A160" s="98">
        <v>0.16500000000000001</v>
      </c>
      <c r="B160" s="98">
        <f t="shared" si="2"/>
        <v>0.14651628818844092</v>
      </c>
    </row>
    <row r="161" spans="1:2" x14ac:dyDescent="0.25">
      <c r="A161" s="98">
        <v>0.16600000000000001</v>
      </c>
      <c r="B161" s="98">
        <f t="shared" si="2"/>
        <v>0.14591847538380093</v>
      </c>
    </row>
    <row r="162" spans="1:2" x14ac:dyDescent="0.25">
      <c r="A162" s="98">
        <v>0.16700000000000001</v>
      </c>
      <c r="B162" s="98">
        <f t="shared" si="2"/>
        <v>0.14532560788392015</v>
      </c>
    </row>
    <row r="163" spans="1:2" x14ac:dyDescent="0.25">
      <c r="A163" s="98">
        <v>0.16800000000000001</v>
      </c>
      <c r="B163" s="98">
        <f t="shared" si="2"/>
        <v>0.1447376227925331</v>
      </c>
    </row>
    <row r="164" spans="1:2" x14ac:dyDescent="0.25">
      <c r="A164" s="98">
        <v>0.16900000000000001</v>
      </c>
      <c r="B164" s="98">
        <f t="shared" si="2"/>
        <v>0.14415445832324142</v>
      </c>
    </row>
    <row r="165" spans="1:2" x14ac:dyDescent="0.25">
      <c r="A165" s="98">
        <v>0.17</v>
      </c>
      <c r="B165" s="98">
        <f t="shared" si="2"/>
        <v>0.14357605377359783</v>
      </c>
    </row>
    <row r="166" spans="1:2" x14ac:dyDescent="0.25">
      <c r="A166" s="98">
        <v>0.17100000000000001</v>
      </c>
      <c r="B166" s="98">
        <f t="shared" si="2"/>
        <v>0.14300234949996951</v>
      </c>
    </row>
    <row r="167" spans="1:2" x14ac:dyDescent="0.25">
      <c r="A167" s="98">
        <v>0.17199999999999999</v>
      </c>
      <c r="B167" s="98">
        <f t="shared" si="2"/>
        <v>0.14243328689315182</v>
      </c>
    </row>
    <row r="168" spans="1:2" x14ac:dyDescent="0.25">
      <c r="A168" s="98">
        <v>0.17299999999999999</v>
      </c>
      <c r="B168" s="98">
        <f t="shared" si="2"/>
        <v>0.14186880835470383</v>
      </c>
    </row>
    <row r="169" spans="1:2" x14ac:dyDescent="0.25">
      <c r="A169" s="98">
        <v>0.17399999999999999</v>
      </c>
      <c r="B169" s="98">
        <f t="shared" si="2"/>
        <v>0.14130885727397888</v>
      </c>
    </row>
    <row r="170" spans="1:2" x14ac:dyDescent="0.25">
      <c r="A170" s="98">
        <v>0.17499999999999999</v>
      </c>
      <c r="B170" s="98">
        <f t="shared" si="2"/>
        <v>0.14075337800582516</v>
      </c>
    </row>
    <row r="171" spans="1:2" x14ac:dyDescent="0.25">
      <c r="A171" s="98">
        <v>0.17599999999999999</v>
      </c>
      <c r="B171" s="98">
        <f t="shared" si="2"/>
        <v>0.14020231584893061</v>
      </c>
    </row>
    <row r="172" spans="1:2" x14ac:dyDescent="0.25">
      <c r="A172" s="98">
        <v>0.17699999999999999</v>
      </c>
      <c r="B172" s="98">
        <f t="shared" si="2"/>
        <v>0.13965561702479024</v>
      </c>
    </row>
    <row r="173" spans="1:2" x14ac:dyDescent="0.25">
      <c r="A173" s="98">
        <v>0.17799999999999999</v>
      </c>
      <c r="B173" s="98">
        <f t="shared" si="2"/>
        <v>0.1391132286572718</v>
      </c>
    </row>
    <row r="174" spans="1:2" x14ac:dyDescent="0.25">
      <c r="A174" s="98">
        <v>0.17899999999999999</v>
      </c>
      <c r="B174" s="98">
        <f t="shared" si="2"/>
        <v>0.13857509875276042</v>
      </c>
    </row>
    <row r="175" spans="1:2" x14ac:dyDescent="0.25">
      <c r="A175" s="98">
        <v>0.18</v>
      </c>
      <c r="B175" s="98">
        <f t="shared" si="2"/>
        <v>0.13804117618085995</v>
      </c>
    </row>
    <row r="176" spans="1:2" x14ac:dyDescent="0.25">
      <c r="A176" s="98">
        <v>0.18099999999999999</v>
      </c>
      <c r="B176" s="98">
        <f t="shared" si="2"/>
        <v>0.1375114106556328</v>
      </c>
    </row>
    <row r="177" spans="1:2" x14ac:dyDescent="0.25">
      <c r="A177" s="98">
        <v>0.182</v>
      </c>
      <c r="B177" s="98">
        <f t="shared" si="2"/>
        <v>0.13698575271735849</v>
      </c>
    </row>
    <row r="178" spans="1:2" x14ac:dyDescent="0.25">
      <c r="A178" s="98">
        <v>0.183</v>
      </c>
      <c r="B178" s="98">
        <f t="shared" si="2"/>
        <v>0.13646415371479409</v>
      </c>
    </row>
    <row r="179" spans="1:2" x14ac:dyDescent="0.25">
      <c r="A179" s="98">
        <v>0.184</v>
      </c>
      <c r="B179" s="98">
        <f t="shared" si="2"/>
        <v>0.13594656578791819</v>
      </c>
    </row>
    <row r="180" spans="1:2" x14ac:dyDescent="0.25">
      <c r="A180" s="98">
        <v>0.185</v>
      </c>
      <c r="B180" s="98">
        <f t="shared" si="2"/>
        <v>0.13543294185114313</v>
      </c>
    </row>
    <row r="181" spans="1:2" x14ac:dyDescent="0.25">
      <c r="A181" s="98">
        <v>0.186</v>
      </c>
      <c r="B181" s="98">
        <f t="shared" si="2"/>
        <v>0.13492323557697877</v>
      </c>
    </row>
    <row r="182" spans="1:2" x14ac:dyDescent="0.25">
      <c r="A182" s="98">
        <v>0.187</v>
      </c>
      <c r="B182" s="98">
        <f t="shared" si="2"/>
        <v>0.13441740138013319</v>
      </c>
    </row>
    <row r="183" spans="1:2" x14ac:dyDescent="0.25">
      <c r="A183" s="98">
        <v>0.188</v>
      </c>
      <c r="B183" s="98">
        <f t="shared" si="2"/>
        <v>0.13391539440203559</v>
      </c>
    </row>
    <row r="184" spans="1:2" x14ac:dyDescent="0.25">
      <c r="A184" s="98">
        <v>0.189</v>
      </c>
      <c r="B184" s="98">
        <f t="shared" si="2"/>
        <v>0.13341717049576785</v>
      </c>
    </row>
    <row r="185" spans="1:2" x14ac:dyDescent="0.25">
      <c r="A185" s="98">
        <v>0.19</v>
      </c>
      <c r="B185" s="98">
        <f t="shared" si="2"/>
        <v>0.13292268621139045</v>
      </c>
    </row>
    <row r="186" spans="1:2" x14ac:dyDescent="0.25">
      <c r="A186" s="98">
        <v>0.191</v>
      </c>
      <c r="B186" s="98">
        <f t="shared" si="2"/>
        <v>0.1324318987816514</v>
      </c>
    </row>
    <row r="187" spans="1:2" x14ac:dyDescent="0.25">
      <c r="A187" s="98">
        <v>0.192</v>
      </c>
      <c r="B187" s="98">
        <f t="shared" si="2"/>
        <v>0.13194476610806441</v>
      </c>
    </row>
    <row r="188" spans="1:2" x14ac:dyDescent="0.25">
      <c r="A188" s="98">
        <v>0.193</v>
      </c>
      <c r="B188" s="98">
        <f t="shared" si="2"/>
        <v>0.13146124674734511</v>
      </c>
    </row>
    <row r="189" spans="1:2" x14ac:dyDescent="0.25">
      <c r="A189" s="98">
        <v>0.19400000000000001</v>
      </c>
      <c r="B189" s="98">
        <f t="shared" si="2"/>
        <v>0.13098129989819426</v>
      </c>
    </row>
    <row r="190" spans="1:2" x14ac:dyDescent="0.25">
      <c r="A190" s="98">
        <v>0.19500000000000001</v>
      </c>
      <c r="B190" s="98">
        <f t="shared" si="2"/>
        <v>0.13050488538841623</v>
      </c>
    </row>
    <row r="191" spans="1:2" x14ac:dyDescent="0.25">
      <c r="A191" s="98">
        <v>0.19600000000000001</v>
      </c>
      <c r="B191" s="98">
        <f t="shared" si="2"/>
        <v>0.13003196366236275</v>
      </c>
    </row>
    <row r="192" spans="1:2" x14ac:dyDescent="0.25">
      <c r="A192" s="98">
        <v>0.19700000000000001</v>
      </c>
      <c r="B192" s="98">
        <f t="shared" si="2"/>
        <v>0.12956249576869197</v>
      </c>
    </row>
    <row r="193" spans="1:2" x14ac:dyDescent="0.25">
      <c r="A193" s="98">
        <v>0.19800000000000001</v>
      </c>
      <c r="B193" s="98">
        <f t="shared" si="2"/>
        <v>0.12909644334843215</v>
      </c>
    </row>
    <row r="194" spans="1:2" x14ac:dyDescent="0.25">
      <c r="A194" s="98">
        <v>0.19900000000000001</v>
      </c>
      <c r="B194" s="98">
        <f t="shared" si="2"/>
        <v>0.12863376862334208</v>
      </c>
    </row>
    <row r="195" spans="1:2" x14ac:dyDescent="0.25">
      <c r="A195" s="98">
        <v>0.2</v>
      </c>
      <c r="B195" s="98">
        <f t="shared" si="2"/>
        <v>0.12817443438455772</v>
      </c>
    </row>
    <row r="196" spans="1:2" x14ac:dyDescent="0.25">
      <c r="A196" s="98">
        <v>0.20100000000000001</v>
      </c>
      <c r="B196" s="98">
        <f t="shared" si="2"/>
        <v>0.12771840398151724</v>
      </c>
    </row>
    <row r="197" spans="1:2" x14ac:dyDescent="0.25">
      <c r="A197" s="98">
        <v>0.20200000000000001</v>
      </c>
      <c r="B197" s="98">
        <f t="shared" si="2"/>
        <v>0.12726564131115595</v>
      </c>
    </row>
    <row r="198" spans="1:2" x14ac:dyDescent="0.25">
      <c r="A198" s="98">
        <v>0.20300000000000001</v>
      </c>
      <c r="B198" s="98">
        <f t="shared" ref="B198:B261" si="3">(0.03614*A198-0.0008999)/(A198^2+0.05825*A198-0.002279)</f>
        <v>0.12681611080736285</v>
      </c>
    </row>
    <row r="199" spans="1:2" x14ac:dyDescent="0.25">
      <c r="A199" s="98">
        <v>0.20399999999999999</v>
      </c>
      <c r="B199" s="98">
        <f t="shared" si="3"/>
        <v>0.12636977743069114</v>
      </c>
    </row>
    <row r="200" spans="1:2" x14ac:dyDescent="0.25">
      <c r="A200" s="98">
        <v>0.20499999999999999</v>
      </c>
      <c r="B200" s="98">
        <f t="shared" si="3"/>
        <v>0.12592660665831515</v>
      </c>
    </row>
    <row r="201" spans="1:2" x14ac:dyDescent="0.25">
      <c r="A201" s="98">
        <v>0.20599999999999999</v>
      </c>
      <c r="B201" s="98">
        <f t="shared" si="3"/>
        <v>0.1254865644742266</v>
      </c>
    </row>
    <row r="202" spans="1:2" x14ac:dyDescent="0.25">
      <c r="A202" s="98">
        <v>0.20699999999999999</v>
      </c>
      <c r="B202" s="98">
        <f t="shared" si="3"/>
        <v>0.12504961735966291</v>
      </c>
    </row>
    <row r="203" spans="1:2" x14ac:dyDescent="0.25">
      <c r="A203" s="98">
        <v>0.20799999999999999</v>
      </c>
      <c r="B203" s="98">
        <f t="shared" si="3"/>
        <v>0.12461573228376113</v>
      </c>
    </row>
    <row r="204" spans="1:2" x14ac:dyDescent="0.25">
      <c r="A204" s="98">
        <v>0.20899999999999999</v>
      </c>
      <c r="B204" s="98">
        <f t="shared" si="3"/>
        <v>0.12418487669443083</v>
      </c>
    </row>
    <row r="205" spans="1:2" x14ac:dyDescent="0.25">
      <c r="A205" s="98">
        <v>0.21</v>
      </c>
      <c r="B205" s="98">
        <f t="shared" si="3"/>
        <v>0.12375701850943974</v>
      </c>
    </row>
    <row r="206" spans="1:2" x14ac:dyDescent="0.25">
      <c r="A206" s="98">
        <v>0.21099999999999999</v>
      </c>
      <c r="B206" s="98">
        <f t="shared" si="3"/>
        <v>0.12333212610770591</v>
      </c>
    </row>
    <row r="207" spans="1:2" x14ac:dyDescent="0.25">
      <c r="A207" s="98">
        <v>0.21199999999999999</v>
      </c>
      <c r="B207" s="98">
        <f t="shared" si="3"/>
        <v>0.12291016832079107</v>
      </c>
    </row>
    <row r="208" spans="1:2" x14ac:dyDescent="0.25">
      <c r="A208" s="98">
        <v>0.21299999999999999</v>
      </c>
      <c r="B208" s="98">
        <f t="shared" si="3"/>
        <v>0.12249111442458858</v>
      </c>
    </row>
    <row r="209" spans="1:2" x14ac:dyDescent="0.25">
      <c r="A209" s="98">
        <v>0.214</v>
      </c>
      <c r="B209" s="98">
        <f t="shared" si="3"/>
        <v>0.12207493413120173</v>
      </c>
    </row>
    <row r="210" spans="1:2" x14ac:dyDescent="0.25">
      <c r="A210" s="98">
        <v>0.215</v>
      </c>
      <c r="B210" s="98">
        <f t="shared" si="3"/>
        <v>0.12166159758100575</v>
      </c>
    </row>
    <row r="211" spans="1:2" x14ac:dyDescent="0.25">
      <c r="A211" s="98">
        <v>0.216</v>
      </c>
      <c r="B211" s="98">
        <f t="shared" si="3"/>
        <v>0.12125107533489</v>
      </c>
    </row>
    <row r="212" spans="1:2" x14ac:dyDescent="0.25">
      <c r="A212" s="98">
        <v>0.217</v>
      </c>
      <c r="B212" s="98">
        <f t="shared" si="3"/>
        <v>0.12084333836667377</v>
      </c>
    </row>
    <row r="213" spans="1:2" x14ac:dyDescent="0.25">
      <c r="A213" s="98">
        <v>0.218</v>
      </c>
      <c r="B213" s="98">
        <f t="shared" si="3"/>
        <v>0.12043835805569218</v>
      </c>
    </row>
    <row r="214" spans="1:2" x14ac:dyDescent="0.25">
      <c r="A214" s="98">
        <v>0.219</v>
      </c>
      <c r="B214" s="98">
        <f t="shared" si="3"/>
        <v>0.12003610617954696</v>
      </c>
    </row>
    <row r="215" spans="1:2" x14ac:dyDescent="0.25">
      <c r="A215" s="98">
        <v>0.22</v>
      </c>
      <c r="B215" s="98">
        <f t="shared" si="3"/>
        <v>0.11963655490701777</v>
      </c>
    </row>
    <row r="216" spans="1:2" x14ac:dyDescent="0.25">
      <c r="A216" s="98">
        <v>0.221</v>
      </c>
      <c r="B216" s="98">
        <f t="shared" si="3"/>
        <v>0.11923967679112983</v>
      </c>
    </row>
    <row r="217" spans="1:2" x14ac:dyDescent="0.25">
      <c r="A217" s="98">
        <v>0.222</v>
      </c>
      <c r="B217" s="98">
        <f t="shared" si="3"/>
        <v>0.11884544476237352</v>
      </c>
    </row>
    <row r="218" spans="1:2" x14ac:dyDescent="0.25">
      <c r="A218" s="98">
        <v>0.223</v>
      </c>
      <c r="B218" s="98">
        <f t="shared" si="3"/>
        <v>0.11845383212207199</v>
      </c>
    </row>
    <row r="219" spans="1:2" x14ac:dyDescent="0.25">
      <c r="A219" s="98">
        <v>0.224</v>
      </c>
      <c r="B219" s="98">
        <f t="shared" si="3"/>
        <v>0.118064812535893</v>
      </c>
    </row>
    <row r="220" spans="1:2" x14ac:dyDescent="0.25">
      <c r="A220" s="98">
        <v>0.22500000000000001</v>
      </c>
      <c r="B220" s="98">
        <f t="shared" si="3"/>
        <v>0.11767836002750102</v>
      </c>
    </row>
    <row r="221" spans="1:2" x14ac:dyDescent="0.25">
      <c r="A221" s="98">
        <v>0.22600000000000001</v>
      </c>
      <c r="B221" s="98">
        <f t="shared" si="3"/>
        <v>0.11729444897234573</v>
      </c>
    </row>
    <row r="222" spans="1:2" x14ac:dyDescent="0.25">
      <c r="A222" s="98">
        <v>0.22700000000000001</v>
      </c>
      <c r="B222" s="98">
        <f t="shared" si="3"/>
        <v>0.11691305409158392</v>
      </c>
    </row>
    <row r="223" spans="1:2" x14ac:dyDescent="0.25">
      <c r="A223" s="98">
        <v>0.22800000000000001</v>
      </c>
      <c r="B223" s="98">
        <f t="shared" si="3"/>
        <v>0.11653415044613087</v>
      </c>
    </row>
    <row r="224" spans="1:2" x14ac:dyDescent="0.25">
      <c r="A224" s="98">
        <v>0.22900000000000001</v>
      </c>
      <c r="B224" s="98">
        <f t="shared" si="3"/>
        <v>0.11615771343083797</v>
      </c>
    </row>
    <row r="225" spans="1:2" x14ac:dyDescent="0.25">
      <c r="A225" s="98">
        <v>0.23</v>
      </c>
      <c r="B225" s="98">
        <f t="shared" si="3"/>
        <v>0.11578371876879338</v>
      </c>
    </row>
    <row r="226" spans="1:2" x14ac:dyDescent="0.25">
      <c r="A226" s="98">
        <v>0.23100000000000001</v>
      </c>
      <c r="B226" s="98">
        <f t="shared" si="3"/>
        <v>0.11541214250574273</v>
      </c>
    </row>
    <row r="227" spans="1:2" x14ac:dyDescent="0.25">
      <c r="A227" s="98">
        <v>0.23200000000000001</v>
      </c>
      <c r="B227" s="98">
        <f t="shared" si="3"/>
        <v>0.11504296100462655</v>
      </c>
    </row>
    <row r="228" spans="1:2" x14ac:dyDescent="0.25">
      <c r="A228" s="98">
        <v>0.23300000000000001</v>
      </c>
      <c r="B228" s="98">
        <f t="shared" si="3"/>
        <v>0.11467615094023152</v>
      </c>
    </row>
    <row r="229" spans="1:2" x14ac:dyDescent="0.25">
      <c r="A229" s="98">
        <v>0.23400000000000001</v>
      </c>
      <c r="B229" s="98">
        <f t="shared" si="3"/>
        <v>0.11431168929395304</v>
      </c>
    </row>
    <row r="230" spans="1:2" x14ac:dyDescent="0.25">
      <c r="A230" s="98">
        <v>0.23499999999999999</v>
      </c>
      <c r="B230" s="98">
        <f t="shared" si="3"/>
        <v>0.11394955334866567</v>
      </c>
    </row>
    <row r="231" spans="1:2" x14ac:dyDescent="0.25">
      <c r="A231" s="98">
        <v>0.23599999999999999</v>
      </c>
      <c r="B231" s="98">
        <f t="shared" si="3"/>
        <v>0.11358972068369962</v>
      </c>
    </row>
    <row r="232" spans="1:2" x14ac:dyDescent="0.25">
      <c r="A232" s="98">
        <v>0.23699999999999999</v>
      </c>
      <c r="B232" s="98">
        <f t="shared" si="3"/>
        <v>0.11323216916991959</v>
      </c>
    </row>
    <row r="233" spans="1:2" x14ac:dyDescent="0.25">
      <c r="A233" s="98">
        <v>0.23799999999999999</v>
      </c>
      <c r="B233" s="98">
        <f t="shared" si="3"/>
        <v>0.11287687696490468</v>
      </c>
    </row>
    <row r="234" spans="1:2" x14ac:dyDescent="0.25">
      <c r="A234" s="98">
        <v>0.23899999999999999</v>
      </c>
      <c r="B234" s="98">
        <f t="shared" si="3"/>
        <v>0.11252382250822562</v>
      </c>
    </row>
    <row r="235" spans="1:2" x14ac:dyDescent="0.25">
      <c r="A235" s="98">
        <v>0.24</v>
      </c>
      <c r="B235" s="98">
        <f t="shared" si="3"/>
        <v>0.11217298451681794</v>
      </c>
    </row>
    <row r="236" spans="1:2" x14ac:dyDescent="0.25">
      <c r="A236" s="98">
        <v>0.24099999999999999</v>
      </c>
      <c r="B236" s="98">
        <f t="shared" si="3"/>
        <v>0.11182434198044823</v>
      </c>
    </row>
    <row r="237" spans="1:2" x14ac:dyDescent="0.25">
      <c r="A237" s="98">
        <v>0.24199999999999999</v>
      </c>
      <c r="B237" s="98">
        <f t="shared" si="3"/>
        <v>0.11147787415727142</v>
      </c>
    </row>
    <row r="238" spans="1:2" x14ac:dyDescent="0.25">
      <c r="A238" s="98">
        <v>0.24299999999999999</v>
      </c>
      <c r="B238" s="98">
        <f t="shared" si="3"/>
        <v>0.11113356056947681</v>
      </c>
    </row>
    <row r="239" spans="1:2" x14ac:dyDescent="0.25">
      <c r="A239" s="98">
        <v>0.24399999999999999</v>
      </c>
      <c r="B239" s="98">
        <f t="shared" si="3"/>
        <v>0.11079138099902058</v>
      </c>
    </row>
    <row r="240" spans="1:2" x14ac:dyDescent="0.25">
      <c r="A240" s="98">
        <v>0.245</v>
      </c>
      <c r="B240" s="98">
        <f t="shared" si="3"/>
        <v>0.1104513154834432</v>
      </c>
    </row>
    <row r="241" spans="1:2" x14ac:dyDescent="0.25">
      <c r="A241" s="98">
        <v>0.246</v>
      </c>
      <c r="B241" s="98">
        <f t="shared" si="3"/>
        <v>0.11011334431176921</v>
      </c>
    </row>
    <row r="242" spans="1:2" x14ac:dyDescent="0.25">
      <c r="A242" s="98">
        <v>0.247</v>
      </c>
      <c r="B242" s="98">
        <f t="shared" si="3"/>
        <v>0.1097774480204875</v>
      </c>
    </row>
    <row r="243" spans="1:2" x14ac:dyDescent="0.25">
      <c r="A243" s="98">
        <v>0.248</v>
      </c>
      <c r="B243" s="98">
        <f t="shared" si="3"/>
        <v>0.10944360738961059</v>
      </c>
    </row>
    <row r="244" spans="1:2" x14ac:dyDescent="0.25">
      <c r="A244" s="98">
        <v>0.249</v>
      </c>
      <c r="B244" s="98">
        <f t="shared" si="3"/>
        <v>0.10911180343881038</v>
      </c>
    </row>
    <row r="245" spans="1:2" x14ac:dyDescent="0.25">
      <c r="A245" s="98">
        <v>0.25</v>
      </c>
      <c r="B245" s="98">
        <f t="shared" si="3"/>
        <v>0.10878201742362953</v>
      </c>
    </row>
    <row r="246" spans="1:2" x14ac:dyDescent="0.25">
      <c r="A246" s="98">
        <v>0.251</v>
      </c>
      <c r="B246" s="98">
        <f t="shared" si="3"/>
        <v>0.10845423083176549</v>
      </c>
    </row>
    <row r="247" spans="1:2" x14ac:dyDescent="0.25">
      <c r="A247" s="98">
        <v>0.252</v>
      </c>
      <c r="B247" s="98">
        <f t="shared" si="3"/>
        <v>0.10812842537942663</v>
      </c>
    </row>
    <row r="248" spans="1:2" x14ac:dyDescent="0.25">
      <c r="A248" s="98">
        <v>0.253</v>
      </c>
      <c r="B248" s="98">
        <f t="shared" si="3"/>
        <v>0.10780458300775823</v>
      </c>
    </row>
    <row r="249" spans="1:2" x14ac:dyDescent="0.25">
      <c r="A249" s="98">
        <v>0.254</v>
      </c>
      <c r="B249" s="98">
        <f t="shared" si="3"/>
        <v>0.10748268587933663</v>
      </c>
    </row>
    <row r="250" spans="1:2" x14ac:dyDescent="0.25">
      <c r="A250" s="98">
        <v>0.255</v>
      </c>
      <c r="B250" s="98">
        <f t="shared" si="3"/>
        <v>0.1071627163747306</v>
      </c>
    </row>
    <row r="251" spans="1:2" x14ac:dyDescent="0.25">
      <c r="A251" s="98">
        <v>0.25600000000000001</v>
      </c>
      <c r="B251" s="98">
        <f t="shared" si="3"/>
        <v>0.1068446570891274</v>
      </c>
    </row>
    <row r="252" spans="1:2" x14ac:dyDescent="0.25">
      <c r="A252" s="98">
        <v>0.25700000000000001</v>
      </c>
      <c r="B252" s="98">
        <f t="shared" si="3"/>
        <v>0.10652849082902327</v>
      </c>
    </row>
    <row r="253" spans="1:2" x14ac:dyDescent="0.25">
      <c r="A253" s="98">
        <v>0.25800000000000001</v>
      </c>
      <c r="B253" s="98">
        <f t="shared" si="3"/>
        <v>0.10621420060897578</v>
      </c>
    </row>
    <row r="254" spans="1:2" x14ac:dyDescent="0.25">
      <c r="A254" s="98">
        <v>0.25900000000000001</v>
      </c>
      <c r="B254" s="98">
        <f t="shared" si="3"/>
        <v>0.10590176964841734</v>
      </c>
    </row>
    <row r="255" spans="1:2" x14ac:dyDescent="0.25">
      <c r="A255" s="98">
        <v>0.26</v>
      </c>
      <c r="B255" s="98">
        <f t="shared" si="3"/>
        <v>0.1055911813685283</v>
      </c>
    </row>
    <row r="256" spans="1:2" x14ac:dyDescent="0.25">
      <c r="A256" s="98">
        <v>0.26100000000000001</v>
      </c>
      <c r="B256" s="98">
        <f t="shared" si="3"/>
        <v>0.10528241938916839</v>
      </c>
    </row>
    <row r="257" spans="1:2" x14ac:dyDescent="0.25">
      <c r="A257" s="98">
        <v>0.26200000000000001</v>
      </c>
      <c r="B257" s="98">
        <f t="shared" si="3"/>
        <v>0.10497546752586476</v>
      </c>
    </row>
    <row r="258" spans="1:2" x14ac:dyDescent="0.25">
      <c r="A258" s="98">
        <v>0.26300000000000001</v>
      </c>
      <c r="B258" s="98">
        <f t="shared" si="3"/>
        <v>0.10467030978685617</v>
      </c>
    </row>
    <row r="259" spans="1:2" x14ac:dyDescent="0.25">
      <c r="A259" s="98">
        <v>0.26400000000000001</v>
      </c>
      <c r="B259" s="98">
        <f t="shared" si="3"/>
        <v>0.10436693037019142</v>
      </c>
    </row>
    <row r="260" spans="1:2" x14ac:dyDescent="0.25">
      <c r="A260" s="98">
        <v>0.26500000000000001</v>
      </c>
      <c r="B260" s="98">
        <f t="shared" si="3"/>
        <v>0.10406531366088105</v>
      </c>
    </row>
    <row r="261" spans="1:2" x14ac:dyDescent="0.25">
      <c r="A261" s="98">
        <v>0.26600000000000001</v>
      </c>
      <c r="B261" s="98">
        <f t="shared" si="3"/>
        <v>0.10376544422810119</v>
      </c>
    </row>
    <row r="262" spans="1:2" x14ac:dyDescent="0.25">
      <c r="A262" s="98">
        <v>0.26700000000000002</v>
      </c>
      <c r="B262" s="98">
        <f t="shared" ref="B262:B325" si="4">(0.03614*A262-0.0008999)/(A262^2+0.05825*A262-0.002279)</f>
        <v>0.10346730682244841</v>
      </c>
    </row>
    <row r="263" spans="1:2" x14ac:dyDescent="0.25">
      <c r="A263" s="98">
        <v>0.26800000000000002</v>
      </c>
      <c r="B263" s="98">
        <f t="shared" si="4"/>
        <v>0.10317088637324438</v>
      </c>
    </row>
    <row r="264" spans="1:2" x14ac:dyDescent="0.25">
      <c r="A264" s="98">
        <v>0.26900000000000002</v>
      </c>
      <c r="B264" s="98">
        <f t="shared" si="4"/>
        <v>0.10287616798588942</v>
      </c>
    </row>
    <row r="265" spans="1:2" x14ac:dyDescent="0.25">
      <c r="A265" s="98">
        <v>0.27</v>
      </c>
      <c r="B265" s="98">
        <f t="shared" si="4"/>
        <v>0.10258313693926356</v>
      </c>
    </row>
    <row r="266" spans="1:2" x14ac:dyDescent="0.25">
      <c r="A266" s="98">
        <v>0.27100000000000002</v>
      </c>
      <c r="B266" s="98">
        <f t="shared" si="4"/>
        <v>0.10229177868317467</v>
      </c>
    </row>
    <row r="267" spans="1:2" x14ac:dyDescent="0.25">
      <c r="A267" s="98">
        <v>0.27200000000000002</v>
      </c>
      <c r="B267" s="98">
        <f t="shared" si="4"/>
        <v>0.10200207883585191</v>
      </c>
    </row>
    <row r="268" spans="1:2" x14ac:dyDescent="0.25">
      <c r="A268" s="98">
        <v>0.27300000000000002</v>
      </c>
      <c r="B268" s="98">
        <f t="shared" si="4"/>
        <v>0.10171402318148429</v>
      </c>
    </row>
    <row r="269" spans="1:2" x14ac:dyDescent="0.25">
      <c r="A269" s="98">
        <v>0.27400000000000002</v>
      </c>
      <c r="B269" s="98">
        <f t="shared" si="4"/>
        <v>0.10142759766780271</v>
      </c>
    </row>
    <row r="270" spans="1:2" x14ac:dyDescent="0.25">
      <c r="A270" s="98">
        <v>0.27500000000000002</v>
      </c>
      <c r="B270" s="98">
        <f t="shared" si="4"/>
        <v>0.10114278840370504</v>
      </c>
    </row>
    <row r="271" spans="1:2" x14ac:dyDescent="0.25">
      <c r="A271" s="98">
        <v>0.27600000000000002</v>
      </c>
      <c r="B271" s="98">
        <f t="shared" si="4"/>
        <v>0.1008595816569231</v>
      </c>
    </row>
    <row r="272" spans="1:2" x14ac:dyDescent="0.25">
      <c r="A272" s="98">
        <v>0.27700000000000002</v>
      </c>
      <c r="B272" s="98">
        <f t="shared" si="4"/>
        <v>0.1005779638517308</v>
      </c>
    </row>
    <row r="273" spans="1:2" x14ac:dyDescent="0.25">
      <c r="A273" s="98">
        <v>0.27800000000000002</v>
      </c>
      <c r="B273" s="98">
        <f t="shared" si="4"/>
        <v>0.10029792156669243</v>
      </c>
    </row>
    <row r="274" spans="1:2" x14ac:dyDescent="0.25">
      <c r="A274" s="98">
        <v>0.27900000000000003</v>
      </c>
      <c r="B274" s="98">
        <f t="shared" si="4"/>
        <v>0.10001944153245018</v>
      </c>
    </row>
    <row r="275" spans="1:2" x14ac:dyDescent="0.25">
      <c r="A275" s="98">
        <v>0.28000000000000003</v>
      </c>
      <c r="B275" s="98">
        <f t="shared" si="4"/>
        <v>9.9742510629550668E-2</v>
      </c>
    </row>
    <row r="276" spans="1:2" x14ac:dyDescent="0.25">
      <c r="A276" s="98">
        <v>0.28100000000000003</v>
      </c>
      <c r="B276" s="98">
        <f t="shared" si="4"/>
        <v>9.946711588630873E-2</v>
      </c>
    </row>
    <row r="277" spans="1:2" x14ac:dyDescent="0.25">
      <c r="A277" s="98">
        <v>0.28199999999999997</v>
      </c>
      <c r="B277" s="98">
        <f t="shared" si="4"/>
        <v>9.9193244476708506E-2</v>
      </c>
    </row>
    <row r="278" spans="1:2" x14ac:dyDescent="0.25">
      <c r="A278" s="98">
        <v>0.28299999999999997</v>
      </c>
      <c r="B278" s="98">
        <f t="shared" si="4"/>
        <v>9.8920883718340624E-2</v>
      </c>
    </row>
    <row r="279" spans="1:2" x14ac:dyDescent="0.25">
      <c r="A279" s="98">
        <v>0.28399999999999997</v>
      </c>
      <c r="B279" s="98">
        <f t="shared" si="4"/>
        <v>9.8650021070375044E-2</v>
      </c>
    </row>
    <row r="280" spans="1:2" x14ac:dyDescent="0.25">
      <c r="A280" s="98">
        <v>0.28499999999999998</v>
      </c>
      <c r="B280" s="98">
        <f t="shared" si="4"/>
        <v>9.8380644131568412E-2</v>
      </c>
    </row>
    <row r="281" spans="1:2" x14ac:dyDescent="0.25">
      <c r="A281" s="98">
        <v>0.28599999999999998</v>
      </c>
      <c r="B281" s="98">
        <f t="shared" si="4"/>
        <v>9.8112740638305634E-2</v>
      </c>
    </row>
    <row r="282" spans="1:2" x14ac:dyDescent="0.25">
      <c r="A282" s="98">
        <v>0.28699999999999998</v>
      </c>
      <c r="B282" s="98">
        <f t="shared" si="4"/>
        <v>9.784629846267473E-2</v>
      </c>
    </row>
    <row r="283" spans="1:2" x14ac:dyDescent="0.25">
      <c r="A283" s="98">
        <v>0.28799999999999998</v>
      </c>
      <c r="B283" s="98">
        <f t="shared" si="4"/>
        <v>9.7581305610574598E-2</v>
      </c>
    </row>
    <row r="284" spans="1:2" x14ac:dyDescent="0.25">
      <c r="A284" s="98">
        <v>0.28899999999999998</v>
      </c>
      <c r="B284" s="98">
        <f t="shared" si="4"/>
        <v>9.7317750219854463E-2</v>
      </c>
    </row>
    <row r="285" spans="1:2" x14ac:dyDescent="0.25">
      <c r="A285" s="98">
        <v>0.28999999999999998</v>
      </c>
      <c r="B285" s="98">
        <f t="shared" si="4"/>
        <v>9.7055620558484906E-2</v>
      </c>
    </row>
    <row r="286" spans="1:2" x14ac:dyDescent="0.25">
      <c r="A286" s="98">
        <v>0.29099999999999998</v>
      </c>
      <c r="B286" s="98">
        <f t="shared" si="4"/>
        <v>9.6794905022759808E-2</v>
      </c>
    </row>
    <row r="287" spans="1:2" x14ac:dyDescent="0.25">
      <c r="A287" s="98">
        <v>0.29199999999999998</v>
      </c>
      <c r="B287" s="98">
        <f t="shared" si="4"/>
        <v>9.6535592135528134E-2</v>
      </c>
    </row>
    <row r="288" spans="1:2" x14ac:dyDescent="0.25">
      <c r="A288" s="98">
        <v>0.29299999999999998</v>
      </c>
      <c r="B288" s="98">
        <f t="shared" si="4"/>
        <v>9.6277670544455463E-2</v>
      </c>
    </row>
    <row r="289" spans="1:2" x14ac:dyDescent="0.25">
      <c r="A289" s="98">
        <v>0.29399999999999998</v>
      </c>
      <c r="B289" s="98">
        <f t="shared" si="4"/>
        <v>9.6021129020314483E-2</v>
      </c>
    </row>
    <row r="290" spans="1:2" x14ac:dyDescent="0.25">
      <c r="A290" s="98">
        <v>0.29499999999999998</v>
      </c>
      <c r="B290" s="98">
        <f t="shared" si="4"/>
        <v>9.5765956455303766E-2</v>
      </c>
    </row>
    <row r="291" spans="1:2" x14ac:dyDescent="0.25">
      <c r="A291" s="98">
        <v>0.29599999999999999</v>
      </c>
      <c r="B291" s="98">
        <f t="shared" si="4"/>
        <v>9.5512141861394645E-2</v>
      </c>
    </row>
    <row r="292" spans="1:2" x14ac:dyDescent="0.25">
      <c r="A292" s="98">
        <v>0.29699999999999999</v>
      </c>
      <c r="B292" s="98">
        <f t="shared" si="4"/>
        <v>9.5259674368704902E-2</v>
      </c>
    </row>
    <row r="293" spans="1:2" x14ac:dyDescent="0.25">
      <c r="A293" s="98">
        <v>0.29799999999999999</v>
      </c>
      <c r="B293" s="98">
        <f t="shared" si="4"/>
        <v>9.5008543223899844E-2</v>
      </c>
    </row>
    <row r="294" spans="1:2" x14ac:dyDescent="0.25">
      <c r="A294" s="98">
        <v>0.29899999999999999</v>
      </c>
      <c r="B294" s="98">
        <f t="shared" si="4"/>
        <v>9.4758737788619055E-2</v>
      </c>
    </row>
    <row r="295" spans="1:2" x14ac:dyDescent="0.25">
      <c r="A295" s="98">
        <v>0.3</v>
      </c>
      <c r="B295" s="98">
        <f t="shared" si="4"/>
        <v>9.4510247537929193E-2</v>
      </c>
    </row>
    <row r="296" spans="1:2" x14ac:dyDescent="0.25">
      <c r="A296" s="98">
        <v>0.30099999999999999</v>
      </c>
      <c r="B296" s="98">
        <f t="shared" si="4"/>
        <v>9.4263062058802E-2</v>
      </c>
    </row>
    <row r="297" spans="1:2" x14ac:dyDescent="0.25">
      <c r="A297" s="98">
        <v>0.30199999999999999</v>
      </c>
      <c r="B297" s="98">
        <f t="shared" si="4"/>
        <v>9.4017171048616871E-2</v>
      </c>
    </row>
    <row r="298" spans="1:2" x14ac:dyDescent="0.25">
      <c r="A298" s="98">
        <v>0.30299999999999999</v>
      </c>
      <c r="B298" s="98">
        <f t="shared" si="4"/>
        <v>9.3772564313687981E-2</v>
      </c>
    </row>
    <row r="299" spans="1:2" x14ac:dyDescent="0.25">
      <c r="A299" s="98">
        <v>0.30399999999999999</v>
      </c>
      <c r="B299" s="98">
        <f t="shared" si="4"/>
        <v>9.3529231767814913E-2</v>
      </c>
    </row>
    <row r="300" spans="1:2" x14ac:dyDescent="0.25">
      <c r="A300" s="98">
        <v>0.30499999999999999</v>
      </c>
      <c r="B300" s="98">
        <f t="shared" si="4"/>
        <v>9.3287163430856884E-2</v>
      </c>
    </row>
    <row r="301" spans="1:2" x14ac:dyDescent="0.25">
      <c r="A301" s="98">
        <v>0.30599999999999999</v>
      </c>
      <c r="B301" s="98">
        <f t="shared" si="4"/>
        <v>9.3046349427329714E-2</v>
      </c>
    </row>
    <row r="302" spans="1:2" x14ac:dyDescent="0.25">
      <c r="A302" s="98">
        <v>0.307</v>
      </c>
      <c r="B302" s="98">
        <f t="shared" si="4"/>
        <v>9.28067799850254E-2</v>
      </c>
    </row>
    <row r="303" spans="1:2" x14ac:dyDescent="0.25">
      <c r="A303" s="98">
        <v>0.308</v>
      </c>
      <c r="B303" s="98">
        <f t="shared" si="4"/>
        <v>9.2568445433653612E-2</v>
      </c>
    </row>
    <row r="304" spans="1:2" x14ac:dyDescent="0.25">
      <c r="A304" s="98">
        <v>0.309</v>
      </c>
      <c r="B304" s="98">
        <f t="shared" si="4"/>
        <v>9.2331336203504907E-2</v>
      </c>
    </row>
    <row r="305" spans="1:2" x14ac:dyDescent="0.25">
      <c r="A305" s="98">
        <v>0.31</v>
      </c>
      <c r="B305" s="98">
        <f t="shared" si="4"/>
        <v>9.2095442824135093E-2</v>
      </c>
    </row>
    <row r="306" spans="1:2" x14ac:dyDescent="0.25">
      <c r="A306" s="98">
        <v>0.311</v>
      </c>
      <c r="B306" s="98">
        <f t="shared" si="4"/>
        <v>9.1860755923070594E-2</v>
      </c>
    </row>
    <row r="307" spans="1:2" x14ac:dyDescent="0.25">
      <c r="A307" s="98">
        <v>0.312</v>
      </c>
      <c r="B307" s="98">
        <f t="shared" si="4"/>
        <v>9.1627266224533946E-2</v>
      </c>
    </row>
    <row r="308" spans="1:2" x14ac:dyDescent="0.25">
      <c r="A308" s="98">
        <v>0.313</v>
      </c>
      <c r="B308" s="98">
        <f t="shared" si="4"/>
        <v>9.1394964548189656E-2</v>
      </c>
    </row>
    <row r="309" spans="1:2" x14ac:dyDescent="0.25">
      <c r="A309" s="98">
        <v>0.314</v>
      </c>
      <c r="B309" s="98">
        <f t="shared" si="4"/>
        <v>9.1163841807909596E-2</v>
      </c>
    </row>
    <row r="310" spans="1:2" x14ac:dyDescent="0.25">
      <c r="A310" s="98">
        <v>0.315</v>
      </c>
      <c r="B310" s="98">
        <f t="shared" si="4"/>
        <v>9.0933889010557711E-2</v>
      </c>
    </row>
    <row r="311" spans="1:2" x14ac:dyDescent="0.25">
      <c r="A311" s="98">
        <v>0.316</v>
      </c>
      <c r="B311" s="98">
        <f t="shared" si="4"/>
        <v>9.0705097254793754E-2</v>
      </c>
    </row>
    <row r="312" spans="1:2" x14ac:dyDescent="0.25">
      <c r="A312" s="98">
        <v>0.317</v>
      </c>
      <c r="B312" s="98">
        <f t="shared" si="4"/>
        <v>9.0477457729895586E-2</v>
      </c>
    </row>
    <row r="313" spans="1:2" x14ac:dyDescent="0.25">
      <c r="A313" s="98">
        <v>0.318</v>
      </c>
      <c r="B313" s="98">
        <f t="shared" si="4"/>
        <v>9.0250961714599731E-2</v>
      </c>
    </row>
    <row r="314" spans="1:2" x14ac:dyDescent="0.25">
      <c r="A314" s="98">
        <v>0.31900000000000001</v>
      </c>
      <c r="B314" s="98">
        <f t="shared" si="4"/>
        <v>9.0025600575960013E-2</v>
      </c>
    </row>
    <row r="315" spans="1:2" x14ac:dyDescent="0.25">
      <c r="A315" s="98">
        <v>0.32</v>
      </c>
      <c r="B315" s="98">
        <f t="shared" si="4"/>
        <v>8.9801365768223562E-2</v>
      </c>
    </row>
    <row r="316" spans="1:2" x14ac:dyDescent="0.25">
      <c r="A316" s="98">
        <v>0.32100000000000001</v>
      </c>
      <c r="B316" s="98">
        <f t="shared" si="4"/>
        <v>8.9578248831724355E-2</v>
      </c>
    </row>
    <row r="317" spans="1:2" x14ac:dyDescent="0.25">
      <c r="A317" s="98">
        <v>0.32200000000000001</v>
      </c>
      <c r="B317" s="98">
        <f t="shared" si="4"/>
        <v>8.9356241391793531E-2</v>
      </c>
    </row>
    <row r="318" spans="1:2" x14ac:dyDescent="0.25">
      <c r="A318" s="98">
        <v>0.32300000000000001</v>
      </c>
      <c r="B318" s="98">
        <f t="shared" si="4"/>
        <v>8.9135335157686582E-2</v>
      </c>
    </row>
    <row r="319" spans="1:2" x14ac:dyDescent="0.25">
      <c r="A319" s="98">
        <v>0.32400000000000001</v>
      </c>
      <c r="B319" s="98">
        <f t="shared" si="4"/>
        <v>8.89155219215267E-2</v>
      </c>
    </row>
    <row r="320" spans="1:2" x14ac:dyDescent="0.25">
      <c r="A320" s="98">
        <v>0.32500000000000001</v>
      </c>
      <c r="B320" s="98">
        <f t="shared" si="4"/>
        <v>8.8696793557264328E-2</v>
      </c>
    </row>
    <row r="321" spans="1:2" x14ac:dyDescent="0.25">
      <c r="A321" s="98">
        <v>0.32600000000000001</v>
      </c>
      <c r="B321" s="98">
        <f t="shared" si="4"/>
        <v>8.8479142019652554E-2</v>
      </c>
    </row>
    <row r="322" spans="1:2" x14ac:dyDescent="0.25">
      <c r="A322" s="98">
        <v>0.32700000000000001</v>
      </c>
      <c r="B322" s="98">
        <f t="shared" si="4"/>
        <v>8.8262559343237831E-2</v>
      </c>
    </row>
    <row r="323" spans="1:2" x14ac:dyDescent="0.25">
      <c r="A323" s="98">
        <v>0.32800000000000001</v>
      </c>
      <c r="B323" s="98">
        <f t="shared" si="4"/>
        <v>8.8047037641366108E-2</v>
      </c>
    </row>
    <row r="324" spans="1:2" x14ac:dyDescent="0.25">
      <c r="A324" s="98">
        <v>0.32900000000000001</v>
      </c>
      <c r="B324" s="98">
        <f t="shared" si="4"/>
        <v>8.7832569105203748E-2</v>
      </c>
    </row>
    <row r="325" spans="1:2" x14ac:dyDescent="0.25">
      <c r="A325" s="98">
        <v>0.33</v>
      </c>
      <c r="B325" s="98">
        <f t="shared" si="4"/>
        <v>8.7619146002773263E-2</v>
      </c>
    </row>
    <row r="326" spans="1:2" x14ac:dyDescent="0.25">
      <c r="A326" s="98">
        <v>0.33100000000000002</v>
      </c>
      <c r="B326" s="98">
        <f t="shared" ref="B326:B389" si="5">(0.03614*A326-0.0008999)/(A326^2+0.05825*A326-0.002279)</f>
        <v>8.7406760678003598E-2</v>
      </c>
    </row>
    <row r="327" spans="1:2" x14ac:dyDescent="0.25">
      <c r="A327" s="98">
        <v>0.33200000000000002</v>
      </c>
      <c r="B327" s="98">
        <f t="shared" si="5"/>
        <v>8.7195405549794158E-2</v>
      </c>
    </row>
    <row r="328" spans="1:2" x14ac:dyDescent="0.25">
      <c r="A328" s="98">
        <v>0.33300000000000002</v>
      </c>
      <c r="B328" s="98">
        <f t="shared" si="5"/>
        <v>8.6985073111093297E-2</v>
      </c>
    </row>
    <row r="329" spans="1:2" x14ac:dyDescent="0.25">
      <c r="A329" s="98">
        <v>0.33400000000000002</v>
      </c>
      <c r="B329" s="98">
        <f t="shared" si="5"/>
        <v>8.6775755927990209E-2</v>
      </c>
    </row>
    <row r="330" spans="1:2" x14ac:dyDescent="0.25">
      <c r="A330" s="98">
        <v>0.33500000000000002</v>
      </c>
      <c r="B330" s="98">
        <f t="shared" si="5"/>
        <v>8.656744663882017E-2</v>
      </c>
    </row>
    <row r="331" spans="1:2" x14ac:dyDescent="0.25">
      <c r="A331" s="98">
        <v>0.33600000000000002</v>
      </c>
      <c r="B331" s="98">
        <f t="shared" si="5"/>
        <v>8.6360137953283303E-2</v>
      </c>
    </row>
    <row r="332" spans="1:2" x14ac:dyDescent="0.25">
      <c r="A332" s="98">
        <v>0.33700000000000002</v>
      </c>
      <c r="B332" s="98">
        <f t="shared" si="5"/>
        <v>8.6153822651576034E-2</v>
      </c>
    </row>
    <row r="333" spans="1:2" x14ac:dyDescent="0.25">
      <c r="A333" s="98">
        <v>0.33800000000000002</v>
      </c>
      <c r="B333" s="98">
        <f t="shared" si="5"/>
        <v>8.5948493583535568E-2</v>
      </c>
    </row>
    <row r="334" spans="1:2" x14ac:dyDescent="0.25">
      <c r="A334" s="98">
        <v>0.33900000000000002</v>
      </c>
      <c r="B334" s="98">
        <f t="shared" si="5"/>
        <v>8.5744143667796549E-2</v>
      </c>
    </row>
    <row r="335" spans="1:2" x14ac:dyDescent="0.25">
      <c r="A335" s="98">
        <v>0.34</v>
      </c>
      <c r="B335" s="98">
        <f t="shared" si="5"/>
        <v>8.5540765890960435E-2</v>
      </c>
    </row>
    <row r="336" spans="1:2" x14ac:dyDescent="0.25">
      <c r="A336" s="98">
        <v>0.34100000000000003</v>
      </c>
      <c r="B336" s="98">
        <f t="shared" si="5"/>
        <v>8.5338353306776762E-2</v>
      </c>
    </row>
    <row r="337" spans="1:2" x14ac:dyDescent="0.25">
      <c r="A337" s="98">
        <v>0.34200000000000003</v>
      </c>
      <c r="B337" s="98">
        <f t="shared" si="5"/>
        <v>8.5136899035336319E-2</v>
      </c>
    </row>
    <row r="338" spans="1:2" x14ac:dyDescent="0.25">
      <c r="A338" s="98">
        <v>0.34300000000000003</v>
      </c>
      <c r="B338" s="98">
        <f t="shared" si="5"/>
        <v>8.4936396262276059E-2</v>
      </c>
    </row>
    <row r="339" spans="1:2" x14ac:dyDescent="0.25">
      <c r="A339" s="98">
        <v>0.34399999999999997</v>
      </c>
      <c r="B339" s="98">
        <f t="shared" si="5"/>
        <v>8.4736838237995507E-2</v>
      </c>
    </row>
    <row r="340" spans="1:2" x14ac:dyDescent="0.25">
      <c r="A340" s="98">
        <v>0.34499999999999997</v>
      </c>
      <c r="B340" s="98">
        <f t="shared" si="5"/>
        <v>8.4538218276884514E-2</v>
      </c>
    </row>
    <row r="341" spans="1:2" x14ac:dyDescent="0.25">
      <c r="A341" s="98">
        <v>0.34599999999999997</v>
      </c>
      <c r="B341" s="98">
        <f t="shared" si="5"/>
        <v>8.4340529756561991E-2</v>
      </c>
    </row>
    <row r="342" spans="1:2" x14ac:dyDescent="0.25">
      <c r="A342" s="98">
        <v>0.34699999999999998</v>
      </c>
      <c r="B342" s="98">
        <f t="shared" si="5"/>
        <v>8.4143766117125762E-2</v>
      </c>
    </row>
    <row r="343" spans="1:2" x14ac:dyDescent="0.25">
      <c r="A343" s="98">
        <v>0.34799999999999998</v>
      </c>
      <c r="B343" s="98">
        <f t="shared" si="5"/>
        <v>8.3947920860412931E-2</v>
      </c>
    </row>
    <row r="344" spans="1:2" x14ac:dyDescent="0.25">
      <c r="A344" s="98">
        <v>0.34899999999999998</v>
      </c>
      <c r="B344" s="98">
        <f t="shared" si="5"/>
        <v>8.3752987549271102E-2</v>
      </c>
    </row>
    <row r="345" spans="1:2" x14ac:dyDescent="0.25">
      <c r="A345" s="98">
        <v>0.35</v>
      </c>
      <c r="B345" s="98">
        <f t="shared" si="5"/>
        <v>8.3558959806839569E-2</v>
      </c>
    </row>
    <row r="346" spans="1:2" x14ac:dyDescent="0.25">
      <c r="A346" s="98">
        <v>0.35099999999999998</v>
      </c>
      <c r="B346" s="98">
        <f t="shared" si="5"/>
        <v>8.3365831315841132E-2</v>
      </c>
    </row>
    <row r="347" spans="1:2" x14ac:dyDescent="0.25">
      <c r="A347" s="98">
        <v>0.35199999999999998</v>
      </c>
      <c r="B347" s="98">
        <f t="shared" si="5"/>
        <v>8.317359581788375E-2</v>
      </c>
    </row>
    <row r="348" spans="1:2" x14ac:dyDescent="0.25">
      <c r="A348" s="98">
        <v>0.35299999999999998</v>
      </c>
      <c r="B348" s="98">
        <f t="shared" si="5"/>
        <v>8.2982247112772037E-2</v>
      </c>
    </row>
    <row r="349" spans="1:2" x14ac:dyDescent="0.25">
      <c r="A349" s="98">
        <v>0.35399999999999998</v>
      </c>
      <c r="B349" s="98">
        <f t="shared" si="5"/>
        <v>8.279177905782853E-2</v>
      </c>
    </row>
    <row r="350" spans="1:2" x14ac:dyDescent="0.25">
      <c r="A350" s="98">
        <v>0.35499999999999998</v>
      </c>
      <c r="B350" s="98">
        <f t="shared" si="5"/>
        <v>8.2602185567224456E-2</v>
      </c>
    </row>
    <row r="351" spans="1:2" x14ac:dyDescent="0.25">
      <c r="A351" s="98">
        <v>0.35599999999999998</v>
      </c>
      <c r="B351" s="98">
        <f t="shared" si="5"/>
        <v>8.2413460611320016E-2</v>
      </c>
    </row>
    <row r="352" spans="1:2" x14ac:dyDescent="0.25">
      <c r="A352" s="98">
        <v>0.35699999999999998</v>
      </c>
      <c r="B352" s="98">
        <f t="shared" si="5"/>
        <v>8.2225598216013746E-2</v>
      </c>
    </row>
    <row r="353" spans="1:2" x14ac:dyDescent="0.25">
      <c r="A353" s="98">
        <v>0.35799999999999998</v>
      </c>
      <c r="B353" s="98">
        <f t="shared" si="5"/>
        <v>8.2038592462100948E-2</v>
      </c>
    </row>
    <row r="354" spans="1:2" x14ac:dyDescent="0.25">
      <c r="A354" s="98">
        <v>0.35899999999999999</v>
      </c>
      <c r="B354" s="98">
        <f t="shared" si="5"/>
        <v>8.1852437484641258E-2</v>
      </c>
    </row>
    <row r="355" spans="1:2" x14ac:dyDescent="0.25">
      <c r="A355" s="98">
        <v>0.36</v>
      </c>
      <c r="B355" s="98">
        <f t="shared" si="5"/>
        <v>8.1667127472334802E-2</v>
      </c>
    </row>
    <row r="356" spans="1:2" x14ac:dyDescent="0.25">
      <c r="A356" s="98">
        <v>0.36099999999999999</v>
      </c>
      <c r="B356" s="98">
        <f t="shared" si="5"/>
        <v>8.1482656666907044E-2</v>
      </c>
    </row>
    <row r="357" spans="1:2" x14ac:dyDescent="0.25">
      <c r="A357" s="98">
        <v>0.36199999999999999</v>
      </c>
      <c r="B357" s="98">
        <f t="shared" si="5"/>
        <v>8.1299019362502209E-2</v>
      </c>
    </row>
    <row r="358" spans="1:2" x14ac:dyDescent="0.25">
      <c r="A358" s="98">
        <v>0.36299999999999999</v>
      </c>
      <c r="B358" s="98">
        <f t="shared" si="5"/>
        <v>8.1116209905084988E-2</v>
      </c>
    </row>
    <row r="359" spans="1:2" x14ac:dyDescent="0.25">
      <c r="A359" s="98">
        <v>0.36399999999999999</v>
      </c>
      <c r="B359" s="98">
        <f t="shared" si="5"/>
        <v>8.0934222691850466E-2</v>
      </c>
    </row>
    <row r="360" spans="1:2" x14ac:dyDescent="0.25">
      <c r="A360" s="98">
        <v>0.36499999999999999</v>
      </c>
      <c r="B360" s="98">
        <f t="shared" si="5"/>
        <v>8.0753052170642325E-2</v>
      </c>
    </row>
    <row r="361" spans="1:2" x14ac:dyDescent="0.25">
      <c r="A361" s="98">
        <v>0.36599999999999999</v>
      </c>
      <c r="B361" s="98">
        <f t="shared" si="5"/>
        <v>8.0572692839378679E-2</v>
      </c>
    </row>
    <row r="362" spans="1:2" x14ac:dyDescent="0.25">
      <c r="A362" s="98">
        <v>0.36699999999999999</v>
      </c>
      <c r="B362" s="98">
        <f t="shared" si="5"/>
        <v>8.0393139245486064E-2</v>
      </c>
    </row>
    <row r="363" spans="1:2" x14ac:dyDescent="0.25">
      <c r="A363" s="98">
        <v>0.36799999999999999</v>
      </c>
      <c r="B363" s="98">
        <f t="shared" si="5"/>
        <v>8.0214385985341016E-2</v>
      </c>
    </row>
    <row r="364" spans="1:2" x14ac:dyDescent="0.25">
      <c r="A364" s="98">
        <v>0.36899999999999999</v>
      </c>
      <c r="B364" s="98">
        <f t="shared" si="5"/>
        <v>8.0036427703719187E-2</v>
      </c>
    </row>
    <row r="365" spans="1:2" x14ac:dyDescent="0.25">
      <c r="A365" s="98">
        <v>0.37</v>
      </c>
      <c r="B365" s="98">
        <f t="shared" si="5"/>
        <v>7.9859259093252061E-2</v>
      </c>
    </row>
    <row r="366" spans="1:2" x14ac:dyDescent="0.25">
      <c r="A366" s="98">
        <v>0.371</v>
      </c>
      <c r="B366" s="98">
        <f t="shared" si="5"/>
        <v>7.9682874893890823E-2</v>
      </c>
    </row>
    <row r="367" spans="1:2" x14ac:dyDescent="0.25">
      <c r="A367" s="98">
        <v>0.372</v>
      </c>
      <c r="B367" s="98">
        <f t="shared" si="5"/>
        <v>7.9507269892377691E-2</v>
      </c>
    </row>
    <row r="368" spans="1:2" x14ac:dyDescent="0.25">
      <c r="A368" s="98">
        <v>0.373</v>
      </c>
      <c r="B368" s="98">
        <f t="shared" si="5"/>
        <v>7.9332438921724258E-2</v>
      </c>
    </row>
    <row r="369" spans="1:2" x14ac:dyDescent="0.25">
      <c r="A369" s="98">
        <v>0.374</v>
      </c>
      <c r="B369" s="98">
        <f t="shared" si="5"/>
        <v>7.9158376860696739E-2</v>
      </c>
    </row>
    <row r="370" spans="1:2" x14ac:dyDescent="0.25">
      <c r="A370" s="98">
        <v>0.375</v>
      </c>
      <c r="B370" s="98">
        <f t="shared" si="5"/>
        <v>7.8985078633308309E-2</v>
      </c>
    </row>
    <row r="371" spans="1:2" x14ac:dyDescent="0.25">
      <c r="A371" s="98">
        <v>0.376</v>
      </c>
      <c r="B371" s="98">
        <f t="shared" si="5"/>
        <v>7.8812539208318058E-2</v>
      </c>
    </row>
    <row r="372" spans="1:2" x14ac:dyDescent="0.25">
      <c r="A372" s="98">
        <v>0.377</v>
      </c>
      <c r="B372" s="98">
        <f t="shared" si="5"/>
        <v>7.8640753598736776E-2</v>
      </c>
    </row>
    <row r="373" spans="1:2" x14ac:dyDescent="0.25">
      <c r="A373" s="98">
        <v>0.378</v>
      </c>
      <c r="B373" s="98">
        <f t="shared" si="5"/>
        <v>7.8469716861339231E-2</v>
      </c>
    </row>
    <row r="374" spans="1:2" x14ac:dyDescent="0.25">
      <c r="A374" s="98">
        <v>0.379</v>
      </c>
      <c r="B374" s="98">
        <f t="shared" si="5"/>
        <v>7.8299424096182818E-2</v>
      </c>
    </row>
    <row r="375" spans="1:2" x14ac:dyDescent="0.25">
      <c r="A375" s="98">
        <v>0.38</v>
      </c>
      <c r="B375" s="98">
        <f t="shared" si="5"/>
        <v>7.8129870446132871E-2</v>
      </c>
    </row>
    <row r="376" spans="1:2" x14ac:dyDescent="0.25">
      <c r="A376" s="98">
        <v>0.38100000000000001</v>
      </c>
      <c r="B376" s="98">
        <f t="shared" si="5"/>
        <v>7.796105109639391E-2</v>
      </c>
    </row>
    <row r="377" spans="1:2" x14ac:dyDescent="0.25">
      <c r="A377" s="98">
        <v>0.38200000000000001</v>
      </c>
      <c r="B377" s="98">
        <f t="shared" si="5"/>
        <v>7.7792961274047376E-2</v>
      </c>
    </row>
    <row r="378" spans="1:2" x14ac:dyDescent="0.25">
      <c r="A378" s="98">
        <v>0.38300000000000001</v>
      </c>
      <c r="B378" s="98">
        <f t="shared" si="5"/>
        <v>7.7625596247595116E-2</v>
      </c>
    </row>
    <row r="379" spans="1:2" x14ac:dyDescent="0.25">
      <c r="A379" s="98">
        <v>0.38400000000000001</v>
      </c>
      <c r="B379" s="98">
        <f t="shared" si="5"/>
        <v>7.745895132650929E-2</v>
      </c>
    </row>
    <row r="380" spans="1:2" x14ac:dyDescent="0.25">
      <c r="A380" s="98">
        <v>0.38500000000000001</v>
      </c>
      <c r="B380" s="98">
        <f t="shared" si="5"/>
        <v>7.7293021860787625E-2</v>
      </c>
    </row>
    <row r="381" spans="1:2" x14ac:dyDescent="0.25">
      <c r="A381" s="98">
        <v>0.38600000000000001</v>
      </c>
      <c r="B381" s="98">
        <f t="shared" si="5"/>
        <v>7.7127803240515005E-2</v>
      </c>
    </row>
    <row r="382" spans="1:2" x14ac:dyDescent="0.25">
      <c r="A382" s="98">
        <v>0.38700000000000001</v>
      </c>
      <c r="B382" s="98">
        <f t="shared" si="5"/>
        <v>7.6963290895430428E-2</v>
      </c>
    </row>
    <row r="383" spans="1:2" x14ac:dyDescent="0.25">
      <c r="A383" s="98">
        <v>0.38800000000000001</v>
      </c>
      <c r="B383" s="98">
        <f t="shared" si="5"/>
        <v>7.6799480294499775E-2</v>
      </c>
    </row>
    <row r="384" spans="1:2" x14ac:dyDescent="0.25">
      <c r="A384" s="98">
        <v>0.38900000000000001</v>
      </c>
      <c r="B384" s="98">
        <f t="shared" si="5"/>
        <v>7.6636366945493986E-2</v>
      </c>
    </row>
    <row r="385" spans="1:2" x14ac:dyDescent="0.25">
      <c r="A385" s="98">
        <v>0.39</v>
      </c>
      <c r="B385" s="98">
        <f t="shared" si="5"/>
        <v>7.6473946394572806E-2</v>
      </c>
    </row>
    <row r="386" spans="1:2" x14ac:dyDescent="0.25">
      <c r="A386" s="98">
        <v>0.39100000000000001</v>
      </c>
      <c r="B386" s="98">
        <f t="shared" si="5"/>
        <v>7.6312214225873837E-2</v>
      </c>
    </row>
    <row r="387" spans="1:2" x14ac:dyDescent="0.25">
      <c r="A387" s="98">
        <v>0.39200000000000002</v>
      </c>
      <c r="B387" s="98">
        <f t="shared" si="5"/>
        <v>7.6151166061106987E-2</v>
      </c>
    </row>
    <row r="388" spans="1:2" x14ac:dyDescent="0.25">
      <c r="A388" s="98">
        <v>0.39300000000000002</v>
      </c>
      <c r="B388" s="98">
        <f t="shared" si="5"/>
        <v>7.5990797559153958E-2</v>
      </c>
    </row>
    <row r="389" spans="1:2" x14ac:dyDescent="0.25">
      <c r="A389" s="98">
        <v>0.39400000000000002</v>
      </c>
      <c r="B389" s="98">
        <f t="shared" si="5"/>
        <v>7.5831104415673006E-2</v>
      </c>
    </row>
    <row r="390" spans="1:2" x14ac:dyDescent="0.25">
      <c r="A390" s="98">
        <v>0.39500000000000002</v>
      </c>
      <c r="B390" s="98">
        <f t="shared" ref="B390:B453" si="6">(0.03614*A390-0.0008999)/(A390^2+0.05825*A390-0.002279)</f>
        <v>7.5672082362708767E-2</v>
      </c>
    </row>
    <row r="391" spans="1:2" x14ac:dyDescent="0.25">
      <c r="A391" s="98">
        <v>0.39600000000000002</v>
      </c>
      <c r="B391" s="98">
        <f t="shared" si="6"/>
        <v>7.551372716830701E-2</v>
      </c>
    </row>
    <row r="392" spans="1:2" x14ac:dyDescent="0.25">
      <c r="A392" s="98">
        <v>0.39700000000000002</v>
      </c>
      <c r="B392" s="98">
        <f t="shared" si="6"/>
        <v>7.5356034636134259E-2</v>
      </c>
    </row>
    <row r="393" spans="1:2" x14ac:dyDescent="0.25">
      <c r="A393" s="98">
        <v>0.39800000000000002</v>
      </c>
      <c r="B393" s="98">
        <f t="shared" si="6"/>
        <v>7.5199000605102373E-2</v>
      </c>
    </row>
    <row r="394" spans="1:2" x14ac:dyDescent="0.25">
      <c r="A394" s="98">
        <v>0.39900000000000002</v>
      </c>
      <c r="B394" s="98">
        <f t="shared" si="6"/>
        <v>7.5042620948997774E-2</v>
      </c>
    </row>
    <row r="395" spans="1:2" x14ac:dyDescent="0.25">
      <c r="A395" s="98">
        <v>0.4</v>
      </c>
      <c r="B395" s="98">
        <f t="shared" si="6"/>
        <v>7.4886891576115472E-2</v>
      </c>
    </row>
    <row r="396" spans="1:2" x14ac:dyDescent="0.25">
      <c r="A396" s="98">
        <v>0.40100000000000002</v>
      </c>
      <c r="B396" s="98">
        <f t="shared" si="6"/>
        <v>7.4731808428897581E-2</v>
      </c>
    </row>
    <row r="397" spans="1:2" x14ac:dyDescent="0.25">
      <c r="A397" s="98">
        <v>0.40200000000000002</v>
      </c>
      <c r="B397" s="98">
        <f t="shared" si="6"/>
        <v>7.4577367483576518E-2</v>
      </c>
    </row>
    <row r="398" spans="1:2" x14ac:dyDescent="0.25">
      <c r="A398" s="98">
        <v>0.40300000000000002</v>
      </c>
      <c r="B398" s="98">
        <f t="shared" si="6"/>
        <v>7.4423564749822646E-2</v>
      </c>
    </row>
    <row r="399" spans="1:2" x14ac:dyDescent="0.25">
      <c r="A399" s="98">
        <v>0.40400000000000003</v>
      </c>
      <c r="B399" s="98">
        <f t="shared" si="6"/>
        <v>7.4270396270396263E-2</v>
      </c>
    </row>
    <row r="400" spans="1:2" x14ac:dyDescent="0.25">
      <c r="A400" s="98">
        <v>0.40500000000000003</v>
      </c>
      <c r="B400" s="98">
        <f t="shared" si="6"/>
        <v>7.4117858120804084E-2</v>
      </c>
    </row>
    <row r="401" spans="1:2" x14ac:dyDescent="0.25">
      <c r="A401" s="98">
        <v>0.40600000000000003</v>
      </c>
      <c r="B401" s="98">
        <f t="shared" si="6"/>
        <v>7.396594640895994E-2</v>
      </c>
    </row>
    <row r="402" spans="1:2" x14ac:dyDescent="0.25">
      <c r="A402" s="98">
        <v>0.40699999999999997</v>
      </c>
      <c r="B402" s="98">
        <f t="shared" si="6"/>
        <v>7.3814657274849621E-2</v>
      </c>
    </row>
    <row r="403" spans="1:2" x14ac:dyDescent="0.25">
      <c r="A403" s="98">
        <v>0.40799999999999997</v>
      </c>
      <c r="B403" s="98">
        <f t="shared" si="6"/>
        <v>7.3663986890200109E-2</v>
      </c>
    </row>
    <row r="404" spans="1:2" x14ac:dyDescent="0.25">
      <c r="A404" s="98">
        <v>0.40899999999999997</v>
      </c>
      <c r="B404" s="98">
        <f t="shared" si="6"/>
        <v>7.3513931458152673E-2</v>
      </c>
    </row>
    <row r="405" spans="1:2" x14ac:dyDescent="0.25">
      <c r="A405" s="98">
        <v>0.41</v>
      </c>
      <c r="B405" s="98">
        <f t="shared" si="6"/>
        <v>7.3364487212940199E-2</v>
      </c>
    </row>
    <row r="406" spans="1:2" x14ac:dyDescent="0.25">
      <c r="A406" s="98">
        <v>0.41099999999999998</v>
      </c>
      <c r="B406" s="98">
        <f t="shared" si="6"/>
        <v>7.3215650419568401E-2</v>
      </c>
    </row>
    <row r="407" spans="1:2" x14ac:dyDescent="0.25">
      <c r="A407" s="98">
        <v>0.41199999999999998</v>
      </c>
      <c r="B407" s="98">
        <f t="shared" si="6"/>
        <v>7.3067417373501031E-2</v>
      </c>
    </row>
    <row r="408" spans="1:2" x14ac:dyDescent="0.25">
      <c r="A408" s="98">
        <v>0.41299999999999998</v>
      </c>
      <c r="B408" s="98">
        <f t="shared" si="6"/>
        <v>7.2919784400348853E-2</v>
      </c>
    </row>
    <row r="409" spans="1:2" x14ac:dyDescent="0.25">
      <c r="A409" s="98">
        <v>0.41399999999999998</v>
      </c>
      <c r="B409" s="98">
        <f t="shared" si="6"/>
        <v>7.2772747855562592E-2</v>
      </c>
    </row>
    <row r="410" spans="1:2" x14ac:dyDescent="0.25">
      <c r="A410" s="98">
        <v>0.41499999999999998</v>
      </c>
      <c r="B410" s="98">
        <f t="shared" si="6"/>
        <v>7.2626304124129556E-2</v>
      </c>
    </row>
    <row r="411" spans="1:2" x14ac:dyDescent="0.25">
      <c r="A411" s="98">
        <v>0.41599999999999998</v>
      </c>
      <c r="B411" s="98">
        <f t="shared" si="6"/>
        <v>7.2480449620273932E-2</v>
      </c>
    </row>
    <row r="412" spans="1:2" x14ac:dyDescent="0.25">
      <c r="A412" s="98">
        <v>0.41699999999999998</v>
      </c>
      <c r="B412" s="98">
        <f t="shared" si="6"/>
        <v>7.2335180787160822E-2</v>
      </c>
    </row>
    <row r="413" spans="1:2" x14ac:dyDescent="0.25">
      <c r="A413" s="98">
        <v>0.41799999999999998</v>
      </c>
      <c r="B413" s="98">
        <f t="shared" si="6"/>
        <v>7.2190494096603802E-2</v>
      </c>
    </row>
    <row r="414" spans="1:2" x14ac:dyDescent="0.25">
      <c r="A414" s="98">
        <v>0.41899999999999998</v>
      </c>
      <c r="B414" s="98">
        <f t="shared" si="6"/>
        <v>7.2046386048776168E-2</v>
      </c>
    </row>
    <row r="415" spans="1:2" x14ac:dyDescent="0.25">
      <c r="A415" s="98">
        <v>0.42</v>
      </c>
      <c r="B415" s="98">
        <f t="shared" si="6"/>
        <v>7.1902853171925518E-2</v>
      </c>
    </row>
    <row r="416" spans="1:2" x14ac:dyDescent="0.25">
      <c r="A416" s="98">
        <v>0.42099999999999999</v>
      </c>
      <c r="B416" s="98">
        <f t="shared" si="6"/>
        <v>7.1759892022091862E-2</v>
      </c>
    </row>
    <row r="417" spans="1:2" x14ac:dyDescent="0.25">
      <c r="A417" s="98">
        <v>0.42199999999999999</v>
      </c>
      <c r="B417" s="98">
        <f t="shared" si="6"/>
        <v>7.161749918282917E-2</v>
      </c>
    </row>
    <row r="418" spans="1:2" x14ac:dyDescent="0.25">
      <c r="A418" s="98">
        <v>0.42299999999999999</v>
      </c>
      <c r="B418" s="98">
        <f t="shared" si="6"/>
        <v>7.1475671264930291E-2</v>
      </c>
    </row>
    <row r="419" spans="1:2" x14ac:dyDescent="0.25">
      <c r="A419" s="98">
        <v>0.42399999999999999</v>
      </c>
      <c r="B419" s="98">
        <f t="shared" si="6"/>
        <v>7.1334404906154947E-2</v>
      </c>
    </row>
    <row r="420" spans="1:2" x14ac:dyDescent="0.25">
      <c r="A420" s="98">
        <v>0.42499999999999999</v>
      </c>
      <c r="B420" s="98">
        <f t="shared" si="6"/>
        <v>7.119369677096142E-2</v>
      </c>
    </row>
    <row r="421" spans="1:2" x14ac:dyDescent="0.25">
      <c r="A421" s="98">
        <v>0.42599999999999999</v>
      </c>
      <c r="B421" s="98">
        <f t="shared" si="6"/>
        <v>7.1053543550241044E-2</v>
      </c>
    </row>
    <row r="422" spans="1:2" x14ac:dyDescent="0.25">
      <c r="A422" s="98">
        <v>0.42699999999999999</v>
      </c>
      <c r="B422" s="98">
        <f t="shared" si="6"/>
        <v>7.0913941961056048E-2</v>
      </c>
    </row>
    <row r="423" spans="1:2" x14ac:dyDescent="0.25">
      <c r="A423" s="98">
        <v>0.42799999999999999</v>
      </c>
      <c r="B423" s="98">
        <f t="shared" si="6"/>
        <v>7.0774888746380618E-2</v>
      </c>
    </row>
    <row r="424" spans="1:2" x14ac:dyDescent="0.25">
      <c r="A424" s="98">
        <v>0.42899999999999999</v>
      </c>
      <c r="B424" s="98">
        <f t="shared" si="6"/>
        <v>7.0636380674844776E-2</v>
      </c>
    </row>
    <row r="425" spans="1:2" x14ac:dyDescent="0.25">
      <c r="A425" s="98">
        <v>0.43</v>
      </c>
      <c r="B425" s="98">
        <f t="shared" si="6"/>
        <v>7.0498414540481585E-2</v>
      </c>
    </row>
    <row r="426" spans="1:2" x14ac:dyDescent="0.25">
      <c r="A426" s="98">
        <v>0.43099999999999999</v>
      </c>
      <c r="B426" s="98">
        <f t="shared" si="6"/>
        <v>7.0360987162477184E-2</v>
      </c>
    </row>
    <row r="427" spans="1:2" x14ac:dyDescent="0.25">
      <c r="A427" s="98">
        <v>0.432</v>
      </c>
      <c r="B427" s="98">
        <f t="shared" si="6"/>
        <v>7.0224095384923801E-2</v>
      </c>
    </row>
    <row r="428" spans="1:2" x14ac:dyDescent="0.25">
      <c r="A428" s="98">
        <v>0.433</v>
      </c>
      <c r="B428" s="98">
        <f t="shared" si="6"/>
        <v>7.0087736076575716E-2</v>
      </c>
    </row>
    <row r="429" spans="1:2" x14ac:dyDescent="0.25">
      <c r="A429" s="98">
        <v>0.434</v>
      </c>
      <c r="B429" s="98">
        <f t="shared" si="6"/>
        <v>6.9951906130608088E-2</v>
      </c>
    </row>
    <row r="430" spans="1:2" x14ac:dyDescent="0.25">
      <c r="A430" s="98">
        <v>0.435</v>
      </c>
      <c r="B430" s="98">
        <f t="shared" si="6"/>
        <v>6.9816602464378624E-2</v>
      </c>
    </row>
    <row r="431" spans="1:2" x14ac:dyDescent="0.25">
      <c r="A431" s="98">
        <v>0.436</v>
      </c>
      <c r="B431" s="98">
        <f t="shared" si="6"/>
        <v>6.9681822019191986E-2</v>
      </c>
    </row>
    <row r="432" spans="1:2" x14ac:dyDescent="0.25">
      <c r="A432" s="98">
        <v>0.437</v>
      </c>
      <c r="B432" s="98">
        <f t="shared" si="6"/>
        <v>6.9547561760067059E-2</v>
      </c>
    </row>
    <row r="433" spans="1:2" x14ac:dyDescent="0.25">
      <c r="A433" s="98">
        <v>0.438</v>
      </c>
      <c r="B433" s="98">
        <f t="shared" si="6"/>
        <v>6.9413818675506861E-2</v>
      </c>
    </row>
    <row r="434" spans="1:2" x14ac:dyDescent="0.25">
      <c r="A434" s="98">
        <v>0.439</v>
      </c>
      <c r="B434" s="98">
        <f t="shared" si="6"/>
        <v>6.9280589777271112E-2</v>
      </c>
    </row>
    <row r="435" spans="1:2" x14ac:dyDescent="0.25">
      <c r="A435" s="98">
        <v>0.44</v>
      </c>
      <c r="B435" s="98">
        <f t="shared" si="6"/>
        <v>6.914787210015165E-2</v>
      </c>
    </row>
    <row r="436" spans="1:2" x14ac:dyDescent="0.25">
      <c r="A436" s="98">
        <v>0.441</v>
      </c>
      <c r="B436" s="98">
        <f t="shared" si="6"/>
        <v>6.9015662701750066E-2</v>
      </c>
    </row>
    <row r="437" spans="1:2" x14ac:dyDescent="0.25">
      <c r="A437" s="98">
        <v>0.442</v>
      </c>
      <c r="B437" s="98">
        <f t="shared" si="6"/>
        <v>6.8883958662258396E-2</v>
      </c>
    </row>
    <row r="438" spans="1:2" x14ac:dyDescent="0.25">
      <c r="A438" s="98">
        <v>0.443</v>
      </c>
      <c r="B438" s="98">
        <f t="shared" si="6"/>
        <v>6.8752757084241931E-2</v>
      </c>
    </row>
    <row r="439" spans="1:2" x14ac:dyDescent="0.25">
      <c r="A439" s="98">
        <v>0.44400000000000001</v>
      </c>
      <c r="B439" s="98">
        <f t="shared" si="6"/>
        <v>6.8622055092424791E-2</v>
      </c>
    </row>
    <row r="440" spans="1:2" x14ac:dyDescent="0.25">
      <c r="A440" s="98">
        <v>0.44500000000000001</v>
      </c>
      <c r="B440" s="98">
        <f t="shared" si="6"/>
        <v>6.8491849833477877E-2</v>
      </c>
    </row>
    <row r="441" spans="1:2" x14ac:dyDescent="0.25">
      <c r="A441" s="98">
        <v>0.44600000000000001</v>
      </c>
      <c r="B441" s="98">
        <f t="shared" si="6"/>
        <v>6.8362138475809298E-2</v>
      </c>
    </row>
    <row r="442" spans="1:2" x14ac:dyDescent="0.25">
      <c r="A442" s="98">
        <v>0.44700000000000001</v>
      </c>
      <c r="B442" s="98">
        <f t="shared" si="6"/>
        <v>6.8232918209357105E-2</v>
      </c>
    </row>
    <row r="443" spans="1:2" x14ac:dyDescent="0.25">
      <c r="A443" s="98">
        <v>0.44800000000000001</v>
      </c>
      <c r="B443" s="98">
        <f t="shared" si="6"/>
        <v>6.8104186245384599E-2</v>
      </c>
    </row>
    <row r="444" spans="1:2" x14ac:dyDescent="0.25">
      <c r="A444" s="98">
        <v>0.44900000000000001</v>
      </c>
      <c r="B444" s="98">
        <f t="shared" si="6"/>
        <v>6.7975939816277767E-2</v>
      </c>
    </row>
    <row r="445" spans="1:2" x14ac:dyDescent="0.25">
      <c r="A445" s="98">
        <v>0.45</v>
      </c>
      <c r="B445" s="98">
        <f t="shared" si="6"/>
        <v>6.7848176175345068E-2</v>
      </c>
    </row>
    <row r="446" spans="1:2" x14ac:dyDescent="0.25">
      <c r="A446" s="98">
        <v>0.45100000000000001</v>
      </c>
      <c r="B446" s="98">
        <f t="shared" si="6"/>
        <v>6.7720892596619717E-2</v>
      </c>
    </row>
    <row r="447" spans="1:2" x14ac:dyDescent="0.25">
      <c r="A447" s="98">
        <v>0.45200000000000001</v>
      </c>
      <c r="B447" s="98">
        <f t="shared" si="6"/>
        <v>6.7594086374663895E-2</v>
      </c>
    </row>
    <row r="448" spans="1:2" x14ac:dyDescent="0.25">
      <c r="A448" s="98">
        <v>0.45300000000000001</v>
      </c>
      <c r="B448" s="98">
        <f t="shared" si="6"/>
        <v>6.7467754824375406E-2</v>
      </c>
    </row>
    <row r="449" spans="1:2" x14ac:dyDescent="0.25">
      <c r="A449" s="98">
        <v>0.45400000000000001</v>
      </c>
      <c r="B449" s="98">
        <f t="shared" si="6"/>
        <v>6.7341895280796413E-2</v>
      </c>
    </row>
    <row r="450" spans="1:2" x14ac:dyDescent="0.25">
      <c r="A450" s="98">
        <v>0.45500000000000002</v>
      </c>
      <c r="B450" s="98">
        <f t="shared" si="6"/>
        <v>6.721650509892442E-2</v>
      </c>
    </row>
    <row r="451" spans="1:2" x14ac:dyDescent="0.25">
      <c r="A451" s="98">
        <v>0.45600000000000002</v>
      </c>
      <c r="B451" s="98">
        <f t="shared" si="6"/>
        <v>6.7091581653525328E-2</v>
      </c>
    </row>
    <row r="452" spans="1:2" x14ac:dyDescent="0.25">
      <c r="A452" s="98">
        <v>0.45700000000000002</v>
      </c>
      <c r="B452" s="98">
        <f t="shared" si="6"/>
        <v>6.6967122338948554E-2</v>
      </c>
    </row>
    <row r="453" spans="1:2" x14ac:dyDescent="0.25">
      <c r="A453" s="98">
        <v>0.45800000000000002</v>
      </c>
      <c r="B453" s="98">
        <f t="shared" si="6"/>
        <v>6.6843124568944354E-2</v>
      </c>
    </row>
    <row r="454" spans="1:2" x14ac:dyDescent="0.25">
      <c r="A454" s="98">
        <v>0.45900000000000002</v>
      </c>
      <c r="B454" s="98">
        <f t="shared" ref="B454:B517" si="7">(0.03614*A454-0.0008999)/(A454^2+0.05825*A454-0.002279)</f>
        <v>6.6719585776483042E-2</v>
      </c>
    </row>
    <row r="455" spans="1:2" x14ac:dyDescent="0.25">
      <c r="A455" s="98">
        <v>0.46</v>
      </c>
      <c r="B455" s="98">
        <f t="shared" si="7"/>
        <v>6.6596503413576383E-2</v>
      </c>
    </row>
    <row r="456" spans="1:2" x14ac:dyDescent="0.25">
      <c r="A456" s="98">
        <v>0.46100000000000002</v>
      </c>
      <c r="B456" s="98">
        <f t="shared" si="7"/>
        <v>6.6473874951100881E-2</v>
      </c>
    </row>
    <row r="457" spans="1:2" x14ac:dyDescent="0.25">
      <c r="A457" s="98">
        <v>0.46200000000000002</v>
      </c>
      <c r="B457" s="98">
        <f t="shared" si="7"/>
        <v>6.6351697878623037E-2</v>
      </c>
    </row>
    <row r="458" spans="1:2" x14ac:dyDescent="0.25">
      <c r="A458" s="98">
        <v>0.46300000000000002</v>
      </c>
      <c r="B458" s="98">
        <f t="shared" si="7"/>
        <v>6.6229969704226649E-2</v>
      </c>
    </row>
    <row r="459" spans="1:2" x14ac:dyDescent="0.25">
      <c r="A459" s="98">
        <v>0.46400000000000002</v>
      </c>
      <c r="B459" s="98">
        <f t="shared" si="7"/>
        <v>6.6108687954341896E-2</v>
      </c>
    </row>
    <row r="460" spans="1:2" x14ac:dyDescent="0.25">
      <c r="A460" s="98">
        <v>0.46500000000000002</v>
      </c>
      <c r="B460" s="98">
        <f t="shared" si="7"/>
        <v>6.5987850173576348E-2</v>
      </c>
    </row>
    <row r="461" spans="1:2" x14ac:dyDescent="0.25">
      <c r="A461" s="98">
        <v>0.46600000000000003</v>
      </c>
      <c r="B461" s="98">
        <f t="shared" si="7"/>
        <v>6.5867453924548028E-2</v>
      </c>
    </row>
    <row r="462" spans="1:2" x14ac:dyDescent="0.25">
      <c r="A462" s="98">
        <v>0.46700000000000003</v>
      </c>
      <c r="B462" s="98">
        <f t="shared" si="7"/>
        <v>6.5747496787719989E-2</v>
      </c>
    </row>
    <row r="463" spans="1:2" x14ac:dyDescent="0.25">
      <c r="A463" s="98">
        <v>0.46800000000000003</v>
      </c>
      <c r="B463" s="98">
        <f t="shared" si="7"/>
        <v>6.5627976361237017E-2</v>
      </c>
    </row>
    <row r="464" spans="1:2" x14ac:dyDescent="0.25">
      <c r="A464" s="98">
        <v>0.46899999999999997</v>
      </c>
      <c r="B464" s="98">
        <f t="shared" si="7"/>
        <v>6.5508890260763994E-2</v>
      </c>
    </row>
    <row r="465" spans="1:2" x14ac:dyDescent="0.25">
      <c r="A465" s="98">
        <v>0.47</v>
      </c>
      <c r="B465" s="98">
        <f t="shared" si="7"/>
        <v>6.5390236119325942E-2</v>
      </c>
    </row>
    <row r="466" spans="1:2" x14ac:dyDescent="0.25">
      <c r="A466" s="98">
        <v>0.47099999999999997</v>
      </c>
      <c r="B466" s="98">
        <f t="shared" si="7"/>
        <v>6.5272011587150097E-2</v>
      </c>
    </row>
    <row r="467" spans="1:2" x14ac:dyDescent="0.25">
      <c r="A467" s="98">
        <v>0.47199999999999998</v>
      </c>
      <c r="B467" s="98">
        <f t="shared" si="7"/>
        <v>6.5154214331509405E-2</v>
      </c>
    </row>
    <row r="468" spans="1:2" x14ac:dyDescent="0.25">
      <c r="A468" s="98">
        <v>0.47299999999999998</v>
      </c>
      <c r="B468" s="98">
        <f t="shared" si="7"/>
        <v>6.5036842036567927E-2</v>
      </c>
    </row>
    <row r="469" spans="1:2" x14ac:dyDescent="0.25">
      <c r="A469" s="98">
        <v>0.47399999999999998</v>
      </c>
      <c r="B469" s="98">
        <f t="shared" si="7"/>
        <v>6.4919892403227902E-2</v>
      </c>
    </row>
    <row r="470" spans="1:2" x14ac:dyDescent="0.25">
      <c r="A470" s="98">
        <v>0.47499999999999998</v>
      </c>
      <c r="B470" s="98">
        <f t="shared" si="7"/>
        <v>6.4803363148978291E-2</v>
      </c>
    </row>
    <row r="471" spans="1:2" x14ac:dyDescent="0.25">
      <c r="A471" s="98">
        <v>0.47599999999999998</v>
      </c>
      <c r="B471" s="98">
        <f t="shared" si="7"/>
        <v>6.4687252007745305E-2</v>
      </c>
    </row>
    <row r="472" spans="1:2" x14ac:dyDescent="0.25">
      <c r="A472" s="98">
        <v>0.47699999999999998</v>
      </c>
      <c r="B472" s="98">
        <f t="shared" si="7"/>
        <v>6.4571556729744184E-2</v>
      </c>
    </row>
    <row r="473" spans="1:2" x14ac:dyDescent="0.25">
      <c r="A473" s="98">
        <v>0.47799999999999998</v>
      </c>
      <c r="B473" s="98">
        <f t="shared" si="7"/>
        <v>6.4456275081332892E-2</v>
      </c>
    </row>
    <row r="474" spans="1:2" x14ac:dyDescent="0.25">
      <c r="A474" s="98">
        <v>0.47899999999999998</v>
      </c>
      <c r="B474" s="98">
        <f t="shared" si="7"/>
        <v>6.4341404844867223E-2</v>
      </c>
    </row>
    <row r="475" spans="1:2" x14ac:dyDescent="0.25">
      <c r="A475" s="98">
        <v>0.48</v>
      </c>
      <c r="B475" s="98">
        <f t="shared" si="7"/>
        <v>6.4226943818557411E-2</v>
      </c>
    </row>
    <row r="476" spans="1:2" x14ac:dyDescent="0.25">
      <c r="A476" s="98">
        <v>0.48099999999999998</v>
      </c>
      <c r="B476" s="98">
        <f t="shared" si="7"/>
        <v>6.4112889816326499E-2</v>
      </c>
    </row>
    <row r="477" spans="1:2" x14ac:dyDescent="0.25">
      <c r="A477" s="98">
        <v>0.48199999999999998</v>
      </c>
      <c r="B477" s="98">
        <f t="shared" si="7"/>
        <v>6.3999240667670071E-2</v>
      </c>
    </row>
    <row r="478" spans="1:2" x14ac:dyDescent="0.25">
      <c r="A478" s="98">
        <v>0.48299999999999998</v>
      </c>
      <c r="B478" s="98">
        <f t="shared" si="7"/>
        <v>6.3885994217517422E-2</v>
      </c>
    </row>
    <row r="479" spans="1:2" x14ac:dyDescent="0.25">
      <c r="A479" s="98">
        <v>0.48399999999999999</v>
      </c>
      <c r="B479" s="98">
        <f t="shared" si="7"/>
        <v>6.3773148326094473E-2</v>
      </c>
    </row>
    <row r="480" spans="1:2" x14ac:dyDescent="0.25">
      <c r="A480" s="98">
        <v>0.48499999999999999</v>
      </c>
      <c r="B480" s="98">
        <f t="shared" si="7"/>
        <v>6.3660700868787862E-2</v>
      </c>
    </row>
    <row r="481" spans="1:2" x14ac:dyDescent="0.25">
      <c r="A481" s="98">
        <v>0.48599999999999999</v>
      </c>
      <c r="B481" s="98">
        <f t="shared" si="7"/>
        <v>6.3548649736010654E-2</v>
      </c>
    </row>
    <row r="482" spans="1:2" x14ac:dyDescent="0.25">
      <c r="A482" s="98">
        <v>0.48699999999999999</v>
      </c>
      <c r="B482" s="98">
        <f t="shared" si="7"/>
        <v>6.34369928330695E-2</v>
      </c>
    </row>
    <row r="483" spans="1:2" x14ac:dyDescent="0.25">
      <c r="A483" s="98">
        <v>0.48799999999999999</v>
      </c>
      <c r="B483" s="98">
        <f t="shared" si="7"/>
        <v>6.3325728080033006E-2</v>
      </c>
    </row>
    <row r="484" spans="1:2" x14ac:dyDescent="0.25">
      <c r="A484" s="98">
        <v>0.48899999999999999</v>
      </c>
      <c r="B484" s="98">
        <f t="shared" si="7"/>
        <v>6.321485341160174E-2</v>
      </c>
    </row>
    <row r="485" spans="1:2" x14ac:dyDescent="0.25">
      <c r="A485" s="98">
        <v>0.49</v>
      </c>
      <c r="B485" s="98">
        <f t="shared" si="7"/>
        <v>6.3104366776979573E-2</v>
      </c>
    </row>
    <row r="486" spans="1:2" x14ac:dyDescent="0.25">
      <c r="A486" s="98">
        <v>0.49099999999999999</v>
      </c>
      <c r="B486" s="98">
        <f t="shared" si="7"/>
        <v>6.2994266139746125E-2</v>
      </c>
    </row>
    <row r="487" spans="1:2" x14ac:dyDescent="0.25">
      <c r="A487" s="98">
        <v>0.49199999999999999</v>
      </c>
      <c r="B487" s="98">
        <f t="shared" si="7"/>
        <v>6.2884549477730922E-2</v>
      </c>
    </row>
    <row r="488" spans="1:2" x14ac:dyDescent="0.25">
      <c r="A488" s="98">
        <v>0.49299999999999999</v>
      </c>
      <c r="B488" s="98">
        <f t="shared" si="7"/>
        <v>6.2775214782888611E-2</v>
      </c>
    </row>
    <row r="489" spans="1:2" x14ac:dyDescent="0.25">
      <c r="A489" s="98">
        <v>0.49399999999999999</v>
      </c>
      <c r="B489" s="98">
        <f t="shared" si="7"/>
        <v>6.2666260061175649E-2</v>
      </c>
    </row>
    <row r="490" spans="1:2" x14ac:dyDescent="0.25">
      <c r="A490" s="98">
        <v>0.495</v>
      </c>
      <c r="B490" s="98">
        <f t="shared" si="7"/>
        <v>6.2557683332428143E-2</v>
      </c>
    </row>
    <row r="491" spans="1:2" x14ac:dyDescent="0.25">
      <c r="A491" s="98">
        <v>0.496</v>
      </c>
      <c r="B491" s="98">
        <f t="shared" si="7"/>
        <v>6.2449482630241103E-2</v>
      </c>
    </row>
    <row r="492" spans="1:2" x14ac:dyDescent="0.25">
      <c r="A492" s="98">
        <v>0.497</v>
      </c>
      <c r="B492" s="98">
        <f t="shared" si="7"/>
        <v>6.2341656001848864E-2</v>
      </c>
    </row>
    <row r="493" spans="1:2" x14ac:dyDescent="0.25">
      <c r="A493" s="98">
        <v>0.498</v>
      </c>
      <c r="B493" s="98">
        <f t="shared" si="7"/>
        <v>6.2234201508006848E-2</v>
      </c>
    </row>
    <row r="494" spans="1:2" x14ac:dyDescent="0.25">
      <c r="A494" s="98">
        <v>0.499</v>
      </c>
      <c r="B494" s="98">
        <f t="shared" si="7"/>
        <v>6.2127117222874388E-2</v>
      </c>
    </row>
    <row r="495" spans="1:2" x14ac:dyDescent="0.25">
      <c r="A495" s="98">
        <v>0.5</v>
      </c>
      <c r="B495" s="98">
        <f t="shared" si="7"/>
        <v>6.2020401233898986E-2</v>
      </c>
    </row>
    <row r="496" spans="1:2" x14ac:dyDescent="0.25">
      <c r="A496" s="98">
        <v>0.501</v>
      </c>
      <c r="B496" s="98">
        <f t="shared" si="7"/>
        <v>6.1914051641701627E-2</v>
      </c>
    </row>
    <row r="497" spans="1:2" x14ac:dyDescent="0.25">
      <c r="A497" s="98">
        <v>0.502</v>
      </c>
      <c r="B497" s="98">
        <f t="shared" si="7"/>
        <v>6.18080665599633E-2</v>
      </c>
    </row>
    <row r="498" spans="1:2" x14ac:dyDescent="0.25">
      <c r="A498" s="98">
        <v>0.503</v>
      </c>
      <c r="B498" s="98">
        <f t="shared" si="7"/>
        <v>6.1702444115312748E-2</v>
      </c>
    </row>
    <row r="499" spans="1:2" x14ac:dyDescent="0.25">
      <c r="A499" s="98">
        <v>0.504</v>
      </c>
      <c r="B499" s="98">
        <f t="shared" si="7"/>
        <v>6.1597182447215341E-2</v>
      </c>
    </row>
    <row r="500" spans="1:2" x14ac:dyDescent="0.25">
      <c r="A500" s="98">
        <v>0.505</v>
      </c>
      <c r="B500" s="98">
        <f t="shared" si="7"/>
        <v>6.1492279707863112E-2</v>
      </c>
    </row>
    <row r="501" spans="1:2" x14ac:dyDescent="0.25">
      <c r="A501" s="98">
        <v>0.50600000000000001</v>
      </c>
      <c r="B501" s="98">
        <f t="shared" si="7"/>
        <v>6.1387734062065831E-2</v>
      </c>
    </row>
    <row r="502" spans="1:2" x14ac:dyDescent="0.25">
      <c r="A502" s="98">
        <v>0.50700000000000001</v>
      </c>
      <c r="B502" s="98">
        <f t="shared" si="7"/>
        <v>6.1283543687143359E-2</v>
      </c>
    </row>
    <row r="503" spans="1:2" x14ac:dyDescent="0.25">
      <c r="A503" s="98">
        <v>0.50800000000000001</v>
      </c>
      <c r="B503" s="98">
        <f t="shared" si="7"/>
        <v>6.1179706772819017E-2</v>
      </c>
    </row>
    <row r="504" spans="1:2" x14ac:dyDescent="0.25">
      <c r="A504" s="98">
        <v>0.50900000000000001</v>
      </c>
      <c r="B504" s="98">
        <f t="shared" si="7"/>
        <v>6.1076221521113971E-2</v>
      </c>
    </row>
    <row r="505" spans="1:2" x14ac:dyDescent="0.25">
      <c r="A505" s="98">
        <v>0.51</v>
      </c>
      <c r="B505" s="98">
        <f t="shared" si="7"/>
        <v>6.0973086146242896E-2</v>
      </c>
    </row>
    <row r="506" spans="1:2" x14ac:dyDescent="0.25">
      <c r="A506" s="98">
        <v>0.51100000000000001</v>
      </c>
      <c r="B506" s="98">
        <f t="shared" si="7"/>
        <v>6.0870298874510481E-2</v>
      </c>
    </row>
    <row r="507" spans="1:2" x14ac:dyDescent="0.25">
      <c r="A507" s="98">
        <v>0.51200000000000001</v>
      </c>
      <c r="B507" s="98">
        <f t="shared" si="7"/>
        <v>6.0767857944209129E-2</v>
      </c>
    </row>
    <row r="508" spans="1:2" x14ac:dyDescent="0.25">
      <c r="A508" s="98">
        <v>0.51300000000000001</v>
      </c>
      <c r="B508" s="98">
        <f t="shared" si="7"/>
        <v>6.0665761605517718E-2</v>
      </c>
    </row>
    <row r="509" spans="1:2" x14ac:dyDescent="0.25">
      <c r="A509" s="98">
        <v>0.51400000000000001</v>
      </c>
      <c r="B509" s="98">
        <f t="shared" si="7"/>
        <v>6.0564008120401226E-2</v>
      </c>
    </row>
    <row r="510" spans="1:2" x14ac:dyDescent="0.25">
      <c r="A510" s="98">
        <v>0.51500000000000001</v>
      </c>
      <c r="B510" s="98">
        <f t="shared" si="7"/>
        <v>6.0462595762511527E-2</v>
      </c>
    </row>
    <row r="511" spans="1:2" x14ac:dyDescent="0.25">
      <c r="A511" s="98">
        <v>0.51600000000000001</v>
      </c>
      <c r="B511" s="98">
        <f t="shared" si="7"/>
        <v>6.0361522817089182E-2</v>
      </c>
    </row>
    <row r="512" spans="1:2" x14ac:dyDescent="0.25">
      <c r="A512" s="98">
        <v>0.51700000000000002</v>
      </c>
      <c r="B512" s="98">
        <f t="shared" si="7"/>
        <v>6.0260787580866094E-2</v>
      </c>
    </row>
    <row r="513" spans="1:2" x14ac:dyDescent="0.25">
      <c r="A513" s="98">
        <v>0.51800000000000002</v>
      </c>
      <c r="B513" s="98">
        <f t="shared" si="7"/>
        <v>6.016038836196929E-2</v>
      </c>
    </row>
    <row r="514" spans="1:2" x14ac:dyDescent="0.25">
      <c r="A514" s="98">
        <v>0.51900000000000002</v>
      </c>
      <c r="B514" s="98">
        <f t="shared" si="7"/>
        <v>6.0060323479825609E-2</v>
      </c>
    </row>
    <row r="515" spans="1:2" x14ac:dyDescent="0.25">
      <c r="A515" s="98">
        <v>0.52</v>
      </c>
      <c r="B515" s="98">
        <f t="shared" si="7"/>
        <v>5.9960591265067295E-2</v>
      </c>
    </row>
    <row r="516" spans="1:2" x14ac:dyDescent="0.25">
      <c r="A516" s="98">
        <v>0.52100000000000002</v>
      </c>
      <c r="B516" s="98">
        <f t="shared" si="7"/>
        <v>5.9861190059438685E-2</v>
      </c>
    </row>
    <row r="517" spans="1:2" x14ac:dyDescent="0.25">
      <c r="A517" s="98">
        <v>0.52200000000000002</v>
      </c>
      <c r="B517" s="98">
        <f t="shared" si="7"/>
        <v>5.9762118215703652E-2</v>
      </c>
    </row>
    <row r="518" spans="1:2" x14ac:dyDescent="0.25">
      <c r="A518" s="98">
        <v>0.52300000000000002</v>
      </c>
      <c r="B518" s="98">
        <f t="shared" ref="B518:B581" si="8">(0.03614*A518-0.0008999)/(A518^2+0.05825*A518-0.002279)</f>
        <v>5.966337409755406E-2</v>
      </c>
    </row>
    <row r="519" spans="1:2" x14ac:dyDescent="0.25">
      <c r="A519" s="98">
        <v>0.52400000000000002</v>
      </c>
      <c r="B519" s="98">
        <f t="shared" si="8"/>
        <v>5.9564956079519171E-2</v>
      </c>
    </row>
    <row r="520" spans="1:2" x14ac:dyDescent="0.25">
      <c r="A520" s="98">
        <v>0.52500000000000002</v>
      </c>
      <c r="B520" s="98">
        <f t="shared" si="8"/>
        <v>5.9466862546875936E-2</v>
      </c>
    </row>
    <row r="521" spans="1:2" x14ac:dyDescent="0.25">
      <c r="A521" s="98">
        <v>0.52600000000000002</v>
      </c>
      <c r="B521" s="98">
        <f t="shared" si="8"/>
        <v>5.9369091895560042E-2</v>
      </c>
    </row>
    <row r="522" spans="1:2" x14ac:dyDescent="0.25">
      <c r="A522" s="98">
        <v>0.52700000000000002</v>
      </c>
      <c r="B522" s="98">
        <f t="shared" si="8"/>
        <v>5.9271642532078055E-2</v>
      </c>
    </row>
    <row r="523" spans="1:2" x14ac:dyDescent="0.25">
      <c r="A523" s="98">
        <v>0.52800000000000002</v>
      </c>
      <c r="B523" s="98">
        <f t="shared" si="8"/>
        <v>5.9174512873420307E-2</v>
      </c>
    </row>
    <row r="524" spans="1:2" x14ac:dyDescent="0.25">
      <c r="A524" s="98">
        <v>0.52900000000000003</v>
      </c>
      <c r="B524" s="98">
        <f t="shared" si="8"/>
        <v>5.9077701346974675E-2</v>
      </c>
    </row>
    <row r="525" spans="1:2" x14ac:dyDescent="0.25">
      <c r="A525" s="98">
        <v>0.53</v>
      </c>
      <c r="B525" s="98">
        <f t="shared" si="8"/>
        <v>5.8981206390441146E-2</v>
      </c>
    </row>
    <row r="526" spans="1:2" x14ac:dyDescent="0.25">
      <c r="A526" s="98">
        <v>0.53100000000000003</v>
      </c>
      <c r="B526" s="98">
        <f t="shared" si="8"/>
        <v>5.888502645174739E-2</v>
      </c>
    </row>
    <row r="527" spans="1:2" x14ac:dyDescent="0.25">
      <c r="A527" s="98">
        <v>0.53200000000000003</v>
      </c>
      <c r="B527" s="98">
        <f t="shared" si="8"/>
        <v>5.8789159988964945E-2</v>
      </c>
    </row>
    <row r="528" spans="1:2" x14ac:dyDescent="0.25">
      <c r="A528" s="98">
        <v>0.53300000000000003</v>
      </c>
      <c r="B528" s="98">
        <f t="shared" si="8"/>
        <v>5.869360547022643E-2</v>
      </c>
    </row>
    <row r="529" spans="1:2" x14ac:dyDescent="0.25">
      <c r="A529" s="98">
        <v>0.53400000000000003</v>
      </c>
      <c r="B529" s="98">
        <f t="shared" si="8"/>
        <v>5.8598361373643437E-2</v>
      </c>
    </row>
    <row r="530" spans="1:2" x14ac:dyDescent="0.25">
      <c r="A530" s="98">
        <v>0.53500000000000003</v>
      </c>
      <c r="B530" s="98">
        <f t="shared" si="8"/>
        <v>5.850342618722524E-2</v>
      </c>
    </row>
    <row r="531" spans="1:2" x14ac:dyDescent="0.25">
      <c r="A531" s="98">
        <v>0.53600000000000003</v>
      </c>
      <c r="B531" s="98">
        <f t="shared" si="8"/>
        <v>5.8408798408798389E-2</v>
      </c>
    </row>
    <row r="532" spans="1:2" x14ac:dyDescent="0.25">
      <c r="A532" s="98">
        <v>0.53700000000000003</v>
      </c>
      <c r="B532" s="98">
        <f t="shared" si="8"/>
        <v>5.8314476545927023E-2</v>
      </c>
    </row>
    <row r="533" spans="1:2" x14ac:dyDescent="0.25">
      <c r="A533" s="98">
        <v>0.53800000000000003</v>
      </c>
      <c r="B533" s="98">
        <f t="shared" si="8"/>
        <v>5.8220459115833886E-2</v>
      </c>
    </row>
    <row r="534" spans="1:2" x14ac:dyDescent="0.25">
      <c r="A534" s="98">
        <v>0.53900000000000003</v>
      </c>
      <c r="B534" s="98">
        <f t="shared" si="8"/>
        <v>5.8126744645322262E-2</v>
      </c>
    </row>
    <row r="535" spans="1:2" x14ac:dyDescent="0.25">
      <c r="A535" s="98">
        <v>0.54</v>
      </c>
      <c r="B535" s="98">
        <f t="shared" si="8"/>
        <v>5.8033331670698553E-2</v>
      </c>
    </row>
    <row r="536" spans="1:2" x14ac:dyDescent="0.25">
      <c r="A536" s="98">
        <v>0.54100000000000004</v>
      </c>
      <c r="B536" s="98">
        <f t="shared" si="8"/>
        <v>5.7940218737695712E-2</v>
      </c>
    </row>
    <row r="537" spans="1:2" x14ac:dyDescent="0.25">
      <c r="A537" s="98">
        <v>0.54200000000000004</v>
      </c>
      <c r="B537" s="98">
        <f t="shared" si="8"/>
        <v>5.7847404401397282E-2</v>
      </c>
    </row>
    <row r="538" spans="1:2" x14ac:dyDescent="0.25">
      <c r="A538" s="98">
        <v>0.54300000000000004</v>
      </c>
      <c r="B538" s="98">
        <f t="shared" si="8"/>
        <v>5.7754887226162253E-2</v>
      </c>
    </row>
    <row r="539" spans="1:2" x14ac:dyDescent="0.25">
      <c r="A539" s="98">
        <v>0.54400000000000004</v>
      </c>
      <c r="B539" s="98">
        <f t="shared" si="8"/>
        <v>5.7662665785550717E-2</v>
      </c>
    </row>
    <row r="540" spans="1:2" x14ac:dyDescent="0.25">
      <c r="A540" s="98">
        <v>0.54500000000000004</v>
      </c>
      <c r="B540" s="98">
        <f t="shared" si="8"/>
        <v>5.7570738662250008E-2</v>
      </c>
    </row>
    <row r="541" spans="1:2" x14ac:dyDescent="0.25">
      <c r="A541" s="98">
        <v>0.54600000000000004</v>
      </c>
      <c r="B541" s="98">
        <f t="shared" si="8"/>
        <v>5.7479104448001847E-2</v>
      </c>
    </row>
    <row r="542" spans="1:2" x14ac:dyDescent="0.25">
      <c r="A542" s="98">
        <v>0.54700000000000004</v>
      </c>
      <c r="B542" s="98">
        <f t="shared" si="8"/>
        <v>5.7387761743529921E-2</v>
      </c>
    </row>
    <row r="543" spans="1:2" x14ac:dyDescent="0.25">
      <c r="A543" s="98">
        <v>0.54800000000000004</v>
      </c>
      <c r="B543" s="98">
        <f t="shared" si="8"/>
        <v>5.7296709158468344E-2</v>
      </c>
    </row>
    <row r="544" spans="1:2" x14ac:dyDescent="0.25">
      <c r="A544" s="98">
        <v>0.54900000000000004</v>
      </c>
      <c r="B544" s="98">
        <f t="shared" si="8"/>
        <v>5.720594531129073E-2</v>
      </c>
    </row>
    <row r="545" spans="1:2" x14ac:dyDescent="0.25">
      <c r="A545" s="98">
        <v>0.55000000000000004</v>
      </c>
      <c r="B545" s="98">
        <f t="shared" si="8"/>
        <v>5.7115468829239881E-2</v>
      </c>
    </row>
    <row r="546" spans="1:2" x14ac:dyDescent="0.25">
      <c r="A546" s="98">
        <v>0.55100000000000005</v>
      </c>
      <c r="B546" s="98">
        <f t="shared" si="8"/>
        <v>5.7025278348258282E-2</v>
      </c>
    </row>
    <row r="547" spans="1:2" x14ac:dyDescent="0.25">
      <c r="A547" s="98">
        <v>0.55200000000000005</v>
      </c>
      <c r="B547" s="98">
        <f t="shared" si="8"/>
        <v>5.6935372512919212E-2</v>
      </c>
    </row>
    <row r="548" spans="1:2" x14ac:dyDescent="0.25">
      <c r="A548" s="98">
        <v>0.55300000000000005</v>
      </c>
      <c r="B548" s="98">
        <f t="shared" si="8"/>
        <v>5.6845749976358342E-2</v>
      </c>
    </row>
    <row r="549" spans="1:2" x14ac:dyDescent="0.25">
      <c r="A549" s="98">
        <v>0.55400000000000005</v>
      </c>
      <c r="B549" s="98">
        <f t="shared" si="8"/>
        <v>5.6756409400206279E-2</v>
      </c>
    </row>
    <row r="550" spans="1:2" x14ac:dyDescent="0.25">
      <c r="A550" s="98">
        <v>0.55499999999999905</v>
      </c>
      <c r="B550" s="98">
        <f t="shared" si="8"/>
        <v>5.6667349454521607E-2</v>
      </c>
    </row>
    <row r="551" spans="1:2" x14ac:dyDescent="0.25">
      <c r="A551" s="98">
        <v>0.55599999999999905</v>
      </c>
      <c r="B551" s="98">
        <f t="shared" si="8"/>
        <v>5.657856881772419E-2</v>
      </c>
    </row>
    <row r="552" spans="1:2" x14ac:dyDescent="0.25">
      <c r="A552" s="98">
        <v>0.55699999999999905</v>
      </c>
      <c r="B552" s="98">
        <f t="shared" si="8"/>
        <v>5.6490066176530067E-2</v>
      </c>
    </row>
    <row r="553" spans="1:2" x14ac:dyDescent="0.25">
      <c r="A553" s="98">
        <v>0.55799999999999905</v>
      </c>
      <c r="B553" s="98">
        <f t="shared" si="8"/>
        <v>5.6401840225885902E-2</v>
      </c>
    </row>
    <row r="554" spans="1:2" x14ac:dyDescent="0.25">
      <c r="A554" s="98">
        <v>0.55899999999999905</v>
      </c>
      <c r="B554" s="98">
        <f t="shared" si="8"/>
        <v>5.6313889668904681E-2</v>
      </c>
    </row>
    <row r="555" spans="1:2" x14ac:dyDescent="0.25">
      <c r="A555" s="98">
        <v>0.55999999999999905</v>
      </c>
      <c r="B555" s="98">
        <f t="shared" si="8"/>
        <v>5.6226213216801803E-2</v>
      </c>
    </row>
    <row r="556" spans="1:2" x14ac:dyDescent="0.25">
      <c r="A556" s="98">
        <v>0.56099999999999905</v>
      </c>
      <c r="B556" s="98">
        <f t="shared" si="8"/>
        <v>5.6138809588831801E-2</v>
      </c>
    </row>
    <row r="557" spans="1:2" x14ac:dyDescent="0.25">
      <c r="A557" s="98">
        <v>0.56199999999999894</v>
      </c>
      <c r="B557" s="98">
        <f t="shared" si="8"/>
        <v>5.6051677512225707E-2</v>
      </c>
    </row>
    <row r="558" spans="1:2" x14ac:dyDescent="0.25">
      <c r="A558" s="98">
        <v>0.56299999999999895</v>
      </c>
      <c r="B558" s="98">
        <f t="shared" si="8"/>
        <v>5.5964815722128899E-2</v>
      </c>
    </row>
    <row r="559" spans="1:2" x14ac:dyDescent="0.25">
      <c r="A559" s="98">
        <v>0.56399999999999895</v>
      </c>
      <c r="B559" s="98">
        <f t="shared" si="8"/>
        <v>5.5878222961539652E-2</v>
      </c>
    </row>
    <row r="560" spans="1:2" x14ac:dyDescent="0.25">
      <c r="A560" s="98">
        <v>0.56499999999999895</v>
      </c>
      <c r="B560" s="98">
        <f t="shared" si="8"/>
        <v>5.5791897981248152E-2</v>
      </c>
    </row>
    <row r="561" spans="1:2" x14ac:dyDescent="0.25">
      <c r="A561" s="98">
        <v>0.56599999999999895</v>
      </c>
      <c r="B561" s="98">
        <f t="shared" si="8"/>
        <v>5.5705839539776161E-2</v>
      </c>
    </row>
    <row r="562" spans="1:2" x14ac:dyDescent="0.25">
      <c r="A562" s="98">
        <v>0.56699999999999895</v>
      </c>
      <c r="B562" s="98">
        <f t="shared" si="8"/>
        <v>5.5620046403317171E-2</v>
      </c>
    </row>
    <row r="563" spans="1:2" x14ac:dyDescent="0.25">
      <c r="A563" s="98">
        <v>0.56799999999999895</v>
      </c>
      <c r="B563" s="98">
        <f t="shared" si="8"/>
        <v>5.553451734567718E-2</v>
      </c>
    </row>
    <row r="564" spans="1:2" x14ac:dyDescent="0.25">
      <c r="A564" s="98">
        <v>0.56899999999999895</v>
      </c>
      <c r="B564" s="98">
        <f t="shared" si="8"/>
        <v>5.5449251148216E-2</v>
      </c>
    </row>
    <row r="565" spans="1:2" x14ac:dyDescent="0.25">
      <c r="A565" s="98">
        <v>0.56999999999999895</v>
      </c>
      <c r="B565" s="98">
        <f t="shared" si="8"/>
        <v>5.5364246599789016E-2</v>
      </c>
    </row>
    <row r="566" spans="1:2" x14ac:dyDescent="0.25">
      <c r="A566" s="98">
        <v>0.57099999999999895</v>
      </c>
      <c r="B566" s="98">
        <f t="shared" si="8"/>
        <v>5.5279502496689718E-2</v>
      </c>
    </row>
    <row r="567" spans="1:2" x14ac:dyDescent="0.25">
      <c r="A567" s="98">
        <v>0.57199999999999895</v>
      </c>
      <c r="B567" s="98">
        <f t="shared" si="8"/>
        <v>5.519501764259243E-2</v>
      </c>
    </row>
    <row r="568" spans="1:2" x14ac:dyDescent="0.25">
      <c r="A568" s="98">
        <v>0.57299999999999995</v>
      </c>
      <c r="B568" s="98">
        <f t="shared" si="8"/>
        <v>5.5110790848495773E-2</v>
      </c>
    </row>
    <row r="569" spans="1:2" x14ac:dyDescent="0.25">
      <c r="A569" s="98">
        <v>0.57399999999999995</v>
      </c>
      <c r="B569" s="98">
        <f t="shared" si="8"/>
        <v>5.5026820932666913E-2</v>
      </c>
    </row>
    <row r="570" spans="1:2" x14ac:dyDescent="0.25">
      <c r="A570" s="98">
        <v>0.57499999999999996</v>
      </c>
      <c r="B570" s="98">
        <f t="shared" si="8"/>
        <v>5.4943106720585562E-2</v>
      </c>
    </row>
    <row r="571" spans="1:2" x14ac:dyDescent="0.25">
      <c r="A571" s="98">
        <v>0.57599999999999996</v>
      </c>
      <c r="B571" s="98">
        <f t="shared" si="8"/>
        <v>5.485964704488925E-2</v>
      </c>
    </row>
    <row r="572" spans="1:2" x14ac:dyDescent="0.25">
      <c r="A572" s="98">
        <v>0.57699999999999996</v>
      </c>
      <c r="B572" s="98">
        <f t="shared" si="8"/>
        <v>5.4776440745318761E-2</v>
      </c>
    </row>
    <row r="573" spans="1:2" x14ac:dyDescent="0.25">
      <c r="A573" s="98">
        <v>0.57799999999999996</v>
      </c>
      <c r="B573" s="98">
        <f t="shared" si="8"/>
        <v>5.4693486668664082E-2</v>
      </c>
    </row>
    <row r="574" spans="1:2" x14ac:dyDescent="0.25">
      <c r="A574" s="98">
        <v>0.57899999999999996</v>
      </c>
      <c r="B574" s="98">
        <f t="shared" si="8"/>
        <v>5.4610783668710867E-2</v>
      </c>
    </row>
    <row r="575" spans="1:2" x14ac:dyDescent="0.25">
      <c r="A575" s="98">
        <v>0.57999999999999996</v>
      </c>
      <c r="B575" s="98">
        <f t="shared" si="8"/>
        <v>5.4528330606187447E-2</v>
      </c>
    </row>
    <row r="576" spans="1:2" x14ac:dyDescent="0.25">
      <c r="A576" s="98">
        <v>0.58099999999999996</v>
      </c>
      <c r="B576" s="98">
        <f t="shared" si="8"/>
        <v>5.4446126348712258E-2</v>
      </c>
    </row>
    <row r="577" spans="1:2" x14ac:dyDescent="0.25">
      <c r="A577" s="98">
        <v>0.58199999999999996</v>
      </c>
      <c r="B577" s="98">
        <f t="shared" si="8"/>
        <v>5.4364169770741724E-2</v>
      </c>
    </row>
    <row r="578" spans="1:2" x14ac:dyDescent="0.25">
      <c r="A578" s="98">
        <v>0.58299999999999996</v>
      </c>
      <c r="B578" s="98">
        <f t="shared" si="8"/>
        <v>5.4282459753518683E-2</v>
      </c>
    </row>
    <row r="579" spans="1:2" x14ac:dyDescent="0.25">
      <c r="A579" s="98">
        <v>0.58399999999999996</v>
      </c>
      <c r="B579" s="98">
        <f t="shared" si="8"/>
        <v>5.4200995185021257E-2</v>
      </c>
    </row>
    <row r="580" spans="1:2" x14ac:dyDescent="0.25">
      <c r="A580" s="98">
        <v>0.58499999999999996</v>
      </c>
      <c r="B580" s="98">
        <f t="shared" si="8"/>
        <v>5.4119774959912152E-2</v>
      </c>
    </row>
    <row r="581" spans="1:2" x14ac:dyDescent="0.25">
      <c r="A581" s="98">
        <v>0.58599999999999997</v>
      </c>
      <c r="B581" s="98">
        <f t="shared" si="8"/>
        <v>5.403879797948842E-2</v>
      </c>
    </row>
    <row r="582" spans="1:2" x14ac:dyDescent="0.25">
      <c r="A582" s="98">
        <v>0.58699999999999997</v>
      </c>
      <c r="B582" s="98">
        <f t="shared" ref="B582:B645" si="9">(0.03614*A582-0.0008999)/(A582^2+0.05825*A582-0.002279)</f>
        <v>5.3958063151631784E-2</v>
      </c>
    </row>
    <row r="583" spans="1:2" x14ac:dyDescent="0.25">
      <c r="A583" s="98">
        <v>0.58799999999999997</v>
      </c>
      <c r="B583" s="98">
        <f t="shared" si="9"/>
        <v>5.3877569390759203E-2</v>
      </c>
    </row>
    <row r="584" spans="1:2" x14ac:dyDescent="0.25">
      <c r="A584" s="98">
        <v>0.58899999999999997</v>
      </c>
      <c r="B584" s="98">
        <f t="shared" si="9"/>
        <v>5.3797315617774046E-2</v>
      </c>
    </row>
    <row r="585" spans="1:2" x14ac:dyDescent="0.25">
      <c r="A585" s="98">
        <v>0.59</v>
      </c>
      <c r="B585" s="98">
        <f t="shared" si="9"/>
        <v>5.3717300760017725E-2</v>
      </c>
    </row>
    <row r="586" spans="1:2" x14ac:dyDescent="0.25">
      <c r="A586" s="98">
        <v>0.59099999999999997</v>
      </c>
      <c r="B586" s="98">
        <f t="shared" si="9"/>
        <v>5.3637523751221564E-2</v>
      </c>
    </row>
    <row r="587" spans="1:2" x14ac:dyDescent="0.25">
      <c r="A587" s="98">
        <v>0.59199999999999997</v>
      </c>
      <c r="B587" s="98">
        <f t="shared" si="9"/>
        <v>5.3557983531459304E-2</v>
      </c>
    </row>
    <row r="588" spans="1:2" x14ac:dyDescent="0.25">
      <c r="A588" s="98">
        <v>0.59299999999999997</v>
      </c>
      <c r="B588" s="98">
        <f t="shared" si="9"/>
        <v>5.3478679047099957E-2</v>
      </c>
    </row>
    <row r="589" spans="1:2" x14ac:dyDescent="0.25">
      <c r="A589" s="98">
        <v>0.59399999999999997</v>
      </c>
      <c r="B589" s="98">
        <f t="shared" si="9"/>
        <v>5.3399609250761058E-2</v>
      </c>
    </row>
    <row r="590" spans="1:2" x14ac:dyDescent="0.25">
      <c r="A590" s="98">
        <v>0.59499999999999997</v>
      </c>
      <c r="B590" s="98">
        <f t="shared" si="9"/>
        <v>5.3320773101262341E-2</v>
      </c>
    </row>
    <row r="591" spans="1:2" x14ac:dyDescent="0.25">
      <c r="A591" s="98">
        <v>0.59599999999999997</v>
      </c>
      <c r="B591" s="98">
        <f t="shared" si="9"/>
        <v>5.324216956357989E-2</v>
      </c>
    </row>
    <row r="592" spans="1:2" x14ac:dyDescent="0.25">
      <c r="A592" s="98">
        <v>0.59699999999999998</v>
      </c>
      <c r="B592" s="98">
        <f t="shared" si="9"/>
        <v>5.3163797608800599E-2</v>
      </c>
    </row>
    <row r="593" spans="1:2" x14ac:dyDescent="0.25">
      <c r="A593" s="98">
        <v>0.59799999999999998</v>
      </c>
      <c r="B593" s="98">
        <f t="shared" si="9"/>
        <v>5.3085656214077091E-2</v>
      </c>
    </row>
    <row r="594" spans="1:2" x14ac:dyDescent="0.25">
      <c r="A594" s="98">
        <v>0.59899999999999998</v>
      </c>
      <c r="B594" s="98">
        <f t="shared" si="9"/>
        <v>5.300774436258307E-2</v>
      </c>
    </row>
    <row r="595" spans="1:2" x14ac:dyDescent="0.25">
      <c r="A595" s="98">
        <v>0.6</v>
      </c>
      <c r="B595" s="98">
        <f t="shared" si="9"/>
        <v>5.2930061043468958E-2</v>
      </c>
    </row>
    <row r="596" spans="1:2" x14ac:dyDescent="0.25">
      <c r="A596" s="98">
        <v>0.60099999999999998</v>
      </c>
      <c r="B596" s="98">
        <f t="shared" si="9"/>
        <v>5.2852605251818049E-2</v>
      </c>
    </row>
    <row r="597" spans="1:2" x14ac:dyDescent="0.25">
      <c r="A597" s="98">
        <v>0.60199999999999998</v>
      </c>
      <c r="B597" s="98">
        <f t="shared" si="9"/>
        <v>5.2775375988602997E-2</v>
      </c>
    </row>
    <row r="598" spans="1:2" x14ac:dyDescent="0.25">
      <c r="A598" s="98">
        <v>0.60299999999999998</v>
      </c>
      <c r="B598" s="98">
        <f t="shared" si="9"/>
        <v>5.2698372260642619E-2</v>
      </c>
    </row>
    <row r="599" spans="1:2" x14ac:dyDescent="0.25">
      <c r="A599" s="98">
        <v>0.60399999999999998</v>
      </c>
      <c r="B599" s="98">
        <f t="shared" si="9"/>
        <v>5.2621593080559179E-2</v>
      </c>
    </row>
    <row r="600" spans="1:2" x14ac:dyDescent="0.25">
      <c r="A600" s="98">
        <v>0.60499999999999998</v>
      </c>
      <c r="B600" s="98">
        <f t="shared" si="9"/>
        <v>5.254503746673609E-2</v>
      </c>
    </row>
    <row r="601" spans="1:2" x14ac:dyDescent="0.25">
      <c r="A601" s="98">
        <v>0.60599999999999998</v>
      </c>
      <c r="B601" s="98">
        <f t="shared" si="9"/>
        <v>5.2468704443275747E-2</v>
      </c>
    </row>
    <row r="602" spans="1:2" x14ac:dyDescent="0.25">
      <c r="A602" s="98">
        <v>0.60699999999999998</v>
      </c>
      <c r="B602" s="98">
        <f t="shared" si="9"/>
        <v>5.239259303995801E-2</v>
      </c>
    </row>
    <row r="603" spans="1:2" x14ac:dyDescent="0.25">
      <c r="A603" s="98">
        <v>0.60799999999999998</v>
      </c>
      <c r="B603" s="98">
        <f t="shared" si="9"/>
        <v>5.2316702292198876E-2</v>
      </c>
    </row>
    <row r="604" spans="1:2" x14ac:dyDescent="0.25">
      <c r="A604" s="98">
        <v>0.60899999999999999</v>
      </c>
      <c r="B604" s="98">
        <f t="shared" si="9"/>
        <v>5.2241031241009594E-2</v>
      </c>
    </row>
    <row r="605" spans="1:2" x14ac:dyDescent="0.25">
      <c r="A605" s="98">
        <v>0.61</v>
      </c>
      <c r="B605" s="98">
        <f t="shared" si="9"/>
        <v>5.216557893295605E-2</v>
      </c>
    </row>
    <row r="606" spans="1:2" x14ac:dyDescent="0.25">
      <c r="A606" s="98">
        <v>0.61099999999999999</v>
      </c>
      <c r="B606" s="98">
        <f t="shared" si="9"/>
        <v>5.2090344420118652E-2</v>
      </c>
    </row>
    <row r="607" spans="1:2" x14ac:dyDescent="0.25">
      <c r="A607" s="98">
        <v>0.61199999999999999</v>
      </c>
      <c r="B607" s="98">
        <f t="shared" si="9"/>
        <v>5.2015326760052362E-2</v>
      </c>
    </row>
    <row r="608" spans="1:2" x14ac:dyDescent="0.25">
      <c r="A608" s="98">
        <v>0.61299999999999999</v>
      </c>
      <c r="B608" s="98">
        <f t="shared" si="9"/>
        <v>5.1940525015747294E-2</v>
      </c>
    </row>
    <row r="609" spans="1:2" x14ac:dyDescent="0.25">
      <c r="A609" s="98">
        <v>0.61399999999999999</v>
      </c>
      <c r="B609" s="98">
        <f t="shared" si="9"/>
        <v>5.1865938255589453E-2</v>
      </c>
    </row>
    <row r="610" spans="1:2" x14ac:dyDescent="0.25">
      <c r="A610" s="98">
        <v>0.61499999999999999</v>
      </c>
      <c r="B610" s="98">
        <f t="shared" si="9"/>
        <v>5.1791565553321976E-2</v>
      </c>
    </row>
    <row r="611" spans="1:2" x14ac:dyDescent="0.25">
      <c r="A611" s="98">
        <v>0.61599999999999999</v>
      </c>
      <c r="B611" s="98">
        <f t="shared" si="9"/>
        <v>5.1717405988006546E-2</v>
      </c>
    </row>
    <row r="612" spans="1:2" x14ac:dyDescent="0.25">
      <c r="A612" s="98">
        <v>0.61699999999999999</v>
      </c>
      <c r="B612" s="98">
        <f t="shared" si="9"/>
        <v>5.1643458643985368E-2</v>
      </c>
    </row>
    <row r="613" spans="1:2" x14ac:dyDescent="0.25">
      <c r="A613" s="98">
        <v>0.61799999999999899</v>
      </c>
      <c r="B613" s="98">
        <f t="shared" si="9"/>
        <v>5.1569722610843256E-2</v>
      </c>
    </row>
    <row r="614" spans="1:2" x14ac:dyDescent="0.25">
      <c r="A614" s="98">
        <v>0.618999999999999</v>
      </c>
      <c r="B614" s="98">
        <f t="shared" si="9"/>
        <v>5.1496196983369928E-2</v>
      </c>
    </row>
    <row r="615" spans="1:2" x14ac:dyDescent="0.25">
      <c r="A615" s="98">
        <v>0.619999999999999</v>
      </c>
      <c r="B615" s="98">
        <f t="shared" si="9"/>
        <v>5.1422880861523232E-2</v>
      </c>
    </row>
    <row r="616" spans="1:2" x14ac:dyDescent="0.25">
      <c r="A616" s="98">
        <v>0.620999999999999</v>
      </c>
      <c r="B616" s="98">
        <f t="shared" si="9"/>
        <v>5.1349773350391967E-2</v>
      </c>
    </row>
    <row r="617" spans="1:2" x14ac:dyDescent="0.25">
      <c r="A617" s="98">
        <v>0.621999999999999</v>
      </c>
      <c r="B617" s="98">
        <f t="shared" si="9"/>
        <v>5.1276873560159426E-2</v>
      </c>
    </row>
    <row r="618" spans="1:2" x14ac:dyDescent="0.25">
      <c r="A618" s="98">
        <v>0.622999999999999</v>
      </c>
      <c r="B618" s="98">
        <f t="shared" si="9"/>
        <v>5.1204180606067143E-2</v>
      </c>
    </row>
    <row r="619" spans="1:2" x14ac:dyDescent="0.25">
      <c r="A619" s="98">
        <v>0.623999999999999</v>
      </c>
      <c r="B619" s="98">
        <f t="shared" si="9"/>
        <v>5.1131693608378957E-2</v>
      </c>
    </row>
    <row r="620" spans="1:2" x14ac:dyDescent="0.25">
      <c r="A620" s="98">
        <v>0.624999999999999</v>
      </c>
      <c r="B620" s="98">
        <f t="shared" si="9"/>
        <v>5.1059411692345423E-2</v>
      </c>
    </row>
    <row r="621" spans="1:2" x14ac:dyDescent="0.25">
      <c r="A621" s="98">
        <v>0.625999999999999</v>
      </c>
      <c r="B621" s="98">
        <f t="shared" si="9"/>
        <v>5.0987333988168446E-2</v>
      </c>
    </row>
    <row r="622" spans="1:2" x14ac:dyDescent="0.25">
      <c r="A622" s="98">
        <v>0.626999999999999</v>
      </c>
      <c r="B622" s="98">
        <f t="shared" si="9"/>
        <v>5.0915459630966248E-2</v>
      </c>
    </row>
    <row r="623" spans="1:2" x14ac:dyDescent="0.25">
      <c r="A623" s="98">
        <v>0.627999999999999</v>
      </c>
      <c r="B623" s="98">
        <f t="shared" si="9"/>
        <v>5.0843787760738696E-2</v>
      </c>
    </row>
    <row r="624" spans="1:2" x14ac:dyDescent="0.25">
      <c r="A624" s="98">
        <v>0.628999999999999</v>
      </c>
      <c r="B624" s="98">
        <f t="shared" si="9"/>
        <v>5.0772317522332855E-2</v>
      </c>
    </row>
    <row r="625" spans="1:2" x14ac:dyDescent="0.25">
      <c r="A625" s="98">
        <v>0.62999999999999901</v>
      </c>
      <c r="B625" s="98">
        <f t="shared" si="9"/>
        <v>5.0701048065408809E-2</v>
      </c>
    </row>
    <row r="626" spans="1:2" x14ac:dyDescent="0.25">
      <c r="A626" s="98">
        <v>0.63099999999999901</v>
      </c>
      <c r="B626" s="98">
        <f t="shared" si="9"/>
        <v>5.0629978544405874E-2</v>
      </c>
    </row>
    <row r="627" spans="1:2" x14ac:dyDescent="0.25">
      <c r="A627" s="98">
        <v>0.63199999999999901</v>
      </c>
      <c r="B627" s="98">
        <f t="shared" si="9"/>
        <v>5.0559108118508958E-2</v>
      </c>
    </row>
    <row r="628" spans="1:2" x14ac:dyDescent="0.25">
      <c r="A628" s="98">
        <v>0.63299999999999901</v>
      </c>
      <c r="B628" s="98">
        <f t="shared" si="9"/>
        <v>5.0488435951615368E-2</v>
      </c>
    </row>
    <row r="629" spans="1:2" x14ac:dyDescent="0.25">
      <c r="A629" s="98">
        <v>0.63399999999999901</v>
      </c>
      <c r="B629" s="98">
        <f t="shared" si="9"/>
        <v>5.0417961212301736E-2</v>
      </c>
    </row>
    <row r="630" spans="1:2" x14ac:dyDescent="0.25">
      <c r="A630" s="98">
        <v>0.63499999999999901</v>
      </c>
      <c r="B630" s="98">
        <f t="shared" si="9"/>
        <v>5.0347683073791311E-2</v>
      </c>
    </row>
    <row r="631" spans="1:2" x14ac:dyDescent="0.25">
      <c r="A631" s="98">
        <v>0.63599999999999901</v>
      </c>
      <c r="B631" s="98">
        <f t="shared" si="9"/>
        <v>5.0277600713921539E-2</v>
      </c>
    </row>
    <row r="632" spans="1:2" x14ac:dyDescent="0.25">
      <c r="A632" s="98">
        <v>0.63699999999999901</v>
      </c>
      <c r="B632" s="98">
        <f t="shared" si="9"/>
        <v>5.0207713315111847E-2</v>
      </c>
    </row>
    <row r="633" spans="1:2" x14ac:dyDescent="0.25">
      <c r="A633" s="98">
        <v>0.63799999999999901</v>
      </c>
      <c r="B633" s="98">
        <f t="shared" si="9"/>
        <v>5.013802006433174E-2</v>
      </c>
    </row>
    <row r="634" spans="1:2" x14ac:dyDescent="0.25">
      <c r="A634" s="98">
        <v>0.63899999999999901</v>
      </c>
      <c r="B634" s="98">
        <f t="shared" si="9"/>
        <v>5.0068520153069208E-2</v>
      </c>
    </row>
    <row r="635" spans="1:2" x14ac:dyDescent="0.25">
      <c r="A635" s="98">
        <v>0.63999999999999901</v>
      </c>
      <c r="B635" s="98">
        <f t="shared" si="9"/>
        <v>4.9999212777299261E-2</v>
      </c>
    </row>
    <row r="636" spans="1:2" x14ac:dyDescent="0.25">
      <c r="A636" s="98">
        <v>0.64099999999999902</v>
      </c>
      <c r="B636" s="98">
        <f t="shared" si="9"/>
        <v>4.9930097137452896E-2</v>
      </c>
    </row>
    <row r="637" spans="1:2" x14ac:dyDescent="0.25">
      <c r="A637" s="98">
        <v>0.64199999999999902</v>
      </c>
      <c r="B637" s="98">
        <f t="shared" si="9"/>
        <v>4.9861172438386177E-2</v>
      </c>
    </row>
    <row r="638" spans="1:2" x14ac:dyDescent="0.25">
      <c r="A638" s="98">
        <v>0.64299999999999902</v>
      </c>
      <c r="B638" s="98">
        <f t="shared" si="9"/>
        <v>4.9792437889349686E-2</v>
      </c>
    </row>
    <row r="639" spans="1:2" x14ac:dyDescent="0.25">
      <c r="A639" s="98">
        <v>0.64399999999999902</v>
      </c>
      <c r="B639" s="98">
        <f t="shared" si="9"/>
        <v>4.9723892703958106E-2</v>
      </c>
    </row>
    <row r="640" spans="1:2" x14ac:dyDescent="0.25">
      <c r="A640" s="98">
        <v>0.64499999999999902</v>
      </c>
      <c r="B640" s="98">
        <f t="shared" si="9"/>
        <v>4.9655536100160207E-2</v>
      </c>
    </row>
    <row r="641" spans="1:2" x14ac:dyDescent="0.25">
      <c r="A641" s="98">
        <v>0.64599999999999902</v>
      </c>
      <c r="B641" s="98">
        <f t="shared" si="9"/>
        <v>4.9587367300208941E-2</v>
      </c>
    </row>
    <row r="642" spans="1:2" x14ac:dyDescent="0.25">
      <c r="A642" s="98">
        <v>0.64699999999999902</v>
      </c>
      <c r="B642" s="98">
        <f t="shared" si="9"/>
        <v>4.951938553063185E-2</v>
      </c>
    </row>
    <row r="643" spans="1:2" x14ac:dyDescent="0.25">
      <c r="A643" s="98">
        <v>0.64799999999999902</v>
      </c>
      <c r="B643" s="98">
        <f t="shared" si="9"/>
        <v>4.9451590022201737E-2</v>
      </c>
    </row>
    <row r="644" spans="1:2" x14ac:dyDescent="0.25">
      <c r="A644" s="98">
        <v>0.64899999999999902</v>
      </c>
      <c r="B644" s="98">
        <f t="shared" si="9"/>
        <v>4.9383980009907534E-2</v>
      </c>
    </row>
    <row r="645" spans="1:2" x14ac:dyDescent="0.25">
      <c r="A645" s="98">
        <v>0.64999999999999902</v>
      </c>
      <c r="B645" s="98">
        <f t="shared" si="9"/>
        <v>4.9316554732925393E-2</v>
      </c>
    </row>
    <row r="646" spans="1:2" x14ac:dyDescent="0.25">
      <c r="A646" s="98">
        <v>0.65099999999999902</v>
      </c>
      <c r="B646" s="98">
        <f t="shared" ref="B646:B709" si="10">(0.03614*A646-0.0008999)/(A646^2+0.05825*A646-0.002279)</f>
        <v>4.9249313434590124E-2</v>
      </c>
    </row>
    <row r="647" spans="1:2" x14ac:dyDescent="0.25">
      <c r="A647" s="98">
        <v>0.65199999999999902</v>
      </c>
      <c r="B647" s="98">
        <f t="shared" si="10"/>
        <v>4.9182255362366714E-2</v>
      </c>
    </row>
    <row r="648" spans="1:2" x14ac:dyDescent="0.25">
      <c r="A648" s="98">
        <v>0.65299999999999903</v>
      </c>
      <c r="B648" s="98">
        <f t="shared" si="10"/>
        <v>4.9115379767822209E-2</v>
      </c>
    </row>
    <row r="649" spans="1:2" x14ac:dyDescent="0.25">
      <c r="A649" s="98">
        <v>0.65399999999999903</v>
      </c>
      <c r="B649" s="98">
        <f t="shared" si="10"/>
        <v>4.9048685906597771E-2</v>
      </c>
    </row>
    <row r="650" spans="1:2" x14ac:dyDescent="0.25">
      <c r="A650" s="98">
        <v>0.65499999999999903</v>
      </c>
      <c r="B650" s="98">
        <f t="shared" si="10"/>
        <v>4.898217303838092E-2</v>
      </c>
    </row>
    <row r="651" spans="1:2" x14ac:dyDescent="0.25">
      <c r="A651" s="98">
        <v>0.65599999999999903</v>
      </c>
      <c r="B651" s="98">
        <f t="shared" si="10"/>
        <v>4.8915840426878104E-2</v>
      </c>
    </row>
    <row r="652" spans="1:2" x14ac:dyDescent="0.25">
      <c r="A652" s="98">
        <v>0.65699999999999903</v>
      </c>
      <c r="B652" s="98">
        <f t="shared" si="10"/>
        <v>4.884968733978743E-2</v>
      </c>
    </row>
    <row r="653" spans="1:2" x14ac:dyDescent="0.25">
      <c r="A653" s="98">
        <v>0.65799999999999903</v>
      </c>
      <c r="B653" s="98">
        <f t="shared" si="10"/>
        <v>4.8783713048771576E-2</v>
      </c>
    </row>
    <row r="654" spans="1:2" x14ac:dyDescent="0.25">
      <c r="A654" s="98">
        <v>0.65899999999999903</v>
      </c>
      <c r="B654" s="98">
        <f t="shared" si="10"/>
        <v>4.8717916829431038E-2</v>
      </c>
    </row>
    <row r="655" spans="1:2" x14ac:dyDescent="0.25">
      <c r="A655" s="98">
        <v>0.65999999999999903</v>
      </c>
      <c r="B655" s="98">
        <f t="shared" si="10"/>
        <v>4.8652297961277478E-2</v>
      </c>
    </row>
    <row r="656" spans="1:2" x14ac:dyDescent="0.25">
      <c r="A656" s="98">
        <v>0.66099999999999903</v>
      </c>
      <c r="B656" s="98">
        <f t="shared" si="10"/>
        <v>4.8586855727707358E-2</v>
      </c>
    </row>
    <row r="657" spans="1:2" x14ac:dyDescent="0.25">
      <c r="A657" s="98">
        <v>0.66199999999999903</v>
      </c>
      <c r="B657" s="98">
        <f t="shared" si="10"/>
        <v>4.8521589415975779E-2</v>
      </c>
    </row>
    <row r="658" spans="1:2" x14ac:dyDescent="0.25">
      <c r="A658" s="98">
        <v>0.66299999999999903</v>
      </c>
      <c r="B658" s="98">
        <f t="shared" si="10"/>
        <v>4.8456498317170485E-2</v>
      </c>
    </row>
    <row r="659" spans="1:2" x14ac:dyDescent="0.25">
      <c r="A659" s="98">
        <v>0.66399999999999904</v>
      </c>
      <c r="B659" s="98">
        <f t="shared" si="10"/>
        <v>4.839158172618617E-2</v>
      </c>
    </row>
    <row r="660" spans="1:2" x14ac:dyDescent="0.25">
      <c r="A660" s="98">
        <v>0.66499999999999904</v>
      </c>
      <c r="B660" s="98">
        <f t="shared" si="10"/>
        <v>4.8326838941698855E-2</v>
      </c>
    </row>
    <row r="661" spans="1:2" x14ac:dyDescent="0.25">
      <c r="A661" s="98">
        <v>0.66599999999999904</v>
      </c>
      <c r="B661" s="98">
        <f t="shared" si="10"/>
        <v>4.826226926614062E-2</v>
      </c>
    </row>
    <row r="662" spans="1:2" x14ac:dyDescent="0.25">
      <c r="A662" s="98">
        <v>0.66699999999999904</v>
      </c>
      <c r="B662" s="98">
        <f t="shared" si="10"/>
        <v>4.8197872005674436E-2</v>
      </c>
    </row>
    <row r="663" spans="1:2" x14ac:dyDescent="0.25">
      <c r="A663" s="98">
        <v>0.66799999999999904</v>
      </c>
      <c r="B663" s="98">
        <f t="shared" si="10"/>
        <v>4.8133646470169225E-2</v>
      </c>
    </row>
    <row r="664" spans="1:2" x14ac:dyDescent="0.25">
      <c r="A664" s="98">
        <v>0.66899999999999904</v>
      </c>
      <c r="B664" s="98">
        <f t="shared" si="10"/>
        <v>4.8069591973175146E-2</v>
      </c>
    </row>
    <row r="665" spans="1:2" x14ac:dyDescent="0.25">
      <c r="A665" s="98">
        <v>0.66999999999999904</v>
      </c>
      <c r="B665" s="98">
        <f t="shared" si="10"/>
        <v>4.8005707831899065E-2</v>
      </c>
    </row>
    <row r="666" spans="1:2" x14ac:dyDescent="0.25">
      <c r="A666" s="98">
        <v>0.67099999999999904</v>
      </c>
      <c r="B666" s="98">
        <f t="shared" si="10"/>
        <v>4.794199336718017E-2</v>
      </c>
    </row>
    <row r="667" spans="1:2" x14ac:dyDescent="0.25">
      <c r="A667" s="98">
        <v>0.67199999999999904</v>
      </c>
      <c r="B667" s="98">
        <f t="shared" si="10"/>
        <v>4.7878447903465925E-2</v>
      </c>
    </row>
    <row r="668" spans="1:2" x14ac:dyDescent="0.25">
      <c r="A668" s="98">
        <v>0.67299999999999904</v>
      </c>
      <c r="B668" s="98">
        <f t="shared" si="10"/>
        <v>4.7815070768787993E-2</v>
      </c>
    </row>
    <row r="669" spans="1:2" x14ac:dyDescent="0.25">
      <c r="A669" s="98">
        <v>0.67399999999999904</v>
      </c>
      <c r="B669" s="98">
        <f t="shared" si="10"/>
        <v>4.7751861294738553E-2</v>
      </c>
    </row>
    <row r="670" spans="1:2" x14ac:dyDescent="0.25">
      <c r="A670" s="98">
        <v>0.67499999999999905</v>
      </c>
      <c r="B670" s="98">
        <f t="shared" si="10"/>
        <v>4.7688818816446737E-2</v>
      </c>
    </row>
    <row r="671" spans="1:2" x14ac:dyDescent="0.25">
      <c r="A671" s="98">
        <v>0.67599999999999905</v>
      </c>
      <c r="B671" s="98">
        <f t="shared" si="10"/>
        <v>4.7625942672555183E-2</v>
      </c>
    </row>
    <row r="672" spans="1:2" x14ac:dyDescent="0.25">
      <c r="A672" s="98">
        <v>0.67699999999999905</v>
      </c>
      <c r="B672" s="98">
        <f t="shared" si="10"/>
        <v>4.7563232205196884E-2</v>
      </c>
    </row>
    <row r="673" spans="1:2" x14ac:dyDescent="0.25">
      <c r="A673" s="98">
        <v>0.67799999999999905</v>
      </c>
      <c r="B673" s="98">
        <f t="shared" si="10"/>
        <v>4.7500686759972169E-2</v>
      </c>
    </row>
    <row r="674" spans="1:2" x14ac:dyDescent="0.25">
      <c r="A674" s="98">
        <v>0.67899999999999905</v>
      </c>
      <c r="B674" s="98">
        <f t="shared" si="10"/>
        <v>4.7438305685925837E-2</v>
      </c>
    </row>
    <row r="675" spans="1:2" x14ac:dyDescent="0.25">
      <c r="A675" s="98">
        <v>0.67999999999999905</v>
      </c>
      <c r="B675" s="98">
        <f t="shared" si="10"/>
        <v>4.737608833552457E-2</v>
      </c>
    </row>
    <row r="676" spans="1:2" x14ac:dyDescent="0.25">
      <c r="A676" s="98">
        <v>0.68099999999999905</v>
      </c>
      <c r="B676" s="98">
        <f t="shared" si="10"/>
        <v>4.7314034064634372E-2</v>
      </c>
    </row>
    <row r="677" spans="1:2" x14ac:dyDescent="0.25">
      <c r="A677" s="98">
        <v>0.68199999999999905</v>
      </c>
      <c r="B677" s="98">
        <f t="shared" si="10"/>
        <v>4.7252142232498323E-2</v>
      </c>
    </row>
    <row r="678" spans="1:2" x14ac:dyDescent="0.25">
      <c r="A678" s="98">
        <v>0.68299999999999905</v>
      </c>
      <c r="B678" s="98">
        <f t="shared" si="10"/>
        <v>4.7190412201714466E-2</v>
      </c>
    </row>
    <row r="679" spans="1:2" x14ac:dyDescent="0.25">
      <c r="A679" s="98">
        <v>0.68399999999999905</v>
      </c>
      <c r="B679" s="98">
        <f t="shared" si="10"/>
        <v>4.7128843338213822E-2</v>
      </c>
    </row>
    <row r="680" spans="1:2" x14ac:dyDescent="0.25">
      <c r="A680" s="98">
        <v>0.68499999999999905</v>
      </c>
      <c r="B680" s="98">
        <f t="shared" si="10"/>
        <v>4.7067435011238654E-2</v>
      </c>
    </row>
    <row r="681" spans="1:2" x14ac:dyDescent="0.25">
      <c r="A681" s="98">
        <v>0.68599999999999905</v>
      </c>
      <c r="B681" s="98">
        <f t="shared" si="10"/>
        <v>4.7006186593320821E-2</v>
      </c>
    </row>
    <row r="682" spans="1:2" x14ac:dyDescent="0.25">
      <c r="A682" s="98">
        <v>0.68699999999999894</v>
      </c>
      <c r="B682" s="98">
        <f t="shared" si="10"/>
        <v>4.6945097460260383E-2</v>
      </c>
    </row>
    <row r="683" spans="1:2" x14ac:dyDescent="0.25">
      <c r="A683" s="98">
        <v>0.68799999999999895</v>
      </c>
      <c r="B683" s="98">
        <f t="shared" si="10"/>
        <v>4.6884166991104287E-2</v>
      </c>
    </row>
    <row r="684" spans="1:2" x14ac:dyDescent="0.25">
      <c r="A684" s="98">
        <v>0.68899999999999895</v>
      </c>
      <c r="B684" s="98">
        <f t="shared" si="10"/>
        <v>4.6823394568125294E-2</v>
      </c>
    </row>
    <row r="685" spans="1:2" x14ac:dyDescent="0.25">
      <c r="A685" s="98">
        <v>0.68999999999999895</v>
      </c>
      <c r="B685" s="98">
        <f t="shared" si="10"/>
        <v>4.676277957680107E-2</v>
      </c>
    </row>
    <row r="686" spans="1:2" x14ac:dyDescent="0.25">
      <c r="A686" s="98">
        <v>0.69099999999999895</v>
      </c>
      <c r="B686" s="98">
        <f t="shared" si="10"/>
        <v>4.6702321405793328E-2</v>
      </c>
    </row>
    <row r="687" spans="1:2" x14ac:dyDescent="0.25">
      <c r="A687" s="98">
        <v>0.69199999999999895</v>
      </c>
      <c r="B687" s="98">
        <f t="shared" si="10"/>
        <v>4.6642019446927287E-2</v>
      </c>
    </row>
    <row r="688" spans="1:2" x14ac:dyDescent="0.25">
      <c r="A688" s="98">
        <v>0.69299999999999895</v>
      </c>
      <c r="B688" s="98">
        <f t="shared" si="10"/>
        <v>4.6581873095171214E-2</v>
      </c>
    </row>
    <row r="689" spans="1:2" x14ac:dyDescent="0.25">
      <c r="A689" s="98">
        <v>0.69399999999999895</v>
      </c>
      <c r="B689" s="98">
        <f t="shared" si="10"/>
        <v>4.6521881748616066E-2</v>
      </c>
    </row>
    <row r="690" spans="1:2" x14ac:dyDescent="0.25">
      <c r="A690" s="98">
        <v>0.69499999999999895</v>
      </c>
      <c r="B690" s="98">
        <f t="shared" si="10"/>
        <v>4.6462044808455449E-2</v>
      </c>
    </row>
    <row r="691" spans="1:2" x14ac:dyDescent="0.25">
      <c r="A691" s="98">
        <v>0.69599999999999895</v>
      </c>
      <c r="B691" s="98">
        <f t="shared" si="10"/>
        <v>4.6402361678965547E-2</v>
      </c>
    </row>
    <row r="692" spans="1:2" x14ac:dyDescent="0.25">
      <c r="A692" s="98">
        <v>0.69699999999999895</v>
      </c>
      <c r="B692" s="98">
        <f t="shared" si="10"/>
        <v>4.634283176748534E-2</v>
      </c>
    </row>
    <row r="693" spans="1:2" x14ac:dyDescent="0.25">
      <c r="A693" s="98">
        <v>0.69799999999999895</v>
      </c>
      <c r="B693" s="98">
        <f t="shared" si="10"/>
        <v>4.6283454484396934E-2</v>
      </c>
    </row>
    <row r="694" spans="1:2" x14ac:dyDescent="0.25">
      <c r="A694" s="98">
        <v>0.69899999999999896</v>
      </c>
      <c r="B694" s="98">
        <f t="shared" si="10"/>
        <v>4.6224229243106006E-2</v>
      </c>
    </row>
    <row r="695" spans="1:2" x14ac:dyDescent="0.25">
      <c r="A695" s="98">
        <v>0.69999999999999896</v>
      </c>
      <c r="B695" s="98">
        <f t="shared" si="10"/>
        <v>4.6165155460022471E-2</v>
      </c>
    </row>
    <row r="696" spans="1:2" x14ac:dyDescent="0.25">
      <c r="A696" s="98">
        <v>0.70099999999999896</v>
      </c>
      <c r="B696" s="98">
        <f t="shared" si="10"/>
        <v>4.6106232554541222E-2</v>
      </c>
    </row>
    <row r="697" spans="1:2" x14ac:dyDescent="0.25">
      <c r="A697" s="98">
        <v>0.70199999999999896</v>
      </c>
      <c r="B697" s="98">
        <f t="shared" si="10"/>
        <v>4.6047459949023102E-2</v>
      </c>
    </row>
    <row r="698" spans="1:2" x14ac:dyDescent="0.25">
      <c r="A698" s="98">
        <v>0.70299999999999896</v>
      </c>
      <c r="B698" s="98">
        <f t="shared" si="10"/>
        <v>4.5988837068775899E-2</v>
      </c>
    </row>
    <row r="699" spans="1:2" x14ac:dyDescent="0.25">
      <c r="A699" s="98">
        <v>0.70399999999999896</v>
      </c>
      <c r="B699" s="98">
        <f t="shared" si="10"/>
        <v>4.5930363342035631E-2</v>
      </c>
    </row>
    <row r="700" spans="1:2" x14ac:dyDescent="0.25">
      <c r="A700" s="98">
        <v>0.70499999999999896</v>
      </c>
      <c r="B700" s="98">
        <f t="shared" si="10"/>
        <v>4.5872038199947902E-2</v>
      </c>
    </row>
    <row r="701" spans="1:2" x14ac:dyDescent="0.25">
      <c r="A701" s="98">
        <v>0.70599999999999896</v>
      </c>
      <c r="B701" s="98">
        <f t="shared" si="10"/>
        <v>4.5813861076549327E-2</v>
      </c>
    </row>
    <row r="702" spans="1:2" x14ac:dyDescent="0.25">
      <c r="A702" s="98">
        <v>0.70699999999999896</v>
      </c>
      <c r="B702" s="98">
        <f t="shared" si="10"/>
        <v>4.5755831408749253E-2</v>
      </c>
    </row>
    <row r="703" spans="1:2" x14ac:dyDescent="0.25">
      <c r="A703" s="98">
        <v>0.70799999999999896</v>
      </c>
      <c r="B703" s="98">
        <f t="shared" si="10"/>
        <v>4.5697948636311533E-2</v>
      </c>
    </row>
    <row r="704" spans="1:2" x14ac:dyDescent="0.25">
      <c r="A704" s="98">
        <v>0.70899999999999896</v>
      </c>
      <c r="B704" s="98">
        <f t="shared" si="10"/>
        <v>4.5640212201836415E-2</v>
      </c>
    </row>
    <row r="705" spans="1:2" x14ac:dyDescent="0.25">
      <c r="A705" s="98">
        <v>0.70999999999999897</v>
      </c>
      <c r="B705" s="98">
        <f t="shared" si="10"/>
        <v>4.5582621550742587E-2</v>
      </c>
    </row>
    <row r="706" spans="1:2" x14ac:dyDescent="0.25">
      <c r="A706" s="98">
        <v>0.71099999999999897</v>
      </c>
      <c r="B706" s="98">
        <f t="shared" si="10"/>
        <v>4.5525176131249449E-2</v>
      </c>
    </row>
    <row r="707" spans="1:2" x14ac:dyDescent="0.25">
      <c r="A707" s="98">
        <v>0.71199999999999897</v>
      </c>
      <c r="B707" s="98">
        <f t="shared" si="10"/>
        <v>4.5467875394359376E-2</v>
      </c>
    </row>
    <row r="708" spans="1:2" x14ac:dyDescent="0.25">
      <c r="A708" s="98">
        <v>0.71299999999999897</v>
      </c>
      <c r="B708" s="98">
        <f t="shared" si="10"/>
        <v>4.5410718793840163E-2</v>
      </c>
    </row>
    <row r="709" spans="1:2" x14ac:dyDescent="0.25">
      <c r="A709" s="98">
        <v>0.71399999999999897</v>
      </c>
      <c r="B709" s="98">
        <f t="shared" si="10"/>
        <v>4.5353705786207683E-2</v>
      </c>
    </row>
    <row r="710" spans="1:2" x14ac:dyDescent="0.25">
      <c r="A710" s="98">
        <v>0.71499999999999897</v>
      </c>
      <c r="B710" s="98">
        <f t="shared" ref="B710:B773" si="11">(0.03614*A710-0.0008999)/(A710^2+0.05825*A710-0.002279)</f>
        <v>4.5296835830708593E-2</v>
      </c>
    </row>
    <row r="711" spans="1:2" x14ac:dyDescent="0.25">
      <c r="A711" s="98">
        <v>0.71599999999999897</v>
      </c>
      <c r="B711" s="98">
        <f t="shared" si="11"/>
        <v>4.5240108389303132E-2</v>
      </c>
    </row>
    <row r="712" spans="1:2" x14ac:dyDescent="0.25">
      <c r="A712" s="98">
        <v>0.71699999999999897</v>
      </c>
      <c r="B712" s="98">
        <f t="shared" si="11"/>
        <v>4.5183522926648234E-2</v>
      </c>
    </row>
    <row r="713" spans="1:2" x14ac:dyDescent="0.25">
      <c r="A713" s="98">
        <v>0.71799999999999897</v>
      </c>
      <c r="B713" s="98">
        <f t="shared" si="11"/>
        <v>4.5127078910080526E-2</v>
      </c>
    </row>
    <row r="714" spans="1:2" x14ac:dyDescent="0.25">
      <c r="A714" s="98">
        <v>0.71899999999999897</v>
      </c>
      <c r="B714" s="98">
        <f t="shared" si="11"/>
        <v>4.5070775809599589E-2</v>
      </c>
    </row>
    <row r="715" spans="1:2" x14ac:dyDescent="0.25">
      <c r="A715" s="98">
        <v>0.71999999999999897</v>
      </c>
      <c r="B715" s="98">
        <f t="shared" si="11"/>
        <v>4.5014613097851368E-2</v>
      </c>
    </row>
    <row r="716" spans="1:2" x14ac:dyDescent="0.25">
      <c r="A716" s="98">
        <v>0.72099999999999898</v>
      </c>
      <c r="B716" s="98">
        <f t="shared" si="11"/>
        <v>4.4958590250111646E-2</v>
      </c>
    </row>
    <row r="717" spans="1:2" x14ac:dyDescent="0.25">
      <c r="A717" s="98">
        <v>0.72199999999999898</v>
      </c>
      <c r="B717" s="98">
        <f t="shared" si="11"/>
        <v>4.4902706744269633E-2</v>
      </c>
    </row>
    <row r="718" spans="1:2" x14ac:dyDescent="0.25">
      <c r="A718" s="98">
        <v>0.72299999999999898</v>
      </c>
      <c r="B718" s="98">
        <f t="shared" si="11"/>
        <v>4.4846962060811721E-2</v>
      </c>
    </row>
    <row r="719" spans="1:2" x14ac:dyDescent="0.25">
      <c r="A719" s="98">
        <v>0.72399999999999898</v>
      </c>
      <c r="B719" s="98">
        <f t="shared" si="11"/>
        <v>4.4791355682805387E-2</v>
      </c>
    </row>
    <row r="720" spans="1:2" x14ac:dyDescent="0.25">
      <c r="A720" s="98">
        <v>0.72499999999999898</v>
      </c>
      <c r="B720" s="98">
        <f t="shared" si="11"/>
        <v>4.4735887095883067E-2</v>
      </c>
    </row>
    <row r="721" spans="1:2" x14ac:dyDescent="0.25">
      <c r="A721" s="98">
        <v>0.72599999999999898</v>
      </c>
      <c r="B721" s="98">
        <f t="shared" si="11"/>
        <v>4.4680555788226363E-2</v>
      </c>
    </row>
    <row r="722" spans="1:2" x14ac:dyDescent="0.25">
      <c r="A722" s="98">
        <v>0.72699999999999898</v>
      </c>
      <c r="B722" s="98">
        <f t="shared" si="11"/>
        <v>4.4625361250550215E-2</v>
      </c>
    </row>
    <row r="723" spans="1:2" x14ac:dyDescent="0.25">
      <c r="A723" s="98">
        <v>0.72799999999999898</v>
      </c>
      <c r="B723" s="98">
        <f t="shared" si="11"/>
        <v>4.4570302976087169E-2</v>
      </c>
    </row>
    <row r="724" spans="1:2" x14ac:dyDescent="0.25">
      <c r="A724" s="98">
        <v>0.72899999999999898</v>
      </c>
      <c r="B724" s="98">
        <f t="shared" si="11"/>
        <v>4.4515380460571977E-2</v>
      </c>
    </row>
    <row r="725" spans="1:2" x14ac:dyDescent="0.25">
      <c r="A725" s="98">
        <v>0.72999999999999898</v>
      </c>
      <c r="B725" s="98">
        <f t="shared" si="11"/>
        <v>4.4460593202226034E-2</v>
      </c>
    </row>
    <row r="726" spans="1:2" x14ac:dyDescent="0.25">
      <c r="A726" s="98">
        <v>0.73099999999999898</v>
      </c>
      <c r="B726" s="98">
        <f t="shared" si="11"/>
        <v>4.4405940701742079E-2</v>
      </c>
    </row>
    <row r="727" spans="1:2" x14ac:dyDescent="0.25">
      <c r="A727" s="98">
        <v>0.73199999999999898</v>
      </c>
      <c r="B727" s="98">
        <f t="shared" si="11"/>
        <v>4.4351422462269051E-2</v>
      </c>
    </row>
    <row r="728" spans="1:2" x14ac:dyDescent="0.25">
      <c r="A728" s="98">
        <v>0.73299999999999899</v>
      </c>
      <c r="B728" s="98">
        <f t="shared" si="11"/>
        <v>4.4297037989396944E-2</v>
      </c>
    </row>
    <row r="729" spans="1:2" x14ac:dyDescent="0.25">
      <c r="A729" s="98">
        <v>0.73399999999999899</v>
      </c>
      <c r="B729" s="98">
        <f t="shared" si="11"/>
        <v>4.424278679114179E-2</v>
      </c>
    </row>
    <row r="730" spans="1:2" x14ac:dyDescent="0.25">
      <c r="A730" s="98">
        <v>0.73499999999999899</v>
      </c>
      <c r="B730" s="98">
        <f t="shared" si="11"/>
        <v>4.4188668377930861E-2</v>
      </c>
    </row>
    <row r="731" spans="1:2" x14ac:dyDescent="0.25">
      <c r="A731" s="98">
        <v>0.73599999999999899</v>
      </c>
      <c r="B731" s="98">
        <f t="shared" si="11"/>
        <v>4.4134682262587883E-2</v>
      </c>
    </row>
    <row r="732" spans="1:2" x14ac:dyDescent="0.25">
      <c r="A732" s="98">
        <v>0.73699999999999899</v>
      </c>
      <c r="B732" s="98">
        <f t="shared" si="11"/>
        <v>4.4080827960318328E-2</v>
      </c>
    </row>
    <row r="733" spans="1:2" x14ac:dyDescent="0.25">
      <c r="A733" s="98">
        <v>0.73799999999999899</v>
      </c>
      <c r="B733" s="98">
        <f t="shared" si="11"/>
        <v>4.4027104988694922E-2</v>
      </c>
    </row>
    <row r="734" spans="1:2" x14ac:dyDescent="0.25">
      <c r="A734" s="98">
        <v>0.73899999999999899</v>
      </c>
      <c r="B734" s="98">
        <f t="shared" si="11"/>
        <v>4.3973512867643207E-2</v>
      </c>
    </row>
    <row r="735" spans="1:2" x14ac:dyDescent="0.25">
      <c r="A735" s="98">
        <v>0.73999999999999899</v>
      </c>
      <c r="B735" s="98">
        <f t="shared" si="11"/>
        <v>4.3920051119427136E-2</v>
      </c>
    </row>
    <row r="736" spans="1:2" x14ac:dyDescent="0.25">
      <c r="A736" s="98">
        <v>0.74099999999999899</v>
      </c>
      <c r="B736" s="98">
        <f t="shared" si="11"/>
        <v>4.3866719268634946E-2</v>
      </c>
    </row>
    <row r="737" spans="1:2" x14ac:dyDescent="0.25">
      <c r="A737" s="98">
        <v>0.74199999999999899</v>
      </c>
      <c r="B737" s="98">
        <f t="shared" si="11"/>
        <v>4.3813516842164939E-2</v>
      </c>
    </row>
    <row r="738" spans="1:2" x14ac:dyDescent="0.25">
      <c r="A738" s="98">
        <v>0.74299999999999899</v>
      </c>
      <c r="B738" s="98">
        <f t="shared" si="11"/>
        <v>4.3760443369211498E-2</v>
      </c>
    </row>
    <row r="739" spans="1:2" x14ac:dyDescent="0.25">
      <c r="A739" s="98">
        <v>0.743999999999999</v>
      </c>
      <c r="B739" s="98">
        <f t="shared" si="11"/>
        <v>4.370749838125116E-2</v>
      </c>
    </row>
    <row r="740" spans="1:2" x14ac:dyDescent="0.25">
      <c r="A740" s="98">
        <v>0.744999999999999</v>
      </c>
      <c r="B740" s="98">
        <f t="shared" si="11"/>
        <v>4.3654681412028815E-2</v>
      </c>
    </row>
    <row r="741" spans="1:2" x14ac:dyDescent="0.25">
      <c r="A741" s="98">
        <v>0.745999999999999</v>
      </c>
      <c r="B741" s="98">
        <f t="shared" si="11"/>
        <v>4.3601991997543943E-2</v>
      </c>
    </row>
    <row r="742" spans="1:2" x14ac:dyDescent="0.25">
      <c r="A742" s="98">
        <v>0.746999999999999</v>
      </c>
      <c r="B742" s="98">
        <f t="shared" si="11"/>
        <v>4.3549429676037012E-2</v>
      </c>
    </row>
    <row r="743" spans="1:2" x14ac:dyDescent="0.25">
      <c r="A743" s="98">
        <v>0.747999999999999</v>
      </c>
      <c r="B743" s="98">
        <f t="shared" si="11"/>
        <v>4.3496993987976011E-2</v>
      </c>
    </row>
    <row r="744" spans="1:2" x14ac:dyDescent="0.25">
      <c r="A744" s="98">
        <v>0.748999999999999</v>
      </c>
      <c r="B744" s="98">
        <f t="shared" si="11"/>
        <v>4.344468447604289E-2</v>
      </c>
    </row>
    <row r="745" spans="1:2" x14ac:dyDescent="0.25">
      <c r="A745" s="98">
        <v>0.749999999999999</v>
      </c>
      <c r="B745" s="98">
        <f t="shared" si="11"/>
        <v>4.3392500685120398E-2</v>
      </c>
    </row>
    <row r="746" spans="1:2" x14ac:dyDescent="0.25">
      <c r="A746" s="98">
        <v>0.750999999999999</v>
      </c>
      <c r="B746" s="98">
        <f t="shared" si="11"/>
        <v>4.3340442162278725E-2</v>
      </c>
    </row>
    <row r="747" spans="1:2" x14ac:dyDescent="0.25">
      <c r="A747" s="98">
        <v>0.751999999999999</v>
      </c>
      <c r="B747" s="98">
        <f t="shared" si="11"/>
        <v>4.3288508456762423E-2</v>
      </c>
    </row>
    <row r="748" spans="1:2" x14ac:dyDescent="0.25">
      <c r="A748" s="98">
        <v>0.752999999999999</v>
      </c>
      <c r="B748" s="98">
        <f t="shared" si="11"/>
        <v>4.3236699119977344E-2</v>
      </c>
    </row>
    <row r="749" spans="1:2" x14ac:dyDescent="0.25">
      <c r="A749" s="98">
        <v>0.753999999999999</v>
      </c>
      <c r="B749" s="98">
        <f t="shared" si="11"/>
        <v>4.3185013705477747E-2</v>
      </c>
    </row>
    <row r="750" spans="1:2" x14ac:dyDescent="0.25">
      <c r="A750" s="98">
        <v>0.75499999999999901</v>
      </c>
      <c r="B750" s="98">
        <f t="shared" si="11"/>
        <v>4.3133451768953328E-2</v>
      </c>
    </row>
    <row r="751" spans="1:2" x14ac:dyDescent="0.25">
      <c r="A751" s="98">
        <v>0.75599999999999901</v>
      </c>
      <c r="B751" s="98">
        <f t="shared" si="11"/>
        <v>4.3082012868216599E-2</v>
      </c>
    </row>
    <row r="752" spans="1:2" x14ac:dyDescent="0.25">
      <c r="A752" s="98">
        <v>0.75699999999999901</v>
      </c>
      <c r="B752" s="98">
        <f t="shared" si="11"/>
        <v>4.303069656319012E-2</v>
      </c>
    </row>
    <row r="753" spans="1:2" x14ac:dyDescent="0.25">
      <c r="A753" s="98">
        <v>0.75799999999999901</v>
      </c>
      <c r="B753" s="98">
        <f t="shared" si="11"/>
        <v>4.2979502415893933E-2</v>
      </c>
    </row>
    <row r="754" spans="1:2" x14ac:dyDescent="0.25">
      <c r="A754" s="98">
        <v>0.75899999999999901</v>
      </c>
      <c r="B754" s="98">
        <f t="shared" si="11"/>
        <v>4.2928429990433108E-2</v>
      </c>
    </row>
    <row r="755" spans="1:2" x14ac:dyDescent="0.25">
      <c r="A755" s="98">
        <v>0.75999999999999901</v>
      </c>
      <c r="B755" s="98">
        <f t="shared" si="11"/>
        <v>4.2877478852985332E-2</v>
      </c>
    </row>
    <row r="756" spans="1:2" x14ac:dyDescent="0.25">
      <c r="A756" s="98">
        <v>0.76099999999999901</v>
      </c>
      <c r="B756" s="98">
        <f t="shared" si="11"/>
        <v>4.2826648571788549E-2</v>
      </c>
    </row>
    <row r="757" spans="1:2" x14ac:dyDescent="0.25">
      <c r="A757" s="98">
        <v>0.76199999999999901</v>
      </c>
      <c r="B757" s="98">
        <f t="shared" si="11"/>
        <v>4.2775938717128793E-2</v>
      </c>
    </row>
    <row r="758" spans="1:2" x14ac:dyDescent="0.25">
      <c r="A758" s="98">
        <v>0.76299999999999901</v>
      </c>
      <c r="B758" s="98">
        <f t="shared" si="11"/>
        <v>4.2725348861328047E-2</v>
      </c>
    </row>
    <row r="759" spans="1:2" x14ac:dyDescent="0.25">
      <c r="A759" s="98">
        <v>0.76399999999999901</v>
      </c>
      <c r="B759" s="98">
        <f t="shared" si="11"/>
        <v>4.2674878578732159E-2</v>
      </c>
    </row>
    <row r="760" spans="1:2" x14ac:dyDescent="0.25">
      <c r="A760" s="98">
        <v>0.76499999999999901</v>
      </c>
      <c r="B760" s="98">
        <f t="shared" si="11"/>
        <v>4.2624527445698883E-2</v>
      </c>
    </row>
    <row r="761" spans="1:2" x14ac:dyDescent="0.25">
      <c r="A761" s="98">
        <v>0.76599999999999902</v>
      </c>
      <c r="B761" s="98">
        <f t="shared" si="11"/>
        <v>4.2574295040586033E-2</v>
      </c>
    </row>
    <row r="762" spans="1:2" x14ac:dyDescent="0.25">
      <c r="A762" s="98">
        <v>0.76699999999999902</v>
      </c>
      <c r="B762" s="98">
        <f t="shared" si="11"/>
        <v>4.2524180943739644E-2</v>
      </c>
    </row>
    <row r="763" spans="1:2" x14ac:dyDescent="0.25">
      <c r="A763" s="98">
        <v>0.76799999999999902</v>
      </c>
      <c r="B763" s="98">
        <f t="shared" si="11"/>
        <v>4.2474184737482275E-2</v>
      </c>
    </row>
    <row r="764" spans="1:2" x14ac:dyDescent="0.25">
      <c r="A764" s="98">
        <v>0.76899999999999902</v>
      </c>
      <c r="B764" s="98">
        <f t="shared" si="11"/>
        <v>4.2424306006101406E-2</v>
      </c>
    </row>
    <row r="765" spans="1:2" x14ac:dyDescent="0.25">
      <c r="A765" s="98">
        <v>0.76999999999999902</v>
      </c>
      <c r="B765" s="98">
        <f t="shared" si="11"/>
        <v>4.2374544335837816E-2</v>
      </c>
    </row>
    <row r="766" spans="1:2" x14ac:dyDescent="0.25">
      <c r="A766" s="98">
        <v>0.77099999999999902</v>
      </c>
      <c r="B766" s="98">
        <f t="shared" si="11"/>
        <v>4.2324899314874223E-2</v>
      </c>
    </row>
    <row r="767" spans="1:2" x14ac:dyDescent="0.25">
      <c r="A767" s="98">
        <v>0.77199999999999902</v>
      </c>
      <c r="B767" s="98">
        <f t="shared" si="11"/>
        <v>4.2275370533323781E-2</v>
      </c>
    </row>
    <row r="768" spans="1:2" x14ac:dyDescent="0.25">
      <c r="A768" s="98">
        <v>0.77299999999999902</v>
      </c>
      <c r="B768" s="98">
        <f t="shared" si="11"/>
        <v>4.2225957583218877E-2</v>
      </c>
    </row>
    <row r="769" spans="1:2" x14ac:dyDescent="0.25">
      <c r="A769" s="98">
        <v>0.77399999999999902</v>
      </c>
      <c r="B769" s="98">
        <f t="shared" si="11"/>
        <v>4.2176660058499849E-2</v>
      </c>
    </row>
    <row r="770" spans="1:2" x14ac:dyDescent="0.25">
      <c r="A770" s="98">
        <v>0.77499999999999902</v>
      </c>
      <c r="B770" s="98">
        <f t="shared" si="11"/>
        <v>4.2127477555003838E-2</v>
      </c>
    </row>
    <row r="771" spans="1:2" x14ac:dyDescent="0.25">
      <c r="A771" s="98">
        <v>0.77599999999999902</v>
      </c>
      <c r="B771" s="98">
        <f t="shared" si="11"/>
        <v>4.2078409670453731E-2</v>
      </c>
    </row>
    <row r="772" spans="1:2" x14ac:dyDescent="0.25">
      <c r="A772" s="98">
        <v>0.77699999999999902</v>
      </c>
      <c r="B772" s="98">
        <f t="shared" si="11"/>
        <v>4.2029456004447172E-2</v>
      </c>
    </row>
    <row r="773" spans="1:2" x14ac:dyDescent="0.25">
      <c r="A773" s="98">
        <v>0.77799999999999903</v>
      </c>
      <c r="B773" s="98">
        <f t="shared" si="11"/>
        <v>4.1980616158445637E-2</v>
      </c>
    </row>
    <row r="774" spans="1:2" x14ac:dyDescent="0.25">
      <c r="A774" s="98">
        <v>0.77899999999999903</v>
      </c>
      <c r="B774" s="98">
        <f t="shared" ref="B774:B837" si="12">(0.03614*A774-0.0008999)/(A774^2+0.05825*A774-0.002279)</f>
        <v>4.193188973576361E-2</v>
      </c>
    </row>
    <row r="775" spans="1:2" x14ac:dyDescent="0.25">
      <c r="A775" s="98">
        <v>0.77999999999999903</v>
      </c>
      <c r="B775" s="98">
        <f t="shared" si="12"/>
        <v>4.18832763415578E-2</v>
      </c>
    </row>
    <row r="776" spans="1:2" x14ac:dyDescent="0.25">
      <c r="A776" s="98">
        <v>0.78099999999999903</v>
      </c>
      <c r="B776" s="98">
        <f t="shared" si="12"/>
        <v>4.1834775582816452E-2</v>
      </c>
    </row>
    <row r="777" spans="1:2" x14ac:dyDescent="0.25">
      <c r="A777" s="98">
        <v>0.78199999999999903</v>
      </c>
      <c r="B777" s="98">
        <f t="shared" si="12"/>
        <v>4.1786387068348758E-2</v>
      </c>
    </row>
    <row r="778" spans="1:2" x14ac:dyDescent="0.25">
      <c r="A778" s="98">
        <v>0.78299999999999903</v>
      </c>
      <c r="B778" s="98">
        <f t="shared" si="12"/>
        <v>4.1738110408774322E-2</v>
      </c>
    </row>
    <row r="779" spans="1:2" x14ac:dyDescent="0.25">
      <c r="A779" s="98">
        <v>0.78399999999999903</v>
      </c>
      <c r="B779" s="98">
        <f t="shared" si="12"/>
        <v>4.1689945216512606E-2</v>
      </c>
    </row>
    <row r="780" spans="1:2" x14ac:dyDescent="0.25">
      <c r="A780" s="98">
        <v>0.78499999999999903</v>
      </c>
      <c r="B780" s="98">
        <f t="shared" si="12"/>
        <v>4.1641891105772655E-2</v>
      </c>
    </row>
    <row r="781" spans="1:2" x14ac:dyDescent="0.25">
      <c r="A781" s="98">
        <v>0.78599999999999903</v>
      </c>
      <c r="B781" s="98">
        <f t="shared" si="12"/>
        <v>4.159394769254271E-2</v>
      </c>
    </row>
    <row r="782" spans="1:2" x14ac:dyDescent="0.25">
      <c r="A782" s="98">
        <v>0.78699999999999903</v>
      </c>
      <c r="B782" s="98">
        <f t="shared" si="12"/>
        <v>4.1546114594579964E-2</v>
      </c>
    </row>
    <row r="783" spans="1:2" x14ac:dyDescent="0.25">
      <c r="A783" s="98">
        <v>0.78799999999999903</v>
      </c>
      <c r="B783" s="98">
        <f t="shared" si="12"/>
        <v>4.149839143140039E-2</v>
      </c>
    </row>
    <row r="784" spans="1:2" x14ac:dyDescent="0.25">
      <c r="A784" s="98">
        <v>0.78899999999999904</v>
      </c>
      <c r="B784" s="98">
        <f t="shared" si="12"/>
        <v>4.145077782426862E-2</v>
      </c>
    </row>
    <row r="785" spans="1:2" x14ac:dyDescent="0.25">
      <c r="A785" s="98">
        <v>0.78999999999999904</v>
      </c>
      <c r="B785" s="98">
        <f t="shared" si="12"/>
        <v>4.1403273396187899E-2</v>
      </c>
    </row>
    <row r="786" spans="1:2" x14ac:dyDescent="0.25">
      <c r="A786" s="98">
        <v>0.79099999999999904</v>
      </c>
      <c r="B786" s="98">
        <f t="shared" si="12"/>
        <v>4.1355877771890148E-2</v>
      </c>
    </row>
    <row r="787" spans="1:2" x14ac:dyDescent="0.25">
      <c r="A787" s="98">
        <v>0.79199999999999904</v>
      </c>
      <c r="B787" s="98">
        <f t="shared" si="12"/>
        <v>4.1308590577826043E-2</v>
      </c>
    </row>
    <row r="788" spans="1:2" x14ac:dyDescent="0.25">
      <c r="A788" s="98">
        <v>0.79299999999999904</v>
      </c>
      <c r="B788" s="98">
        <f t="shared" si="12"/>
        <v>4.1261411442155137E-2</v>
      </c>
    </row>
    <row r="789" spans="1:2" x14ac:dyDescent="0.25">
      <c r="A789" s="98">
        <v>0.79399999999999904</v>
      </c>
      <c r="B789" s="98">
        <f t="shared" si="12"/>
        <v>4.1214339994736164E-2</v>
      </c>
    </row>
    <row r="790" spans="1:2" x14ac:dyDescent="0.25">
      <c r="A790" s="98">
        <v>0.79499999999999904</v>
      </c>
      <c r="B790" s="98">
        <f t="shared" si="12"/>
        <v>4.1167375867117315E-2</v>
      </c>
    </row>
    <row r="791" spans="1:2" x14ac:dyDescent="0.25">
      <c r="A791" s="98">
        <v>0.79599999999999904</v>
      </c>
      <c r="B791" s="98">
        <f t="shared" si="12"/>
        <v>4.1120518692526573E-2</v>
      </c>
    </row>
    <row r="792" spans="1:2" x14ac:dyDescent="0.25">
      <c r="A792" s="98">
        <v>0.79699999999999904</v>
      </c>
      <c r="B792" s="98">
        <f t="shared" si="12"/>
        <v>4.1073768105862184E-2</v>
      </c>
    </row>
    <row r="793" spans="1:2" x14ac:dyDescent="0.25">
      <c r="A793" s="98">
        <v>0.79799999999999904</v>
      </c>
      <c r="B793" s="98">
        <f t="shared" si="12"/>
        <v>4.1027123743683128E-2</v>
      </c>
    </row>
    <row r="794" spans="1:2" x14ac:dyDescent="0.25">
      <c r="A794" s="98">
        <v>0.79899999999999904</v>
      </c>
      <c r="B794" s="98">
        <f t="shared" si="12"/>
        <v>4.0980585244199702E-2</v>
      </c>
    </row>
    <row r="795" spans="1:2" x14ac:dyDescent="0.25">
      <c r="A795" s="98">
        <v>0.79999999999999905</v>
      </c>
      <c r="B795" s="98">
        <f t="shared" si="12"/>
        <v>4.093415224726412E-2</v>
      </c>
    </row>
    <row r="796" spans="1:2" x14ac:dyDescent="0.25">
      <c r="A796" s="98">
        <v>0.80099999999999905</v>
      </c>
      <c r="B796" s="98">
        <f t="shared" si="12"/>
        <v>4.0887824394361262E-2</v>
      </c>
    </row>
    <row r="797" spans="1:2" x14ac:dyDescent="0.25">
      <c r="A797" s="98">
        <v>0.80199999999999905</v>
      </c>
      <c r="B797" s="98">
        <f t="shared" si="12"/>
        <v>4.0841601328599327E-2</v>
      </c>
    </row>
    <row r="798" spans="1:2" x14ac:dyDescent="0.25">
      <c r="A798" s="98">
        <v>0.80299999999999905</v>
      </c>
      <c r="B798" s="98">
        <f t="shared" si="12"/>
        <v>4.0795482694700749E-2</v>
      </c>
    </row>
    <row r="799" spans="1:2" x14ac:dyDescent="0.25">
      <c r="A799" s="98">
        <v>0.80399999999999905</v>
      </c>
      <c r="B799" s="98">
        <f t="shared" si="12"/>
        <v>4.0749468138993057E-2</v>
      </c>
    </row>
    <row r="800" spans="1:2" x14ac:dyDescent="0.25">
      <c r="A800" s="98">
        <v>0.80499999999999905</v>
      </c>
      <c r="B800" s="98">
        <f t="shared" si="12"/>
        <v>4.0703557309399729E-2</v>
      </c>
    </row>
    <row r="801" spans="1:2" x14ac:dyDescent="0.25">
      <c r="A801" s="98">
        <v>0.80599999999999905</v>
      </c>
      <c r="B801" s="98">
        <f t="shared" si="12"/>
        <v>4.065774985543133E-2</v>
      </c>
    </row>
    <row r="802" spans="1:2" x14ac:dyDescent="0.25">
      <c r="A802" s="98">
        <v>0.80699999999999905</v>
      </c>
      <c r="B802" s="98">
        <f t="shared" si="12"/>
        <v>4.0612045428176452E-2</v>
      </c>
    </row>
    <row r="803" spans="1:2" x14ac:dyDescent="0.25">
      <c r="A803" s="98">
        <v>0.80799999999999905</v>
      </c>
      <c r="B803" s="98">
        <f t="shared" si="12"/>
        <v>4.056644368029292E-2</v>
      </c>
    </row>
    <row r="804" spans="1:2" x14ac:dyDescent="0.25">
      <c r="A804" s="98">
        <v>0.80899999999999905</v>
      </c>
      <c r="B804" s="98">
        <f t="shared" si="12"/>
        <v>4.0520944265998927E-2</v>
      </c>
    </row>
    <row r="805" spans="1:2" x14ac:dyDescent="0.25">
      <c r="A805" s="98">
        <v>0.80999999999999905</v>
      </c>
      <c r="B805" s="98">
        <f t="shared" si="12"/>
        <v>4.0475546841064323E-2</v>
      </c>
    </row>
    <row r="806" spans="1:2" x14ac:dyDescent="0.25">
      <c r="A806" s="98">
        <v>0.81099999999999905</v>
      </c>
      <c r="B806" s="98">
        <f t="shared" si="12"/>
        <v>4.0430251062801854E-2</v>
      </c>
    </row>
    <row r="807" spans="1:2" x14ac:dyDescent="0.25">
      <c r="A807" s="98">
        <v>0.81199999999999894</v>
      </c>
      <c r="B807" s="98">
        <f t="shared" si="12"/>
        <v>4.0385056590058595E-2</v>
      </c>
    </row>
    <row r="808" spans="1:2" x14ac:dyDescent="0.25">
      <c r="A808" s="98">
        <v>0.81299999999999895</v>
      </c>
      <c r="B808" s="98">
        <f t="shared" si="12"/>
        <v>4.0339963083207302E-2</v>
      </c>
    </row>
    <row r="809" spans="1:2" x14ac:dyDescent="0.25">
      <c r="A809" s="98">
        <v>0.81399999999999895</v>
      </c>
      <c r="B809" s="98">
        <f t="shared" si="12"/>
        <v>4.0294970204137914E-2</v>
      </c>
    </row>
    <row r="810" spans="1:2" x14ac:dyDescent="0.25">
      <c r="A810" s="98">
        <v>0.81499999999999895</v>
      </c>
      <c r="B810" s="98">
        <f t="shared" si="12"/>
        <v>4.0250077616249103E-2</v>
      </c>
    </row>
    <row r="811" spans="1:2" x14ac:dyDescent="0.25">
      <c r="A811" s="98">
        <v>0.81599999999999895</v>
      </c>
      <c r="B811" s="98">
        <f t="shared" si="12"/>
        <v>4.0205284984439843E-2</v>
      </c>
    </row>
    <row r="812" spans="1:2" x14ac:dyDescent="0.25">
      <c r="A812" s="98">
        <v>0.81699999999999895</v>
      </c>
      <c r="B812" s="98">
        <f t="shared" si="12"/>
        <v>4.0160591975101065E-2</v>
      </c>
    </row>
    <row r="813" spans="1:2" x14ac:dyDescent="0.25">
      <c r="A813" s="98">
        <v>0.81799999999999895</v>
      </c>
      <c r="B813" s="98">
        <f t="shared" si="12"/>
        <v>4.0115998256107344E-2</v>
      </c>
    </row>
    <row r="814" spans="1:2" x14ac:dyDescent="0.25">
      <c r="A814" s="98">
        <v>0.81899999999999895</v>
      </c>
      <c r="B814" s="98">
        <f t="shared" si="12"/>
        <v>4.0071503496808679E-2</v>
      </c>
    </row>
    <row r="815" spans="1:2" x14ac:dyDescent="0.25">
      <c r="A815" s="98">
        <v>0.81999999999999895</v>
      </c>
      <c r="B815" s="98">
        <f t="shared" si="12"/>
        <v>4.0027107368022265E-2</v>
      </c>
    </row>
    <row r="816" spans="1:2" x14ac:dyDescent="0.25">
      <c r="A816" s="98">
        <v>0.82099999999999895</v>
      </c>
      <c r="B816" s="98">
        <f t="shared" si="12"/>
        <v>3.9982809542024426E-2</v>
      </c>
    </row>
    <row r="817" spans="1:2" x14ac:dyDescent="0.25">
      <c r="A817" s="98">
        <v>0.82199999999999895</v>
      </c>
      <c r="B817" s="98">
        <f t="shared" si="12"/>
        <v>3.9938609692542475E-2</v>
      </c>
    </row>
    <row r="818" spans="1:2" x14ac:dyDescent="0.25">
      <c r="A818" s="98">
        <v>0.82299999999999895</v>
      </c>
      <c r="B818" s="98">
        <f t="shared" si="12"/>
        <v>3.9894507494746691E-2</v>
      </c>
    </row>
    <row r="819" spans="1:2" x14ac:dyDescent="0.25">
      <c r="A819" s="98">
        <v>0.82399999999999896</v>
      </c>
      <c r="B819" s="98">
        <f t="shared" si="12"/>
        <v>3.9850502625242389E-2</v>
      </c>
    </row>
    <row r="820" spans="1:2" x14ac:dyDescent="0.25">
      <c r="A820" s="98">
        <v>0.82499999999999896</v>
      </c>
      <c r="B820" s="98">
        <f t="shared" si="12"/>
        <v>3.9806594762061977E-2</v>
      </c>
    </row>
    <row r="821" spans="1:2" x14ac:dyDescent="0.25">
      <c r="A821" s="98">
        <v>0.82599999999999896</v>
      </c>
      <c r="B821" s="98">
        <f t="shared" si="12"/>
        <v>3.9762783584657062E-2</v>
      </c>
    </row>
    <row r="822" spans="1:2" x14ac:dyDescent="0.25">
      <c r="A822" s="98">
        <v>0.82699999999999896</v>
      </c>
      <c r="B822" s="98">
        <f t="shared" si="12"/>
        <v>3.9719068773890691E-2</v>
      </c>
    </row>
    <row r="823" spans="1:2" x14ac:dyDescent="0.25">
      <c r="A823" s="98">
        <v>0.82799999999999896</v>
      </c>
      <c r="B823" s="98">
        <f t="shared" si="12"/>
        <v>3.9675450012029531E-2</v>
      </c>
    </row>
    <row r="824" spans="1:2" x14ac:dyDescent="0.25">
      <c r="A824" s="98">
        <v>0.82899999999999896</v>
      </c>
      <c r="B824" s="98">
        <f t="shared" si="12"/>
        <v>3.9631926982736182E-2</v>
      </c>
    </row>
    <row r="825" spans="1:2" x14ac:dyDescent="0.25">
      <c r="A825" s="98">
        <v>0.82999999999999896</v>
      </c>
      <c r="B825" s="98">
        <f t="shared" si="12"/>
        <v>3.9588499371061528E-2</v>
      </c>
    </row>
    <row r="826" spans="1:2" x14ac:dyDescent="0.25">
      <c r="A826" s="98">
        <v>0.83099999999999896</v>
      </c>
      <c r="B826" s="98">
        <f t="shared" si="12"/>
        <v>3.9545166863437099E-2</v>
      </c>
    </row>
    <row r="827" spans="1:2" x14ac:dyDescent="0.25">
      <c r="A827" s="98">
        <v>0.83199999999999896</v>
      </c>
      <c r="B827" s="98">
        <f t="shared" si="12"/>
        <v>3.9501929147667529E-2</v>
      </c>
    </row>
    <row r="828" spans="1:2" x14ac:dyDescent="0.25">
      <c r="A828" s="98">
        <v>0.83299999999999896</v>
      </c>
      <c r="B828" s="98">
        <f t="shared" si="12"/>
        <v>3.9458785912923032E-2</v>
      </c>
    </row>
    <row r="829" spans="1:2" x14ac:dyDescent="0.25">
      <c r="A829" s="98">
        <v>0.83399999999999896</v>
      </c>
      <c r="B829" s="98">
        <f t="shared" si="12"/>
        <v>3.9415736849731972E-2</v>
      </c>
    </row>
    <row r="830" spans="1:2" x14ac:dyDescent="0.25">
      <c r="A830" s="98">
        <v>0.83499999999999897</v>
      </c>
      <c r="B830" s="98">
        <f t="shared" si="12"/>
        <v>3.9372781649973362E-2</v>
      </c>
    </row>
    <row r="831" spans="1:2" x14ac:dyDescent="0.25">
      <c r="A831" s="98">
        <v>0.83599999999999897</v>
      </c>
      <c r="B831" s="98">
        <f t="shared" si="12"/>
        <v>3.9329920006869627E-2</v>
      </c>
    </row>
    <row r="832" spans="1:2" x14ac:dyDescent="0.25">
      <c r="A832" s="98">
        <v>0.83699999999999897</v>
      </c>
      <c r="B832" s="98">
        <f t="shared" si="12"/>
        <v>3.9287151614979199E-2</v>
      </c>
    </row>
    <row r="833" spans="1:2" x14ac:dyDescent="0.25">
      <c r="A833" s="98">
        <v>0.83799999999999897</v>
      </c>
      <c r="B833" s="98">
        <f t="shared" si="12"/>
        <v>3.9244476170189224E-2</v>
      </c>
    </row>
    <row r="834" spans="1:2" x14ac:dyDescent="0.25">
      <c r="A834" s="98">
        <v>0.83899999999999897</v>
      </c>
      <c r="B834" s="98">
        <f t="shared" si="12"/>
        <v>3.920189336970846E-2</v>
      </c>
    </row>
    <row r="835" spans="1:2" x14ac:dyDescent="0.25">
      <c r="A835" s="98">
        <v>0.83999999999999897</v>
      </c>
      <c r="B835" s="98">
        <f t="shared" si="12"/>
        <v>3.9159402912059986E-2</v>
      </c>
    </row>
    <row r="836" spans="1:2" x14ac:dyDescent="0.25">
      <c r="A836" s="98">
        <v>0.84099999999999897</v>
      </c>
      <c r="B836" s="98">
        <f t="shared" si="12"/>
        <v>3.9117004497074108E-2</v>
      </c>
    </row>
    <row r="837" spans="1:2" x14ac:dyDescent="0.25">
      <c r="A837" s="98">
        <v>0.84199999999999897</v>
      </c>
      <c r="B837" s="98">
        <f t="shared" si="12"/>
        <v>3.9074697825881327E-2</v>
      </c>
    </row>
    <row r="838" spans="1:2" x14ac:dyDescent="0.25">
      <c r="A838" s="98">
        <v>0.84299999999999897</v>
      </c>
      <c r="B838" s="98">
        <f t="shared" ref="B838:B901" si="13">(0.03614*A838-0.0008999)/(A838^2+0.05825*A838-0.002279)</f>
        <v>3.9032482600905222E-2</v>
      </c>
    </row>
    <row r="839" spans="1:2" x14ac:dyDescent="0.25">
      <c r="A839" s="98">
        <v>0.84399999999999897</v>
      </c>
      <c r="B839" s="98">
        <f t="shared" si="13"/>
        <v>3.8990358525855529E-2</v>
      </c>
    </row>
    <row r="840" spans="1:2" x14ac:dyDescent="0.25">
      <c r="A840" s="98">
        <v>0.84499999999999897</v>
      </c>
      <c r="B840" s="98">
        <f t="shared" si="13"/>
        <v>3.8948325305721149E-2</v>
      </c>
    </row>
    <row r="841" spans="1:2" x14ac:dyDescent="0.25">
      <c r="A841" s="98">
        <v>0.84599999999999898</v>
      </c>
      <c r="B841" s="98">
        <f t="shared" si="13"/>
        <v>3.8906382646763299E-2</v>
      </c>
    </row>
    <row r="842" spans="1:2" x14ac:dyDescent="0.25">
      <c r="A842" s="98">
        <v>0.84699999999999898</v>
      </c>
      <c r="B842" s="98">
        <f t="shared" si="13"/>
        <v>3.8864530256508573E-2</v>
      </c>
    </row>
    <row r="843" spans="1:2" x14ac:dyDescent="0.25">
      <c r="A843" s="98">
        <v>0.84799999999999898</v>
      </c>
      <c r="B843" s="98">
        <f t="shared" si="13"/>
        <v>3.8822767843742251E-2</v>
      </c>
    </row>
    <row r="844" spans="1:2" x14ac:dyDescent="0.25">
      <c r="A844" s="98">
        <v>0.84899999999999898</v>
      </c>
      <c r="B844" s="98">
        <f t="shared" si="13"/>
        <v>3.8781095118501432E-2</v>
      </c>
    </row>
    <row r="845" spans="1:2" x14ac:dyDescent="0.25">
      <c r="A845" s="98">
        <v>0.84999999999999898</v>
      </c>
      <c r="B845" s="98">
        <f t="shared" si="13"/>
        <v>3.8739511792068339E-2</v>
      </c>
    </row>
    <row r="846" spans="1:2" x14ac:dyDescent="0.25">
      <c r="A846" s="98">
        <v>0.85099999999999898</v>
      </c>
      <c r="B846" s="98">
        <f t="shared" si="13"/>
        <v>3.8698017576963659E-2</v>
      </c>
    </row>
    <row r="847" spans="1:2" x14ac:dyDescent="0.25">
      <c r="A847" s="98">
        <v>0.85199999999999898</v>
      </c>
      <c r="B847" s="98">
        <f t="shared" si="13"/>
        <v>3.8656612186939915E-2</v>
      </c>
    </row>
    <row r="848" spans="1:2" x14ac:dyDescent="0.25">
      <c r="A848" s="98">
        <v>0.85299999999999898</v>
      </c>
      <c r="B848" s="98">
        <f t="shared" si="13"/>
        <v>3.8615295336974803E-2</v>
      </c>
    </row>
    <row r="849" spans="1:2" x14ac:dyDescent="0.25">
      <c r="A849" s="98">
        <v>0.85399999999999898</v>
      </c>
      <c r="B849" s="98">
        <f t="shared" si="13"/>
        <v>3.8574066743264725E-2</v>
      </c>
    </row>
    <row r="850" spans="1:2" x14ac:dyDescent="0.25">
      <c r="A850" s="98">
        <v>0.85499999999999898</v>
      </c>
      <c r="B850" s="98">
        <f t="shared" si="13"/>
        <v>3.8532926123218243E-2</v>
      </c>
    </row>
    <row r="851" spans="1:2" x14ac:dyDescent="0.25">
      <c r="A851" s="98">
        <v>0.85599999999999898</v>
      </c>
      <c r="B851" s="98">
        <f t="shared" si="13"/>
        <v>3.8491873195449597E-2</v>
      </c>
    </row>
    <row r="852" spans="1:2" x14ac:dyDescent="0.25">
      <c r="A852" s="98">
        <v>0.85699999999999898</v>
      </c>
      <c r="B852" s="98">
        <f t="shared" si="13"/>
        <v>3.84509076797723E-2</v>
      </c>
    </row>
    <row r="853" spans="1:2" x14ac:dyDescent="0.25">
      <c r="A853" s="98">
        <v>0.85799999999999899</v>
      </c>
      <c r="B853" s="98">
        <f t="shared" si="13"/>
        <v>3.8410029297192734E-2</v>
      </c>
    </row>
    <row r="854" spans="1:2" x14ac:dyDescent="0.25">
      <c r="A854" s="98">
        <v>0.85899999999999899</v>
      </c>
      <c r="B854" s="98">
        <f t="shared" si="13"/>
        <v>3.8369237769903829E-2</v>
      </c>
    </row>
    <row r="855" spans="1:2" x14ac:dyDescent="0.25">
      <c r="A855" s="98">
        <v>0.85999999999999899</v>
      </c>
      <c r="B855" s="98">
        <f t="shared" si="13"/>
        <v>3.8328532821278752E-2</v>
      </c>
    </row>
    <row r="856" spans="1:2" x14ac:dyDescent="0.25">
      <c r="A856" s="98">
        <v>0.86099999999999899</v>
      </c>
      <c r="B856" s="98">
        <f t="shared" si="13"/>
        <v>3.8287914175864635E-2</v>
      </c>
    </row>
    <row r="857" spans="1:2" x14ac:dyDescent="0.25">
      <c r="A857" s="98">
        <v>0.86199999999999899</v>
      </c>
      <c r="B857" s="98">
        <f t="shared" si="13"/>
        <v>3.8247381559376334E-2</v>
      </c>
    </row>
    <row r="858" spans="1:2" x14ac:dyDescent="0.25">
      <c r="A858" s="98">
        <v>0.86299999999999899</v>
      </c>
      <c r="B858" s="98">
        <f t="shared" si="13"/>
        <v>3.8206934698690277E-2</v>
      </c>
    </row>
    <row r="859" spans="1:2" x14ac:dyDescent="0.25">
      <c r="A859" s="98">
        <v>0.86399999999999899</v>
      </c>
      <c r="B859" s="98">
        <f t="shared" si="13"/>
        <v>3.8166573321838329E-2</v>
      </c>
    </row>
    <row r="860" spans="1:2" x14ac:dyDescent="0.25">
      <c r="A860" s="98">
        <v>0.86499999999999899</v>
      </c>
      <c r="B860" s="98">
        <f t="shared" si="13"/>
        <v>3.8126297158001622E-2</v>
      </c>
    </row>
    <row r="861" spans="1:2" x14ac:dyDescent="0.25">
      <c r="A861" s="98">
        <v>0.86599999999999899</v>
      </c>
      <c r="B861" s="98">
        <f t="shared" si="13"/>
        <v>3.8086105937504548E-2</v>
      </c>
    </row>
    <row r="862" spans="1:2" x14ac:dyDescent="0.25">
      <c r="A862" s="98">
        <v>0.86699999999999899</v>
      </c>
      <c r="B862" s="98">
        <f t="shared" si="13"/>
        <v>3.8045999391808707E-2</v>
      </c>
    </row>
    <row r="863" spans="1:2" x14ac:dyDescent="0.25">
      <c r="A863" s="98">
        <v>0.86799999999999899</v>
      </c>
      <c r="B863" s="98">
        <f t="shared" si="13"/>
        <v>3.8005977253506941E-2</v>
      </c>
    </row>
    <row r="864" spans="1:2" x14ac:dyDescent="0.25">
      <c r="A864" s="98">
        <v>0.868999999999999</v>
      </c>
      <c r="B864" s="98">
        <f t="shared" si="13"/>
        <v>3.7966039256317315E-2</v>
      </c>
    </row>
    <row r="865" spans="1:2" x14ac:dyDescent="0.25">
      <c r="A865" s="98">
        <v>0.869999999999999</v>
      </c>
      <c r="B865" s="98">
        <f t="shared" si="13"/>
        <v>3.7926185135077284E-2</v>
      </c>
    </row>
    <row r="866" spans="1:2" x14ac:dyDescent="0.25">
      <c r="A866" s="98">
        <v>0.870999999999999</v>
      </c>
      <c r="B866" s="98">
        <f t="shared" si="13"/>
        <v>3.7886414625737753E-2</v>
      </c>
    </row>
    <row r="867" spans="1:2" x14ac:dyDescent="0.25">
      <c r="A867" s="98">
        <v>0.871999999999999</v>
      </c>
      <c r="B867" s="98">
        <f t="shared" si="13"/>
        <v>3.7846727465357277E-2</v>
      </c>
    </row>
    <row r="868" spans="1:2" x14ac:dyDescent="0.25">
      <c r="A868" s="98">
        <v>0.872999999999999</v>
      </c>
      <c r="B868" s="98">
        <f t="shared" si="13"/>
        <v>3.7807123392096215E-2</v>
      </c>
    </row>
    <row r="869" spans="1:2" x14ac:dyDescent="0.25">
      <c r="A869" s="98">
        <v>0.873999999999999</v>
      </c>
      <c r="B869" s="98">
        <f t="shared" si="13"/>
        <v>3.7767602145211007E-2</v>
      </c>
    </row>
    <row r="870" spans="1:2" x14ac:dyDescent="0.25">
      <c r="A870" s="98">
        <v>0.874999999999999</v>
      </c>
      <c r="B870" s="98">
        <f t="shared" si="13"/>
        <v>3.7728163465048419E-2</v>
      </c>
    </row>
    <row r="871" spans="1:2" x14ac:dyDescent="0.25">
      <c r="A871" s="98">
        <v>0.875999999999999</v>
      </c>
      <c r="B871" s="98">
        <f t="shared" si="13"/>
        <v>3.7688807093039817E-2</v>
      </c>
    </row>
    <row r="872" spans="1:2" x14ac:dyDescent="0.25">
      <c r="A872" s="98">
        <v>0.876999999999999</v>
      </c>
      <c r="B872" s="98">
        <f t="shared" si="13"/>
        <v>3.7649532771695596E-2</v>
      </c>
    </row>
    <row r="873" spans="1:2" x14ac:dyDescent="0.25">
      <c r="A873" s="98">
        <v>0.877999999999999</v>
      </c>
      <c r="B873" s="98">
        <f t="shared" si="13"/>
        <v>3.7610340244599451E-2</v>
      </c>
    </row>
    <row r="874" spans="1:2" x14ac:dyDescent="0.25">
      <c r="A874" s="98">
        <v>0.878999999999999</v>
      </c>
      <c r="B874" s="98">
        <f t="shared" si="13"/>
        <v>3.7571229256402848E-2</v>
      </c>
    </row>
    <row r="875" spans="1:2" x14ac:dyDescent="0.25">
      <c r="A875" s="98">
        <v>0.87999999999999901</v>
      </c>
      <c r="B875" s="98">
        <f t="shared" si="13"/>
        <v>3.7532199552819452E-2</v>
      </c>
    </row>
    <row r="876" spans="1:2" x14ac:dyDescent="0.25">
      <c r="A876" s="98">
        <v>0.88099999999999901</v>
      </c>
      <c r="B876" s="98">
        <f t="shared" si="13"/>
        <v>3.7493250880619632E-2</v>
      </c>
    </row>
    <row r="877" spans="1:2" x14ac:dyDescent="0.25">
      <c r="A877" s="98">
        <v>0.88199999999999901</v>
      </c>
      <c r="B877" s="98">
        <f t="shared" si="13"/>
        <v>3.7454382987624907E-2</v>
      </c>
    </row>
    <row r="878" spans="1:2" x14ac:dyDescent="0.25">
      <c r="A878" s="98">
        <v>0.88299999999999901</v>
      </c>
      <c r="B878" s="98">
        <f t="shared" si="13"/>
        <v>3.7415595622702594E-2</v>
      </c>
    </row>
    <row r="879" spans="1:2" x14ac:dyDescent="0.25">
      <c r="A879" s="98">
        <v>0.88399999999999901</v>
      </c>
      <c r="B879" s="98">
        <f t="shared" si="13"/>
        <v>3.7376888535760329E-2</v>
      </c>
    </row>
    <row r="880" spans="1:2" x14ac:dyDescent="0.25">
      <c r="A880" s="98">
        <v>0.88499999999999901</v>
      </c>
      <c r="B880" s="98">
        <f t="shared" si="13"/>
        <v>3.733826147774065E-2</v>
      </c>
    </row>
    <row r="881" spans="1:2" x14ac:dyDescent="0.25">
      <c r="A881" s="98">
        <v>0.88599999999999901</v>
      </c>
      <c r="B881" s="98">
        <f t="shared" si="13"/>
        <v>3.7299714200615744E-2</v>
      </c>
    </row>
    <row r="882" spans="1:2" x14ac:dyDescent="0.25">
      <c r="A882" s="98">
        <v>0.88699999999999901</v>
      </c>
      <c r="B882" s="98">
        <f t="shared" si="13"/>
        <v>3.7261246457382033E-2</v>
      </c>
    </row>
    <row r="883" spans="1:2" x14ac:dyDescent="0.25">
      <c r="A883" s="98">
        <v>0.88799999999999901</v>
      </c>
      <c r="B883" s="98">
        <f t="shared" si="13"/>
        <v>3.7222858002054958E-2</v>
      </c>
    </row>
    <row r="884" spans="1:2" x14ac:dyDescent="0.25">
      <c r="A884" s="98">
        <v>0.88899999999999901</v>
      </c>
      <c r="B884" s="98">
        <f t="shared" si="13"/>
        <v>3.718454858966367E-2</v>
      </c>
    </row>
    <row r="885" spans="1:2" x14ac:dyDescent="0.25">
      <c r="A885" s="98">
        <v>0.88999999999999901</v>
      </c>
      <c r="B885" s="98">
        <f t="shared" si="13"/>
        <v>3.7146317976245881E-2</v>
      </c>
    </row>
    <row r="886" spans="1:2" x14ac:dyDescent="0.25">
      <c r="A886" s="98">
        <v>0.89099999999999902</v>
      </c>
      <c r="B886" s="98">
        <f t="shared" si="13"/>
        <v>3.7108165918842625E-2</v>
      </c>
    </row>
    <row r="887" spans="1:2" x14ac:dyDescent="0.25">
      <c r="A887" s="98">
        <v>0.89199999999999902</v>
      </c>
      <c r="B887" s="98">
        <f t="shared" si="13"/>
        <v>3.7070092175493084E-2</v>
      </c>
    </row>
    <row r="888" spans="1:2" x14ac:dyDescent="0.25">
      <c r="A888" s="98">
        <v>0.89299999999999902</v>
      </c>
      <c r="B888" s="98">
        <f t="shared" si="13"/>
        <v>3.7032096505229546E-2</v>
      </c>
    </row>
    <row r="889" spans="1:2" x14ac:dyDescent="0.25">
      <c r="A889" s="98">
        <v>0.89399999999999902</v>
      </c>
      <c r="B889" s="98">
        <f t="shared" si="13"/>
        <v>3.6994178668072218E-2</v>
      </c>
    </row>
    <row r="890" spans="1:2" x14ac:dyDescent="0.25">
      <c r="A890" s="98">
        <v>0.89499999999999902</v>
      </c>
      <c r="B890" s="98">
        <f t="shared" si="13"/>
        <v>3.6956338425024257E-2</v>
      </c>
    </row>
    <row r="891" spans="1:2" x14ac:dyDescent="0.25">
      <c r="A891" s="98">
        <v>0.89599999999999902</v>
      </c>
      <c r="B891" s="98">
        <f t="shared" si="13"/>
        <v>3.6918575538066642E-2</v>
      </c>
    </row>
    <row r="892" spans="1:2" x14ac:dyDescent="0.25">
      <c r="A892" s="98">
        <v>0.89699999999999902</v>
      </c>
      <c r="B892" s="98">
        <f t="shared" si="13"/>
        <v>3.6880889770153281E-2</v>
      </c>
    </row>
    <row r="893" spans="1:2" x14ac:dyDescent="0.25">
      <c r="A893" s="98">
        <v>0.89799999999999902</v>
      </c>
      <c r="B893" s="98">
        <f t="shared" si="13"/>
        <v>3.6843280885205949E-2</v>
      </c>
    </row>
    <row r="894" spans="1:2" x14ac:dyDescent="0.25">
      <c r="A894" s="98">
        <v>0.89899999999999902</v>
      </c>
      <c r="B894" s="98">
        <f t="shared" si="13"/>
        <v>3.680574864810942E-2</v>
      </c>
    </row>
    <row r="895" spans="1:2" x14ac:dyDescent="0.25">
      <c r="A895" s="98">
        <v>0.89999999999999902</v>
      </c>
      <c r="B895" s="98">
        <f t="shared" si="13"/>
        <v>3.676829282470654E-2</v>
      </c>
    </row>
    <row r="896" spans="1:2" x14ac:dyDescent="0.25">
      <c r="A896" s="98">
        <v>0.90099999999999902</v>
      </c>
      <c r="B896" s="98">
        <f t="shared" si="13"/>
        <v>3.67309131817933E-2</v>
      </c>
    </row>
    <row r="897" spans="1:2" x14ac:dyDescent="0.25">
      <c r="A897" s="98">
        <v>0.90199999999999902</v>
      </c>
      <c r="B897" s="98">
        <f t="shared" si="13"/>
        <v>3.669360948711408E-2</v>
      </c>
    </row>
    <row r="898" spans="1:2" x14ac:dyDescent="0.25">
      <c r="A898" s="98">
        <v>0.90299999999999903</v>
      </c>
      <c r="B898" s="98">
        <f t="shared" si="13"/>
        <v>3.6656381509356732E-2</v>
      </c>
    </row>
    <row r="899" spans="1:2" x14ac:dyDescent="0.25">
      <c r="A899" s="98">
        <v>0.90399999999999903</v>
      </c>
      <c r="B899" s="98">
        <f t="shared" si="13"/>
        <v>3.6619229018147903E-2</v>
      </c>
    </row>
    <row r="900" spans="1:2" x14ac:dyDescent="0.25">
      <c r="A900" s="98">
        <v>0.90499999999999903</v>
      </c>
      <c r="B900" s="98">
        <f t="shared" si="13"/>
        <v>3.6582151784048167E-2</v>
      </c>
    </row>
    <row r="901" spans="1:2" x14ac:dyDescent="0.25">
      <c r="A901" s="98">
        <v>0.90599999999999903</v>
      </c>
      <c r="B901" s="98">
        <f t="shared" si="13"/>
        <v>3.6545149578547348E-2</v>
      </c>
    </row>
    <row r="902" spans="1:2" x14ac:dyDescent="0.25">
      <c r="A902" s="98">
        <v>0.90699999999999903</v>
      </c>
      <c r="B902" s="98">
        <f t="shared" ref="B902:B965" si="14">(0.03614*A902-0.0008999)/(A902^2+0.05825*A902-0.002279)</f>
        <v>3.6508222174059836E-2</v>
      </c>
    </row>
    <row r="903" spans="1:2" x14ac:dyDescent="0.25">
      <c r="A903" s="98">
        <v>0.90799999999999903</v>
      </c>
      <c r="B903" s="98">
        <f t="shared" si="14"/>
        <v>3.6471369343919875E-2</v>
      </c>
    </row>
    <row r="904" spans="1:2" x14ac:dyDescent="0.25">
      <c r="A904" s="98">
        <v>0.90899999999999903</v>
      </c>
      <c r="B904" s="98">
        <f t="shared" si="14"/>
        <v>3.6434590862376937E-2</v>
      </c>
    </row>
    <row r="905" spans="1:2" x14ac:dyDescent="0.25">
      <c r="A905" s="98">
        <v>0.90999999999999903</v>
      </c>
      <c r="B905" s="98">
        <f t="shared" si="14"/>
        <v>3.6397886504591082E-2</v>
      </c>
    </row>
    <row r="906" spans="1:2" x14ac:dyDescent="0.25">
      <c r="A906" s="98">
        <v>0.91099999999999903</v>
      </c>
      <c r="B906" s="98">
        <f t="shared" si="14"/>
        <v>3.6361256046628446E-2</v>
      </c>
    </row>
    <row r="907" spans="1:2" x14ac:dyDescent="0.25">
      <c r="A907" s="98">
        <v>0.91199999999999903</v>
      </c>
      <c r="B907" s="98">
        <f t="shared" si="14"/>
        <v>3.6324699265456548E-2</v>
      </c>
    </row>
    <row r="908" spans="1:2" x14ac:dyDescent="0.25">
      <c r="A908" s="98">
        <v>0.91299999999999903</v>
      </c>
      <c r="B908" s="98">
        <f t="shared" si="14"/>
        <v>3.628821593893989E-2</v>
      </c>
    </row>
    <row r="909" spans="1:2" x14ac:dyDescent="0.25">
      <c r="A909" s="98">
        <v>0.91399999999999904</v>
      </c>
      <c r="B909" s="98">
        <f t="shared" si="14"/>
        <v>3.6251805845835379E-2</v>
      </c>
    </row>
    <row r="910" spans="1:2" x14ac:dyDescent="0.25">
      <c r="A910" s="98">
        <v>0.91499999999999904</v>
      </c>
      <c r="B910" s="98">
        <f t="shared" si="14"/>
        <v>3.6215468765787837E-2</v>
      </c>
    </row>
    <row r="911" spans="1:2" x14ac:dyDescent="0.25">
      <c r="A911" s="98">
        <v>0.91599999999999904</v>
      </c>
      <c r="B911" s="98">
        <f t="shared" si="14"/>
        <v>3.6179204479325613E-2</v>
      </c>
    </row>
    <row r="912" spans="1:2" x14ac:dyDescent="0.25">
      <c r="A912" s="98">
        <v>0.91699999999999904</v>
      </c>
      <c r="B912" s="98">
        <f t="shared" si="14"/>
        <v>3.61430127678561E-2</v>
      </c>
    </row>
    <row r="913" spans="1:2" x14ac:dyDescent="0.25">
      <c r="A913" s="98">
        <v>0.91799999999999904</v>
      </c>
      <c r="B913" s="98">
        <f t="shared" si="14"/>
        <v>3.6106893413661349E-2</v>
      </c>
    </row>
    <row r="914" spans="1:2" x14ac:dyDescent="0.25">
      <c r="A914" s="98">
        <v>0.91899999999999904</v>
      </c>
      <c r="B914" s="98">
        <f t="shared" si="14"/>
        <v>3.6070846199893702E-2</v>
      </c>
    </row>
    <row r="915" spans="1:2" x14ac:dyDescent="0.25">
      <c r="A915" s="98">
        <v>0.91999999999999904</v>
      </c>
      <c r="B915" s="98">
        <f t="shared" si="14"/>
        <v>3.6034870910571476E-2</v>
      </c>
    </row>
    <row r="916" spans="1:2" x14ac:dyDescent="0.25">
      <c r="A916" s="98">
        <v>0.92099999999999904</v>
      </c>
      <c r="B916" s="98">
        <f t="shared" si="14"/>
        <v>3.5998967330574574E-2</v>
      </c>
    </row>
    <row r="917" spans="1:2" x14ac:dyDescent="0.25">
      <c r="A917" s="98">
        <v>0.92199999999999904</v>
      </c>
      <c r="B917" s="98">
        <f t="shared" si="14"/>
        <v>3.5963135245640265E-2</v>
      </c>
    </row>
    <row r="918" spans="1:2" x14ac:dyDescent="0.25">
      <c r="A918" s="98">
        <v>0.92299999999999904</v>
      </c>
      <c r="B918" s="98">
        <f t="shared" si="14"/>
        <v>3.592737444235887E-2</v>
      </c>
    </row>
    <row r="919" spans="1:2" x14ac:dyDescent="0.25">
      <c r="A919" s="98">
        <v>0.92399999999999904</v>
      </c>
      <c r="B919" s="98">
        <f t="shared" si="14"/>
        <v>3.5891684708169516E-2</v>
      </c>
    </row>
    <row r="920" spans="1:2" x14ac:dyDescent="0.25">
      <c r="A920" s="98">
        <v>0.92499999999999905</v>
      </c>
      <c r="B920" s="98">
        <f t="shared" si="14"/>
        <v>3.5856065831355956E-2</v>
      </c>
    </row>
    <row r="921" spans="1:2" x14ac:dyDescent="0.25">
      <c r="A921" s="98">
        <v>0.92599999999999905</v>
      </c>
      <c r="B921" s="98">
        <f t="shared" si="14"/>
        <v>3.5820517601042337E-2</v>
      </c>
    </row>
    <row r="922" spans="1:2" x14ac:dyDescent="0.25">
      <c r="A922" s="98">
        <v>0.92699999999999905</v>
      </c>
      <c r="B922" s="98">
        <f t="shared" si="14"/>
        <v>3.5785039807189063E-2</v>
      </c>
    </row>
    <row r="923" spans="1:2" x14ac:dyDescent="0.25">
      <c r="A923" s="98">
        <v>0.92799999999999905</v>
      </c>
      <c r="B923" s="98">
        <f t="shared" si="14"/>
        <v>3.5749632240588615E-2</v>
      </c>
    </row>
    <row r="924" spans="1:2" x14ac:dyDescent="0.25">
      <c r="A924" s="98">
        <v>0.92899999999999905</v>
      </c>
      <c r="B924" s="98">
        <f t="shared" si="14"/>
        <v>3.5714294692861491E-2</v>
      </c>
    </row>
    <row r="925" spans="1:2" x14ac:dyDescent="0.25">
      <c r="A925" s="98">
        <v>0.92999999999999905</v>
      </c>
      <c r="B925" s="98">
        <f t="shared" si="14"/>
        <v>3.5679026956452059E-2</v>
      </c>
    </row>
    <row r="926" spans="1:2" x14ac:dyDescent="0.25">
      <c r="A926" s="98">
        <v>0.93099999999999905</v>
      </c>
      <c r="B926" s="98">
        <f t="shared" si="14"/>
        <v>3.5643828824624482E-2</v>
      </c>
    </row>
    <row r="927" spans="1:2" x14ac:dyDescent="0.25">
      <c r="A927" s="98">
        <v>0.93199999999999905</v>
      </c>
      <c r="B927" s="98">
        <f t="shared" si="14"/>
        <v>3.5608700091458743E-2</v>
      </c>
    </row>
    <row r="928" spans="1:2" x14ac:dyDescent="0.25">
      <c r="A928" s="98">
        <v>0.93299999999999905</v>
      </c>
      <c r="B928" s="98">
        <f t="shared" si="14"/>
        <v>3.5573640551846544E-2</v>
      </c>
    </row>
    <row r="929" spans="1:2" x14ac:dyDescent="0.25">
      <c r="A929" s="98">
        <v>0.93399999999999905</v>
      </c>
      <c r="B929" s="98">
        <f t="shared" si="14"/>
        <v>3.553865000148735E-2</v>
      </c>
    </row>
    <row r="930" spans="1:2" x14ac:dyDescent="0.25">
      <c r="A930" s="98">
        <v>0.93499999999999905</v>
      </c>
      <c r="B930" s="98">
        <f t="shared" si="14"/>
        <v>3.5503728236884413E-2</v>
      </c>
    </row>
    <row r="931" spans="1:2" x14ac:dyDescent="0.25">
      <c r="A931" s="98">
        <v>0.93599999999999905</v>
      </c>
      <c r="B931" s="98">
        <f t="shared" si="14"/>
        <v>3.5468875055340805E-2</v>
      </c>
    </row>
    <row r="932" spans="1:2" x14ac:dyDescent="0.25">
      <c r="A932" s="98">
        <v>0.93699999999999894</v>
      </c>
      <c r="B932" s="98">
        <f t="shared" si="14"/>
        <v>3.5434090254955516E-2</v>
      </c>
    </row>
    <row r="933" spans="1:2" x14ac:dyDescent="0.25">
      <c r="A933" s="98">
        <v>0.93799999999999895</v>
      </c>
      <c r="B933" s="98">
        <f t="shared" si="14"/>
        <v>3.5399373634619515E-2</v>
      </c>
    </row>
    <row r="934" spans="1:2" x14ac:dyDescent="0.25">
      <c r="A934" s="98">
        <v>0.93899999999999895</v>
      </c>
      <c r="B934" s="98">
        <f t="shared" si="14"/>
        <v>3.5364724994011894E-2</v>
      </c>
    </row>
    <row r="935" spans="1:2" x14ac:dyDescent="0.25">
      <c r="A935" s="98">
        <v>0.93999999999999895</v>
      </c>
      <c r="B935" s="98">
        <f t="shared" si="14"/>
        <v>3.5330144133596024E-2</v>
      </c>
    </row>
    <row r="936" spans="1:2" x14ac:dyDescent="0.25">
      <c r="A936" s="98">
        <v>0.94099999999999895</v>
      </c>
      <c r="B936" s="98">
        <f t="shared" si="14"/>
        <v>3.5295630854615671E-2</v>
      </c>
    </row>
    <row r="937" spans="1:2" x14ac:dyDescent="0.25">
      <c r="A937" s="98">
        <v>0.94199999999999895</v>
      </c>
      <c r="B937" s="98">
        <f t="shared" si="14"/>
        <v>3.5261184959091224E-2</v>
      </c>
    </row>
    <row r="938" spans="1:2" x14ac:dyDescent="0.25">
      <c r="A938" s="98">
        <v>0.94299999999999895</v>
      </c>
      <c r="B938" s="98">
        <f t="shared" si="14"/>
        <v>3.5226806249815897E-2</v>
      </c>
    </row>
    <row r="939" spans="1:2" x14ac:dyDescent="0.25">
      <c r="A939" s="98">
        <v>0.94399999999999895</v>
      </c>
      <c r="B939" s="98">
        <f t="shared" si="14"/>
        <v>3.5192494530351941E-2</v>
      </c>
    </row>
    <row r="940" spans="1:2" x14ac:dyDescent="0.25">
      <c r="A940" s="98">
        <v>0.94499999999999895</v>
      </c>
      <c r="B940" s="98">
        <f t="shared" si="14"/>
        <v>3.5158249605026927E-2</v>
      </c>
    </row>
    <row r="941" spans="1:2" x14ac:dyDescent="0.25">
      <c r="A941" s="98">
        <v>0.94599999999999895</v>
      </c>
      <c r="B941" s="98">
        <f t="shared" si="14"/>
        <v>3.512407127892999E-2</v>
      </c>
    </row>
    <row r="942" spans="1:2" x14ac:dyDescent="0.25">
      <c r="A942" s="98">
        <v>0.94699999999999895</v>
      </c>
      <c r="B942" s="98">
        <f t="shared" si="14"/>
        <v>3.5089959357908158E-2</v>
      </c>
    </row>
    <row r="943" spans="1:2" x14ac:dyDescent="0.25">
      <c r="A943" s="98">
        <v>0.94799999999999895</v>
      </c>
      <c r="B943" s="98">
        <f t="shared" si="14"/>
        <v>3.5055913648562628E-2</v>
      </c>
    </row>
    <row r="944" spans="1:2" x14ac:dyDescent="0.25">
      <c r="A944" s="98">
        <v>0.94899999999999896</v>
      </c>
      <c r="B944" s="98">
        <f t="shared" si="14"/>
        <v>3.5021933958245162E-2</v>
      </c>
    </row>
    <row r="945" spans="1:2" x14ac:dyDescent="0.25">
      <c r="A945" s="98">
        <v>0.94999999999999896</v>
      </c>
      <c r="B945" s="98">
        <f t="shared" si="14"/>
        <v>3.4988020095054397E-2</v>
      </c>
    </row>
    <row r="946" spans="1:2" x14ac:dyDescent="0.25">
      <c r="A946" s="98">
        <v>0.95099999999999896</v>
      </c>
      <c r="B946" s="98">
        <f t="shared" si="14"/>
        <v>3.4954171867832243E-2</v>
      </c>
    </row>
    <row r="947" spans="1:2" x14ac:dyDescent="0.25">
      <c r="A947" s="98">
        <v>0.95199999999999896</v>
      </c>
      <c r="B947" s="98">
        <f t="shared" si="14"/>
        <v>3.4920389086160339E-2</v>
      </c>
    </row>
    <row r="948" spans="1:2" x14ac:dyDescent="0.25">
      <c r="A948" s="98">
        <v>0.95299999999999896</v>
      </c>
      <c r="B948" s="98">
        <f t="shared" si="14"/>
        <v>3.488667156035636E-2</v>
      </c>
    </row>
    <row r="949" spans="1:2" x14ac:dyDescent="0.25">
      <c r="A949" s="98">
        <v>0.95399999999999896</v>
      </c>
      <c r="B949" s="98">
        <f t="shared" si="14"/>
        <v>3.4853019101470595E-2</v>
      </c>
    </row>
    <row r="950" spans="1:2" x14ac:dyDescent="0.25">
      <c r="A950" s="98">
        <v>0.95499999999999896</v>
      </c>
      <c r="B950" s="98">
        <f t="shared" si="14"/>
        <v>3.4819431521282314E-2</v>
      </c>
    </row>
    <row r="951" spans="1:2" x14ac:dyDescent="0.25">
      <c r="A951" s="98">
        <v>0.95599999999999896</v>
      </c>
      <c r="B951" s="98">
        <f t="shared" si="14"/>
        <v>3.4785908632296303E-2</v>
      </c>
    </row>
    <row r="952" spans="1:2" x14ac:dyDescent="0.25">
      <c r="A952" s="98">
        <v>0.95699999999999896</v>
      </c>
      <c r="B952" s="98">
        <f t="shared" si="14"/>
        <v>3.4752450247739347E-2</v>
      </c>
    </row>
    <row r="953" spans="1:2" x14ac:dyDescent="0.25">
      <c r="A953" s="98">
        <v>0.95799999999999896</v>
      </c>
      <c r="B953" s="98">
        <f t="shared" si="14"/>
        <v>3.4719056181556796E-2</v>
      </c>
    </row>
    <row r="954" spans="1:2" x14ac:dyDescent="0.25">
      <c r="A954" s="98">
        <v>0.95899999999999896</v>
      </c>
      <c r="B954" s="98">
        <f t="shared" si="14"/>
        <v>3.4685726248409057E-2</v>
      </c>
    </row>
    <row r="955" spans="1:2" x14ac:dyDescent="0.25">
      <c r="A955" s="98">
        <v>0.95999999999999897</v>
      </c>
      <c r="B955" s="98">
        <f t="shared" si="14"/>
        <v>3.4652460263668187E-2</v>
      </c>
    </row>
    <row r="956" spans="1:2" x14ac:dyDescent="0.25">
      <c r="A956" s="98">
        <v>0.96099999999999897</v>
      </c>
      <c r="B956" s="98">
        <f t="shared" si="14"/>
        <v>3.4619258043414508E-2</v>
      </c>
    </row>
    <row r="957" spans="1:2" x14ac:dyDescent="0.25">
      <c r="A957" s="98">
        <v>0.96199999999999897</v>
      </c>
      <c r="B957" s="98">
        <f t="shared" si="14"/>
        <v>3.4586119404433131E-2</v>
      </c>
    </row>
    <row r="958" spans="1:2" x14ac:dyDescent="0.25">
      <c r="A958" s="98">
        <v>0.96299999999999897</v>
      </c>
      <c r="B958" s="98">
        <f t="shared" si="14"/>
        <v>3.4553044164210699E-2</v>
      </c>
    </row>
    <row r="959" spans="1:2" x14ac:dyDescent="0.25">
      <c r="A959" s="98">
        <v>0.96399999999999897</v>
      </c>
      <c r="B959" s="98">
        <f t="shared" si="14"/>
        <v>3.4520032140931918E-2</v>
      </c>
    </row>
    <row r="960" spans="1:2" x14ac:dyDescent="0.25">
      <c r="A960" s="98">
        <v>0.96499999999999897</v>
      </c>
      <c r="B960" s="98">
        <f t="shared" si="14"/>
        <v>3.4487083153476296E-2</v>
      </c>
    </row>
    <row r="961" spans="1:2" x14ac:dyDescent="0.25">
      <c r="A961" s="98">
        <v>0.96599999999999897</v>
      </c>
      <c r="B961" s="98">
        <f t="shared" si="14"/>
        <v>3.4454197021414786E-2</v>
      </c>
    </row>
    <row r="962" spans="1:2" x14ac:dyDescent="0.25">
      <c r="A962" s="98">
        <v>0.96699999999999897</v>
      </c>
      <c r="B962" s="98">
        <f t="shared" si="14"/>
        <v>3.4421373565006519E-2</v>
      </c>
    </row>
    <row r="963" spans="1:2" x14ac:dyDescent="0.25">
      <c r="A963" s="98">
        <v>0.96799999999999897</v>
      </c>
      <c r="B963" s="98">
        <f t="shared" si="14"/>
        <v>3.4388612605195511E-2</v>
      </c>
    </row>
    <row r="964" spans="1:2" x14ac:dyDescent="0.25">
      <c r="A964" s="98">
        <v>0.96899999999999897</v>
      </c>
      <c r="B964" s="98">
        <f t="shared" si="14"/>
        <v>3.4355913963607369E-2</v>
      </c>
    </row>
    <row r="965" spans="1:2" x14ac:dyDescent="0.25">
      <c r="A965" s="98">
        <v>0.96999999999999897</v>
      </c>
      <c r="B965" s="98">
        <f t="shared" si="14"/>
        <v>3.432327746254614E-2</v>
      </c>
    </row>
    <row r="966" spans="1:2" x14ac:dyDescent="0.25">
      <c r="A966" s="98">
        <v>0.97099999999999898</v>
      </c>
      <c r="B966" s="98">
        <f t="shared" ref="B966:B1029" si="15">(0.03614*A966-0.0008999)/(A966^2+0.05825*A966-0.002279)</f>
        <v>3.4290702924990958E-2</v>
      </c>
    </row>
    <row r="967" spans="1:2" x14ac:dyDescent="0.25">
      <c r="A967" s="98">
        <v>0.97199999999999898</v>
      </c>
      <c r="B967" s="98">
        <f t="shared" si="15"/>
        <v>3.425819017459298E-2</v>
      </c>
    </row>
    <row r="968" spans="1:2" x14ac:dyDescent="0.25">
      <c r="A968" s="98">
        <v>0.97299999999999898</v>
      </c>
      <c r="B968" s="98">
        <f t="shared" si="15"/>
        <v>3.4225739035672061E-2</v>
      </c>
    </row>
    <row r="969" spans="1:2" x14ac:dyDescent="0.25">
      <c r="A969" s="98">
        <v>0.97399999999999898</v>
      </c>
      <c r="B969" s="98">
        <f t="shared" si="15"/>
        <v>3.4193349333213732E-2</v>
      </c>
    </row>
    <row r="970" spans="1:2" x14ac:dyDescent="0.25">
      <c r="A970" s="98">
        <v>0.97499999999999898</v>
      </c>
      <c r="B970" s="98">
        <f t="shared" si="15"/>
        <v>3.416102089286592E-2</v>
      </c>
    </row>
    <row r="971" spans="1:2" x14ac:dyDescent="0.25">
      <c r="A971" s="98">
        <v>0.97599999999999898</v>
      </c>
      <c r="B971" s="98">
        <f t="shared" si="15"/>
        <v>3.412875354093587E-2</v>
      </c>
    </row>
    <row r="972" spans="1:2" x14ac:dyDescent="0.25">
      <c r="A972" s="98">
        <v>0.97699999999999898</v>
      </c>
      <c r="B972" s="98">
        <f t="shared" si="15"/>
        <v>3.4096547104387066E-2</v>
      </c>
    </row>
    <row r="973" spans="1:2" x14ac:dyDescent="0.25">
      <c r="A973" s="98">
        <v>0.97799999999999898</v>
      </c>
      <c r="B973" s="98">
        <f t="shared" si="15"/>
        <v>3.4064401410836054E-2</v>
      </c>
    </row>
    <row r="974" spans="1:2" x14ac:dyDescent="0.25">
      <c r="A974" s="98">
        <v>0.97899999999999898</v>
      </c>
      <c r="B974" s="98">
        <f t="shared" si="15"/>
        <v>3.403231628854942E-2</v>
      </c>
    </row>
    <row r="975" spans="1:2" x14ac:dyDescent="0.25">
      <c r="A975" s="98">
        <v>0.97999999999999898</v>
      </c>
      <c r="B975" s="98">
        <f t="shared" si="15"/>
        <v>3.400029156644073E-2</v>
      </c>
    </row>
    <row r="976" spans="1:2" x14ac:dyDescent="0.25">
      <c r="A976" s="98">
        <v>0.98099999999999898</v>
      </c>
      <c r="B976" s="98">
        <f t="shared" si="15"/>
        <v>3.3968327074067446E-2</v>
      </c>
    </row>
    <row r="977" spans="1:2" x14ac:dyDescent="0.25">
      <c r="A977" s="98">
        <v>0.98199999999999898</v>
      </c>
      <c r="B977" s="98">
        <f t="shared" si="15"/>
        <v>3.3936422641627939E-2</v>
      </c>
    </row>
    <row r="978" spans="1:2" x14ac:dyDescent="0.25">
      <c r="A978" s="98">
        <v>0.98299999999999899</v>
      </c>
      <c r="B978" s="98">
        <f t="shared" si="15"/>
        <v>3.3904578099958428E-2</v>
      </c>
    </row>
    <row r="979" spans="1:2" x14ac:dyDescent="0.25">
      <c r="A979" s="98">
        <v>0.98399999999999899</v>
      </c>
      <c r="B979" s="98">
        <f t="shared" si="15"/>
        <v>3.3872793280530077E-2</v>
      </c>
    </row>
    <row r="980" spans="1:2" x14ac:dyDescent="0.25">
      <c r="A980" s="98">
        <v>0.98499999999999899</v>
      </c>
      <c r="B980" s="98">
        <f t="shared" si="15"/>
        <v>3.3841068015445896E-2</v>
      </c>
    </row>
    <row r="981" spans="1:2" x14ac:dyDescent="0.25">
      <c r="A981" s="98">
        <v>0.98599999999999899</v>
      </c>
      <c r="B981" s="98">
        <f t="shared" si="15"/>
        <v>3.3809402137437897E-2</v>
      </c>
    </row>
    <row r="982" spans="1:2" x14ac:dyDescent="0.25">
      <c r="A982" s="98">
        <v>0.98699999999999899</v>
      </c>
      <c r="B982" s="98">
        <f t="shared" si="15"/>
        <v>3.3777795479864058E-2</v>
      </c>
    </row>
    <row r="983" spans="1:2" x14ac:dyDescent="0.25">
      <c r="A983" s="98">
        <v>0.98799999999999899</v>
      </c>
      <c r="B983" s="98">
        <f t="shared" si="15"/>
        <v>3.3746247876705451E-2</v>
      </c>
    </row>
    <row r="984" spans="1:2" x14ac:dyDescent="0.25">
      <c r="A984" s="98">
        <v>0.98899999999999899</v>
      </c>
      <c r="B984" s="98">
        <f t="shared" si="15"/>
        <v>3.3714759162563328E-2</v>
      </c>
    </row>
    <row r="985" spans="1:2" x14ac:dyDescent="0.25">
      <c r="A985" s="98">
        <v>0.98999999999999899</v>
      </c>
      <c r="B985" s="98">
        <f t="shared" si="15"/>
        <v>3.3683329172656214E-2</v>
      </c>
    </row>
    <row r="986" spans="1:2" x14ac:dyDescent="0.25">
      <c r="A986" s="98">
        <v>0.99099999999999899</v>
      </c>
      <c r="B986" s="98">
        <f t="shared" si="15"/>
        <v>3.3651957742817026E-2</v>
      </c>
    </row>
    <row r="987" spans="1:2" x14ac:dyDescent="0.25">
      <c r="A987" s="98">
        <v>0.99199999999999899</v>
      </c>
      <c r="B987" s="98">
        <f t="shared" si="15"/>
        <v>3.3620644709490201E-2</v>
      </c>
    </row>
    <row r="988" spans="1:2" x14ac:dyDescent="0.25">
      <c r="A988" s="98">
        <v>0.99299999999999899</v>
      </c>
      <c r="B988" s="98">
        <f t="shared" si="15"/>
        <v>3.3589389909728914E-2</v>
      </c>
    </row>
    <row r="989" spans="1:2" x14ac:dyDescent="0.25">
      <c r="A989" s="98">
        <v>0.993999999999999</v>
      </c>
      <c r="B989" s="98">
        <f t="shared" si="15"/>
        <v>3.3558193181192124E-2</v>
      </c>
    </row>
    <row r="990" spans="1:2" x14ac:dyDescent="0.25">
      <c r="A990" s="98">
        <v>0.994999999999999</v>
      </c>
      <c r="B990" s="98">
        <f t="shared" si="15"/>
        <v>3.3527054362141921E-2</v>
      </c>
    </row>
    <row r="991" spans="1:2" x14ac:dyDescent="0.25">
      <c r="A991" s="98">
        <v>0.995999999999999</v>
      </c>
      <c r="B991" s="98">
        <f t="shared" si="15"/>
        <v>3.3495973291440571E-2</v>
      </c>
    </row>
    <row r="992" spans="1:2" x14ac:dyDescent="0.25">
      <c r="A992" s="98">
        <v>0.996999999999999</v>
      </c>
      <c r="B992" s="98">
        <f t="shared" si="15"/>
        <v>3.3464949808547841E-2</v>
      </c>
    </row>
    <row r="993" spans="1:2" x14ac:dyDescent="0.25">
      <c r="A993" s="98">
        <v>0.997999999999999</v>
      </c>
      <c r="B993" s="98">
        <f t="shared" si="15"/>
        <v>3.34339837535182E-2</v>
      </c>
    </row>
    <row r="994" spans="1:2" x14ac:dyDescent="0.25">
      <c r="A994" s="98">
        <v>0.998999999999999</v>
      </c>
      <c r="B994" s="98">
        <f t="shared" si="15"/>
        <v>3.3403074966998035E-2</v>
      </c>
    </row>
    <row r="995" spans="1:2" x14ac:dyDescent="0.25">
      <c r="A995" s="98">
        <v>0.999999999999999</v>
      </c>
      <c r="B995" s="98">
        <f t="shared" si="15"/>
        <v>3.3372223290222956E-2</v>
      </c>
    </row>
    <row r="996" spans="1:2" x14ac:dyDescent="0.25">
      <c r="A996" s="98">
        <v>1.0009999999999999</v>
      </c>
      <c r="B996" s="98">
        <f t="shared" si="15"/>
        <v>3.3341428565015034E-2</v>
      </c>
    </row>
    <row r="997" spans="1:2" x14ac:dyDescent="0.25">
      <c r="A997" s="98">
        <v>1.002</v>
      </c>
      <c r="B997" s="98">
        <f t="shared" si="15"/>
        <v>3.3310690633780199E-2</v>
      </c>
    </row>
    <row r="998" spans="1:2" x14ac:dyDescent="0.25">
      <c r="A998" s="98">
        <v>1.0029999999999999</v>
      </c>
      <c r="B998" s="98">
        <f t="shared" si="15"/>
        <v>3.3280009339505381E-2</v>
      </c>
    </row>
    <row r="999" spans="1:2" x14ac:dyDescent="0.25">
      <c r="A999" s="98">
        <v>1.004</v>
      </c>
      <c r="B999" s="98">
        <f t="shared" si="15"/>
        <v>3.3249384525755946E-2</v>
      </c>
    </row>
    <row r="1000" spans="1:2" x14ac:dyDescent="0.25">
      <c r="A1000" s="98">
        <v>1.0049999999999999</v>
      </c>
      <c r="B1000" s="98">
        <f t="shared" si="15"/>
        <v>3.3218816036673045E-2</v>
      </c>
    </row>
    <row r="1001" spans="1:2" x14ac:dyDescent="0.25">
      <c r="A1001" s="98">
        <v>1.006</v>
      </c>
      <c r="B1001" s="98">
        <f t="shared" si="15"/>
        <v>3.3188303716970881E-2</v>
      </c>
    </row>
    <row r="1002" spans="1:2" x14ac:dyDescent="0.25">
      <c r="A1002" s="98">
        <v>1.0069999999999999</v>
      </c>
      <c r="B1002" s="98">
        <f t="shared" si="15"/>
        <v>3.3157847411934151E-2</v>
      </c>
    </row>
    <row r="1003" spans="1:2" x14ac:dyDescent="0.25">
      <c r="A1003" s="98">
        <v>1.008</v>
      </c>
      <c r="B1003" s="98">
        <f t="shared" si="15"/>
        <v>3.3127446967415403E-2</v>
      </c>
    </row>
    <row r="1004" spans="1:2" x14ac:dyDescent="0.25">
      <c r="A1004" s="98">
        <v>1.0089999999999999</v>
      </c>
      <c r="B1004" s="98">
        <f t="shared" si="15"/>
        <v>3.3097102229832455E-2</v>
      </c>
    </row>
    <row r="1005" spans="1:2" x14ac:dyDescent="0.25">
      <c r="A1005" s="98">
        <v>1.01</v>
      </c>
      <c r="B1005" s="98">
        <f t="shared" si="15"/>
        <v>3.3066813046165724E-2</v>
      </c>
    </row>
    <row r="1006" spans="1:2" x14ac:dyDescent="0.25">
      <c r="A1006" s="98">
        <v>1.0109999999999999</v>
      </c>
      <c r="B1006" s="98">
        <f t="shared" si="15"/>
        <v>3.3036579263955777E-2</v>
      </c>
    </row>
    <row r="1007" spans="1:2" x14ac:dyDescent="0.25">
      <c r="A1007" s="98">
        <v>1.012</v>
      </c>
      <c r="B1007" s="98">
        <f t="shared" si="15"/>
        <v>3.3006400731300664E-2</v>
      </c>
    </row>
    <row r="1008" spans="1:2" x14ac:dyDescent="0.25">
      <c r="A1008" s="98">
        <v>1.0129999999999999</v>
      </c>
      <c r="B1008" s="98">
        <f t="shared" si="15"/>
        <v>3.2976277296853408E-2</v>
      </c>
    </row>
    <row r="1009" spans="1:2" x14ac:dyDescent="0.25">
      <c r="A1009" s="98">
        <v>1.014</v>
      </c>
      <c r="B1009" s="98">
        <f t="shared" si="15"/>
        <v>3.2946208809819501E-2</v>
      </c>
    </row>
    <row r="1010" spans="1:2" x14ac:dyDescent="0.25">
      <c r="A1010" s="98">
        <v>1.0149999999999999</v>
      </c>
      <c r="B1010" s="98">
        <f t="shared" si="15"/>
        <v>3.2916195119954354E-2</v>
      </c>
    </row>
    <row r="1011" spans="1:2" x14ac:dyDescent="0.25">
      <c r="A1011" s="98">
        <v>1.016</v>
      </c>
      <c r="B1011" s="98">
        <f t="shared" si="15"/>
        <v>3.2886236077560749E-2</v>
      </c>
    </row>
    <row r="1012" spans="1:2" x14ac:dyDescent="0.25">
      <c r="A1012" s="98">
        <v>1.0169999999999999</v>
      </c>
      <c r="B1012" s="98">
        <f t="shared" si="15"/>
        <v>3.2856331533486473E-2</v>
      </c>
    </row>
    <row r="1013" spans="1:2" x14ac:dyDescent="0.25">
      <c r="A1013" s="98">
        <v>1.018</v>
      </c>
      <c r="B1013" s="98">
        <f t="shared" si="15"/>
        <v>3.2826481339121694E-2</v>
      </c>
    </row>
    <row r="1014" spans="1:2" x14ac:dyDescent="0.25">
      <c r="A1014" s="98">
        <v>1.0189999999999999</v>
      </c>
      <c r="B1014" s="98">
        <f t="shared" si="15"/>
        <v>3.2796685346396584E-2</v>
      </c>
    </row>
    <row r="1015" spans="1:2" x14ac:dyDescent="0.25">
      <c r="A1015" s="98">
        <v>1.02</v>
      </c>
      <c r="B1015" s="98">
        <f t="shared" si="15"/>
        <v>3.2766943407778873E-2</v>
      </c>
    </row>
    <row r="1016" spans="1:2" x14ac:dyDescent="0.25">
      <c r="A1016" s="98">
        <v>1.0209999999999999</v>
      </c>
      <c r="B1016" s="98">
        <f t="shared" si="15"/>
        <v>3.2737255376271361E-2</v>
      </c>
    </row>
    <row r="1017" spans="1:2" x14ac:dyDescent="0.25">
      <c r="A1017" s="98">
        <v>1.022</v>
      </c>
      <c r="B1017" s="98">
        <f t="shared" si="15"/>
        <v>3.27076211054095E-2</v>
      </c>
    </row>
    <row r="1018" spans="1:2" x14ac:dyDescent="0.25">
      <c r="A1018" s="98">
        <v>1.0229999999999999</v>
      </c>
      <c r="B1018" s="98">
        <f t="shared" si="15"/>
        <v>3.2678040449259045E-2</v>
      </c>
    </row>
    <row r="1019" spans="1:2" x14ac:dyDescent="0.25">
      <c r="A1019" s="98">
        <v>1.024</v>
      </c>
      <c r="B1019" s="98">
        <f t="shared" si="15"/>
        <v>3.2648513262413588E-2</v>
      </c>
    </row>
    <row r="1020" spans="1:2" x14ac:dyDescent="0.25">
      <c r="A1020" s="98">
        <v>1.0249999999999999</v>
      </c>
      <c r="B1020" s="98">
        <f t="shared" si="15"/>
        <v>3.2619039399992181E-2</v>
      </c>
    </row>
    <row r="1021" spans="1:2" x14ac:dyDescent="0.25">
      <c r="A1021" s="98">
        <v>1.026</v>
      </c>
      <c r="B1021" s="98">
        <f t="shared" si="15"/>
        <v>3.258961871763702E-2</v>
      </c>
    </row>
    <row r="1022" spans="1:2" x14ac:dyDescent="0.25">
      <c r="A1022" s="98">
        <v>1.0269999999999999</v>
      </c>
      <c r="B1022" s="98">
        <f t="shared" si="15"/>
        <v>3.2560251071511011E-2</v>
      </c>
    </row>
    <row r="1023" spans="1:2" x14ac:dyDescent="0.25">
      <c r="A1023" s="98">
        <v>1.028</v>
      </c>
      <c r="B1023" s="98">
        <f t="shared" si="15"/>
        <v>3.2530936318295449E-2</v>
      </c>
    </row>
    <row r="1024" spans="1:2" x14ac:dyDescent="0.25">
      <c r="A1024" s="98">
        <v>1.0289999999999999</v>
      </c>
      <c r="B1024" s="98">
        <f t="shared" si="15"/>
        <v>3.2501674315187731E-2</v>
      </c>
    </row>
    <row r="1025" spans="1:2" x14ac:dyDescent="0.25">
      <c r="A1025" s="98">
        <v>1.03</v>
      </c>
      <c r="B1025" s="98">
        <f t="shared" si="15"/>
        <v>3.2472464919898962E-2</v>
      </c>
    </row>
    <row r="1026" spans="1:2" x14ac:dyDescent="0.25">
      <c r="A1026" s="98">
        <v>1.0309999999999999</v>
      </c>
      <c r="B1026" s="98">
        <f t="shared" si="15"/>
        <v>3.244330799065169E-2</v>
      </c>
    </row>
    <row r="1027" spans="1:2" x14ac:dyDescent="0.25">
      <c r="A1027" s="98">
        <v>1.032</v>
      </c>
      <c r="B1027" s="98">
        <f t="shared" si="15"/>
        <v>3.2414203386177599E-2</v>
      </c>
    </row>
    <row r="1028" spans="1:2" x14ac:dyDescent="0.25">
      <c r="A1028" s="98">
        <v>1.0329999999999999</v>
      </c>
      <c r="B1028" s="98">
        <f t="shared" si="15"/>
        <v>3.2385150965715238E-2</v>
      </c>
    </row>
    <row r="1029" spans="1:2" x14ac:dyDescent="0.25">
      <c r="A1029" s="98">
        <v>1.034</v>
      </c>
      <c r="B1029" s="98">
        <f t="shared" si="15"/>
        <v>3.2356150589007697E-2</v>
      </c>
    </row>
    <row r="1030" spans="1:2" x14ac:dyDescent="0.25">
      <c r="A1030" s="98">
        <v>1.0349999999999999</v>
      </c>
      <c r="B1030" s="98">
        <f t="shared" ref="B1030:B1092" si="16">(0.03614*A1030-0.0008999)/(A1030^2+0.05825*A1030-0.002279)</f>
        <v>3.2327202116300441E-2</v>
      </c>
    </row>
    <row r="1031" spans="1:2" x14ac:dyDescent="0.25">
      <c r="A1031" s="98">
        <v>1.036</v>
      </c>
      <c r="B1031" s="98">
        <f t="shared" si="16"/>
        <v>3.2298305408338959E-2</v>
      </c>
    </row>
    <row r="1032" spans="1:2" x14ac:dyDescent="0.25">
      <c r="A1032" s="98">
        <v>1.0369999999999999</v>
      </c>
      <c r="B1032" s="98">
        <f t="shared" si="16"/>
        <v>3.2269460326366607E-2</v>
      </c>
    </row>
    <row r="1033" spans="1:2" x14ac:dyDescent="0.25">
      <c r="A1033" s="98">
        <v>1.038</v>
      </c>
      <c r="B1033" s="98">
        <f t="shared" si="16"/>
        <v>3.2240666732122343E-2</v>
      </c>
    </row>
    <row r="1034" spans="1:2" x14ac:dyDescent="0.25">
      <c r="A1034" s="98">
        <v>1.0389999999999999</v>
      </c>
      <c r="B1034" s="98">
        <f t="shared" si="16"/>
        <v>3.2211924487838536E-2</v>
      </c>
    </row>
    <row r="1035" spans="1:2" x14ac:dyDescent="0.25">
      <c r="A1035" s="98">
        <v>1.04</v>
      </c>
      <c r="B1035" s="98">
        <f t="shared" si="16"/>
        <v>3.2183233456238733E-2</v>
      </c>
    </row>
    <row r="1036" spans="1:2" x14ac:dyDescent="0.25">
      <c r="A1036" s="98">
        <v>1.0409999999999999</v>
      </c>
      <c r="B1036" s="98">
        <f t="shared" si="16"/>
        <v>3.2154593500535546E-2</v>
      </c>
    </row>
    <row r="1037" spans="1:2" x14ac:dyDescent="0.25">
      <c r="A1037" s="98">
        <v>1.042</v>
      </c>
      <c r="B1037" s="98">
        <f t="shared" si="16"/>
        <v>3.2126004484428379E-2</v>
      </c>
    </row>
    <row r="1038" spans="1:2" x14ac:dyDescent="0.25">
      <c r="A1038" s="98">
        <v>1.0429999999999999</v>
      </c>
      <c r="B1038" s="98">
        <f t="shared" si="16"/>
        <v>3.2097466272101333E-2</v>
      </c>
    </row>
    <row r="1039" spans="1:2" x14ac:dyDescent="0.25">
      <c r="A1039" s="98">
        <v>1.044</v>
      </c>
      <c r="B1039" s="98">
        <f t="shared" si="16"/>
        <v>3.2068978728221016E-2</v>
      </c>
    </row>
    <row r="1040" spans="1:2" x14ac:dyDescent="0.25">
      <c r="A1040" s="98">
        <v>1.0449999999999999</v>
      </c>
      <c r="B1040" s="98">
        <f t="shared" si="16"/>
        <v>3.204054171793444E-2</v>
      </c>
    </row>
    <row r="1041" spans="1:2" x14ac:dyDescent="0.25">
      <c r="A1041" s="98">
        <v>1.046</v>
      </c>
      <c r="B1041" s="98">
        <f t="shared" si="16"/>
        <v>3.2012155106866821E-2</v>
      </c>
    </row>
    <row r="1042" spans="1:2" x14ac:dyDescent="0.25">
      <c r="A1042" s="98">
        <v>1.0469999999999999</v>
      </c>
      <c r="B1042" s="98">
        <f t="shared" si="16"/>
        <v>3.1983818761119567E-2</v>
      </c>
    </row>
    <row r="1043" spans="1:2" x14ac:dyDescent="0.25">
      <c r="A1043" s="98">
        <v>1.048</v>
      </c>
      <c r="B1043" s="98">
        <f t="shared" si="16"/>
        <v>3.1955532547268052E-2</v>
      </c>
    </row>
    <row r="1044" spans="1:2" x14ac:dyDescent="0.25">
      <c r="A1044" s="98">
        <v>1.0489999999999999</v>
      </c>
      <c r="B1044" s="98">
        <f t="shared" si="16"/>
        <v>3.1927296332359613E-2</v>
      </c>
    </row>
    <row r="1045" spans="1:2" x14ac:dyDescent="0.25">
      <c r="A1045" s="98">
        <v>1.05</v>
      </c>
      <c r="B1045" s="98">
        <f t="shared" si="16"/>
        <v>3.1899109983911426E-2</v>
      </c>
    </row>
    <row r="1046" spans="1:2" x14ac:dyDescent="0.25">
      <c r="A1046" s="98">
        <v>1.0509999999999999</v>
      </c>
      <c r="B1046" s="98">
        <f t="shared" si="16"/>
        <v>3.1870973369908406E-2</v>
      </c>
    </row>
    <row r="1047" spans="1:2" x14ac:dyDescent="0.25">
      <c r="A1047" s="98">
        <v>1.052</v>
      </c>
      <c r="B1047" s="98">
        <f t="shared" si="16"/>
        <v>3.1842886358801198E-2</v>
      </c>
    </row>
    <row r="1048" spans="1:2" x14ac:dyDescent="0.25">
      <c r="A1048" s="98">
        <v>1.0529999999999999</v>
      </c>
      <c r="B1048" s="98">
        <f t="shared" si="16"/>
        <v>3.1814848819504096E-2</v>
      </c>
    </row>
    <row r="1049" spans="1:2" x14ac:dyDescent="0.25">
      <c r="A1049" s="98">
        <v>1.054</v>
      </c>
      <c r="B1049" s="98">
        <f t="shared" si="16"/>
        <v>3.1786860621392993E-2</v>
      </c>
    </row>
    <row r="1050" spans="1:2" x14ac:dyDescent="0.25">
      <c r="A1050" s="98">
        <v>1.0549999999999999</v>
      </c>
      <c r="B1050" s="98">
        <f t="shared" si="16"/>
        <v>3.1758921634303355E-2</v>
      </c>
    </row>
    <row r="1051" spans="1:2" x14ac:dyDescent="0.25">
      <c r="A1051" s="98">
        <v>1.056</v>
      </c>
      <c r="B1051" s="98">
        <f t="shared" si="16"/>
        <v>3.1731031728528244E-2</v>
      </c>
    </row>
    <row r="1052" spans="1:2" x14ac:dyDescent="0.25">
      <c r="A1052" s="98">
        <v>1.0569999999999999</v>
      </c>
      <c r="B1052" s="98">
        <f t="shared" si="16"/>
        <v>3.1703190774816238E-2</v>
      </c>
    </row>
    <row r="1053" spans="1:2" x14ac:dyDescent="0.25">
      <c r="A1053" s="98">
        <v>1.0580000000000001</v>
      </c>
      <c r="B1053" s="98">
        <f t="shared" si="16"/>
        <v>3.1675398644369468E-2</v>
      </c>
    </row>
    <row r="1054" spans="1:2" x14ac:dyDescent="0.25">
      <c r="A1054" s="98">
        <v>1.0589999999999999</v>
      </c>
      <c r="B1054" s="98">
        <f t="shared" si="16"/>
        <v>3.1647655208841642E-2</v>
      </c>
    </row>
    <row r="1055" spans="1:2" x14ac:dyDescent="0.25">
      <c r="A1055" s="98">
        <v>1.06</v>
      </c>
      <c r="B1055" s="98">
        <f t="shared" si="16"/>
        <v>3.1619960340336033E-2</v>
      </c>
    </row>
    <row r="1056" spans="1:2" x14ac:dyDescent="0.25">
      <c r="A1056" s="98">
        <v>1.0609999999999999</v>
      </c>
      <c r="B1056" s="98">
        <f t="shared" si="16"/>
        <v>3.1592313911403561E-2</v>
      </c>
    </row>
    <row r="1057" spans="1:2" x14ac:dyDescent="0.25">
      <c r="A1057" s="98">
        <v>1.0620000000000001</v>
      </c>
      <c r="B1057" s="98">
        <f t="shared" si="16"/>
        <v>3.1564715795040783E-2</v>
      </c>
    </row>
    <row r="1058" spans="1:2" x14ac:dyDescent="0.25">
      <c r="A1058" s="98">
        <v>1.0629999999999999</v>
      </c>
      <c r="B1058" s="98">
        <f t="shared" si="16"/>
        <v>3.153716586468798E-2</v>
      </c>
    </row>
    <row r="1059" spans="1:2" x14ac:dyDescent="0.25">
      <c r="A1059" s="98">
        <v>1.0640000000000001</v>
      </c>
      <c r="B1059" s="98">
        <f t="shared" si="16"/>
        <v>3.1509663994227187E-2</v>
      </c>
    </row>
    <row r="1060" spans="1:2" x14ac:dyDescent="0.25">
      <c r="A1060" s="98">
        <v>1.0649999999999999</v>
      </c>
      <c r="B1060" s="98">
        <f t="shared" si="16"/>
        <v>3.1482210057980339E-2</v>
      </c>
    </row>
    <row r="1061" spans="1:2" x14ac:dyDescent="0.25">
      <c r="A1061" s="98">
        <v>1.0660000000000001</v>
      </c>
      <c r="B1061" s="98">
        <f t="shared" si="16"/>
        <v>3.1454803930707258E-2</v>
      </c>
    </row>
    <row r="1062" spans="1:2" x14ac:dyDescent="0.25">
      <c r="A1062" s="98">
        <v>1.0669999999999999</v>
      </c>
      <c r="B1062" s="98">
        <f t="shared" si="16"/>
        <v>3.142744548760381E-2</v>
      </c>
    </row>
    <row r="1063" spans="1:2" x14ac:dyDescent="0.25">
      <c r="A1063" s="98">
        <v>1.0680000000000001</v>
      </c>
      <c r="B1063" s="98">
        <f t="shared" si="16"/>
        <v>3.1400134604300002E-2</v>
      </c>
    </row>
    <row r="1064" spans="1:2" x14ac:dyDescent="0.25">
      <c r="A1064" s="98">
        <v>1.069</v>
      </c>
      <c r="B1064" s="98">
        <f t="shared" si="16"/>
        <v>3.1372871156858072E-2</v>
      </c>
    </row>
    <row r="1065" spans="1:2" x14ac:dyDescent="0.25">
      <c r="A1065" s="98">
        <v>1.07</v>
      </c>
      <c r="B1065" s="98">
        <f t="shared" si="16"/>
        <v>3.1345655021770634E-2</v>
      </c>
    </row>
    <row r="1066" spans="1:2" x14ac:dyDescent="0.25">
      <c r="A1066" s="98">
        <v>1.071</v>
      </c>
      <c r="B1066" s="98">
        <f t="shared" si="16"/>
        <v>3.1318486075958794E-2</v>
      </c>
    </row>
    <row r="1067" spans="1:2" x14ac:dyDescent="0.25">
      <c r="A1067" s="98">
        <v>1.0720000000000001</v>
      </c>
      <c r="B1067" s="98">
        <f t="shared" si="16"/>
        <v>3.1291364196770317E-2</v>
      </c>
    </row>
    <row r="1068" spans="1:2" x14ac:dyDescent="0.25">
      <c r="A1068" s="98">
        <v>1.073</v>
      </c>
      <c r="B1068" s="98">
        <f t="shared" si="16"/>
        <v>3.126428926197776E-2</v>
      </c>
    </row>
    <row r="1069" spans="1:2" x14ac:dyDescent="0.25">
      <c r="A1069" s="98">
        <v>1.0740000000000001</v>
      </c>
      <c r="B1069" s="98">
        <f t="shared" si="16"/>
        <v>3.1237261149776614E-2</v>
      </c>
    </row>
    <row r="1070" spans="1:2" x14ac:dyDescent="0.25">
      <c r="A1070" s="98">
        <v>1.075</v>
      </c>
      <c r="B1070" s="98">
        <f t="shared" si="16"/>
        <v>3.1210279738783542E-2</v>
      </c>
    </row>
    <row r="1071" spans="1:2" x14ac:dyDescent="0.25">
      <c r="A1071" s="98">
        <v>1.0760000000000001</v>
      </c>
      <c r="B1071" s="98">
        <f t="shared" si="16"/>
        <v>3.1183344908034476E-2</v>
      </c>
    </row>
    <row r="1072" spans="1:2" x14ac:dyDescent="0.25">
      <c r="A1072" s="98">
        <v>1.077</v>
      </c>
      <c r="B1072" s="98">
        <f t="shared" si="16"/>
        <v>3.1156456536982884E-2</v>
      </c>
    </row>
    <row r="1073" spans="1:2" x14ac:dyDescent="0.25">
      <c r="A1073" s="98">
        <v>1.0780000000000001</v>
      </c>
      <c r="B1073" s="98">
        <f t="shared" si="16"/>
        <v>3.1129614505497918E-2</v>
      </c>
    </row>
    <row r="1074" spans="1:2" x14ac:dyDescent="0.25">
      <c r="A1074" s="98">
        <v>1.079</v>
      </c>
      <c r="B1074" s="98">
        <f t="shared" si="16"/>
        <v>3.1102818693862635E-2</v>
      </c>
    </row>
    <row r="1075" spans="1:2" x14ac:dyDescent="0.25">
      <c r="A1075" s="98">
        <v>1.08</v>
      </c>
      <c r="B1075" s="98">
        <f t="shared" si="16"/>
        <v>3.107606898277223E-2</v>
      </c>
    </row>
    <row r="1076" spans="1:2" x14ac:dyDescent="0.25">
      <c r="A1076" s="98">
        <v>1.081</v>
      </c>
      <c r="B1076" s="98">
        <f t="shared" si="16"/>
        <v>3.1049365253332264E-2</v>
      </c>
    </row>
    <row r="1077" spans="1:2" x14ac:dyDescent="0.25">
      <c r="A1077" s="98">
        <v>1.0820000000000001</v>
      </c>
      <c r="B1077" s="98">
        <f t="shared" si="16"/>
        <v>3.1022707387056859E-2</v>
      </c>
    </row>
    <row r="1078" spans="1:2" x14ac:dyDescent="0.25">
      <c r="A1078" s="98">
        <v>1.083</v>
      </c>
      <c r="B1078" s="98">
        <f t="shared" si="16"/>
        <v>3.0996095265867021E-2</v>
      </c>
    </row>
    <row r="1079" spans="1:2" x14ac:dyDescent="0.25">
      <c r="A1079" s="98">
        <v>1.0840000000000001</v>
      </c>
      <c r="B1079" s="98">
        <f t="shared" si="16"/>
        <v>3.0969528772088806E-2</v>
      </c>
    </row>
    <row r="1080" spans="1:2" x14ac:dyDescent="0.25">
      <c r="A1080" s="98">
        <v>1.085</v>
      </c>
      <c r="B1080" s="98">
        <f t="shared" si="16"/>
        <v>3.0943007788451646E-2</v>
      </c>
    </row>
    <row r="1081" spans="1:2" x14ac:dyDescent="0.25">
      <c r="A1081" s="98">
        <v>1.0860000000000001</v>
      </c>
      <c r="B1081" s="98">
        <f t="shared" si="16"/>
        <v>3.091653219808662E-2</v>
      </c>
    </row>
    <row r="1082" spans="1:2" x14ac:dyDescent="0.25">
      <c r="A1082" s="98">
        <v>1.087</v>
      </c>
      <c r="B1082" s="98">
        <f t="shared" si="16"/>
        <v>3.08901018845247E-2</v>
      </c>
    </row>
    <row r="1083" spans="1:2" x14ac:dyDescent="0.25">
      <c r="A1083" s="98">
        <v>1.0880000000000001</v>
      </c>
      <c r="B1083" s="98">
        <f t="shared" si="16"/>
        <v>3.0863716731695041E-2</v>
      </c>
    </row>
    <row r="1084" spans="1:2" x14ac:dyDescent="0.25">
      <c r="A1084" s="98">
        <v>1.089</v>
      </c>
      <c r="B1084" s="98">
        <f t="shared" si="16"/>
        <v>3.083737662392335E-2</v>
      </c>
    </row>
    <row r="1085" spans="1:2" x14ac:dyDescent="0.25">
      <c r="A1085" s="98">
        <v>1.0900000000000001</v>
      </c>
      <c r="B1085" s="98">
        <f t="shared" si="16"/>
        <v>3.0811081445930099E-2</v>
      </c>
    </row>
    <row r="1086" spans="1:2" x14ac:dyDescent="0.25">
      <c r="A1086" s="98">
        <v>1.091</v>
      </c>
      <c r="B1086" s="98">
        <f t="shared" si="16"/>
        <v>3.0784831082828902E-2</v>
      </c>
    </row>
    <row r="1087" spans="1:2" x14ac:dyDescent="0.25">
      <c r="A1087" s="98">
        <v>1.0920000000000001</v>
      </c>
      <c r="B1087" s="98">
        <f t="shared" si="16"/>
        <v>3.0758625420124829E-2</v>
      </c>
    </row>
    <row r="1088" spans="1:2" x14ac:dyDescent="0.25">
      <c r="A1088" s="98">
        <v>1.093</v>
      </c>
      <c r="B1088" s="98">
        <f t="shared" si="16"/>
        <v>3.0732464343712736E-2</v>
      </c>
    </row>
    <row r="1089" spans="1:2" x14ac:dyDescent="0.25">
      <c r="A1089" s="98">
        <v>1.0940000000000001</v>
      </c>
      <c r="B1089" s="98">
        <f t="shared" si="16"/>
        <v>3.0706347739875572E-2</v>
      </c>
    </row>
    <row r="1090" spans="1:2" x14ac:dyDescent="0.25">
      <c r="A1090" s="98">
        <v>1.095</v>
      </c>
      <c r="B1090" s="98">
        <f t="shared" si="16"/>
        <v>3.0680275495282832E-2</v>
      </c>
    </row>
    <row r="1091" spans="1:2" x14ac:dyDescent="0.25">
      <c r="A1091" s="98">
        <v>1.0960000000000001</v>
      </c>
      <c r="B1091" s="98">
        <f t="shared" si="16"/>
        <v>3.0654247496988776E-2</v>
      </c>
    </row>
    <row r="1092" spans="1:2" x14ac:dyDescent="0.25">
      <c r="A1092" s="98">
        <v>1.097</v>
      </c>
      <c r="B1092" s="98">
        <f t="shared" si="16"/>
        <v>3.0628263632430919E-2</v>
      </c>
    </row>
  </sheetData>
  <pageMargins left="0.7" right="0.7" top="0.78740157499999996" bottom="0.78740157499999996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P110"/>
  <sheetViews>
    <sheetView workbookViewId="0">
      <selection activeCell="G11" sqref="G11"/>
    </sheetView>
  </sheetViews>
  <sheetFormatPr baseColWidth="10" defaultRowHeight="15" x14ac:dyDescent="0.25"/>
  <sheetData>
    <row r="2" spans="2:16" x14ac:dyDescent="0.25">
      <c r="G2" t="s">
        <v>1</v>
      </c>
    </row>
    <row r="3" spans="2:16" x14ac:dyDescent="0.25">
      <c r="B3" t="s">
        <v>66</v>
      </c>
      <c r="E3" t="s">
        <v>65</v>
      </c>
      <c r="G3" t="s">
        <v>67</v>
      </c>
    </row>
    <row r="5" spans="2:16" x14ac:dyDescent="0.25">
      <c r="B5">
        <v>3.4497900000000001</v>
      </c>
      <c r="C5">
        <v>0.60309999999999997</v>
      </c>
      <c r="E5" s="55">
        <v>3.24817</v>
      </c>
      <c r="F5" s="55">
        <v>0.61312999999999995</v>
      </c>
      <c r="G5" s="55"/>
      <c r="H5" s="55"/>
      <c r="I5" s="55"/>
      <c r="J5" s="55"/>
      <c r="K5" s="55"/>
      <c r="L5" s="55"/>
      <c r="M5" s="55"/>
      <c r="N5" s="55"/>
      <c r="O5" s="55"/>
      <c r="P5" s="55"/>
    </row>
    <row r="6" spans="2:16" x14ac:dyDescent="0.25">
      <c r="B6">
        <v>3.5442300000000002</v>
      </c>
      <c r="C6">
        <v>0.59677000000000002</v>
      </c>
      <c r="E6" s="55">
        <v>3.3416999999999999</v>
      </c>
      <c r="F6" s="55">
        <v>0.60650999999999999</v>
      </c>
      <c r="G6" s="55"/>
      <c r="H6" s="55"/>
      <c r="I6" s="55"/>
      <c r="J6" s="55"/>
      <c r="K6" s="55"/>
      <c r="L6" s="55"/>
      <c r="M6" s="55"/>
      <c r="N6" s="55"/>
      <c r="O6" s="55"/>
      <c r="P6" s="55"/>
    </row>
    <row r="7" spans="2:16" x14ac:dyDescent="0.25">
      <c r="B7">
        <v>3.6071900000000001</v>
      </c>
      <c r="C7">
        <v>0.59202999999999995</v>
      </c>
      <c r="E7" s="55">
        <v>3.4352299999999998</v>
      </c>
      <c r="F7" s="55">
        <v>0.59989000000000003</v>
      </c>
      <c r="G7" s="55"/>
      <c r="H7" s="55"/>
      <c r="I7" s="55"/>
      <c r="J7" s="55"/>
      <c r="K7" s="55"/>
      <c r="L7" s="55"/>
      <c r="M7" s="55"/>
      <c r="N7" s="55"/>
      <c r="O7" s="55"/>
      <c r="P7" s="55"/>
    </row>
    <row r="8" spans="2:16" x14ac:dyDescent="0.25">
      <c r="B8">
        <v>3.73312</v>
      </c>
      <c r="C8">
        <v>0.59045000000000003</v>
      </c>
      <c r="E8" s="55">
        <v>3.5421200000000002</v>
      </c>
      <c r="F8" s="55">
        <v>0.59326999999999996</v>
      </c>
      <c r="G8" s="55"/>
      <c r="H8" s="55"/>
      <c r="I8" s="55"/>
      <c r="J8" s="55"/>
      <c r="K8" s="55"/>
      <c r="L8" s="55"/>
      <c r="M8" s="55"/>
      <c r="N8" s="55"/>
      <c r="O8" s="55"/>
      <c r="P8" s="55"/>
    </row>
    <row r="9" spans="2:16" x14ac:dyDescent="0.25">
      <c r="B9">
        <v>3.8275700000000001</v>
      </c>
      <c r="C9">
        <v>0.5857</v>
      </c>
      <c r="E9" s="55">
        <v>3.63565</v>
      </c>
      <c r="F9" s="55">
        <v>0.58797999999999995</v>
      </c>
      <c r="G9" s="55"/>
      <c r="H9" s="55"/>
      <c r="I9" s="55"/>
      <c r="J9" s="55"/>
      <c r="K9" s="55"/>
      <c r="L9" s="55"/>
      <c r="M9" s="55"/>
      <c r="N9" s="55"/>
      <c r="O9" s="55"/>
      <c r="P9" s="55"/>
    </row>
    <row r="10" spans="2:16" x14ac:dyDescent="0.25">
      <c r="B10">
        <v>3.9377499999999999</v>
      </c>
      <c r="C10">
        <v>0.58333000000000002</v>
      </c>
      <c r="E10" s="55">
        <v>3.74254</v>
      </c>
      <c r="F10" s="55">
        <v>0.58399999999999996</v>
      </c>
      <c r="G10" s="55"/>
      <c r="H10" s="55"/>
      <c r="I10" s="55"/>
      <c r="J10" s="55"/>
      <c r="K10" s="55"/>
      <c r="L10" s="55"/>
      <c r="M10" s="55"/>
      <c r="N10" s="55"/>
      <c r="O10" s="55"/>
      <c r="P10" s="55"/>
    </row>
    <row r="11" spans="2:16" x14ac:dyDescent="0.25">
      <c r="B11">
        <v>4.0321999999999996</v>
      </c>
      <c r="C11">
        <v>0.57779000000000003</v>
      </c>
      <c r="E11" s="55">
        <v>3.8360699999999999</v>
      </c>
      <c r="F11" s="55">
        <v>0.57606000000000002</v>
      </c>
      <c r="G11" s="55"/>
      <c r="H11" s="55"/>
      <c r="I11" s="55"/>
      <c r="J11" s="55"/>
      <c r="K11" s="55"/>
      <c r="L11" s="55"/>
      <c r="M11" s="55"/>
      <c r="N11" s="55"/>
      <c r="O11" s="55"/>
      <c r="P11" s="55"/>
    </row>
    <row r="12" spans="2:16" x14ac:dyDescent="0.25">
      <c r="B12">
        <v>4.1896100000000001</v>
      </c>
      <c r="C12">
        <v>0.58096000000000003</v>
      </c>
      <c r="E12" s="55">
        <v>3.9696799999999999</v>
      </c>
      <c r="F12" s="55">
        <v>0.57474000000000003</v>
      </c>
      <c r="G12" s="55"/>
      <c r="H12" s="55"/>
      <c r="I12" s="55"/>
      <c r="J12" s="55"/>
      <c r="K12" s="55"/>
      <c r="L12" s="55"/>
      <c r="M12" s="55"/>
      <c r="N12" s="55"/>
      <c r="O12" s="55"/>
      <c r="P12" s="55"/>
    </row>
    <row r="13" spans="2:16" x14ac:dyDescent="0.25">
      <c r="B13">
        <v>4.3155299999999999</v>
      </c>
      <c r="C13">
        <v>0.58016999999999996</v>
      </c>
      <c r="E13" s="55">
        <v>4.1032900000000003</v>
      </c>
      <c r="F13" s="55">
        <v>0.57870999999999995</v>
      </c>
      <c r="G13" s="55"/>
      <c r="H13" s="55"/>
      <c r="I13" s="55"/>
      <c r="J13" s="55"/>
      <c r="K13" s="55"/>
      <c r="L13" s="55"/>
      <c r="M13" s="55"/>
      <c r="N13" s="55"/>
      <c r="O13" s="55"/>
      <c r="P13" s="55"/>
    </row>
    <row r="14" spans="2:16" x14ac:dyDescent="0.25">
      <c r="B14">
        <v>4.4257200000000001</v>
      </c>
      <c r="C14">
        <v>0.58253999999999995</v>
      </c>
      <c r="E14" s="55">
        <v>4.23691</v>
      </c>
      <c r="F14" s="55">
        <v>0.57870999999999995</v>
      </c>
      <c r="G14" s="55"/>
      <c r="H14" s="55"/>
      <c r="I14" s="55"/>
      <c r="J14" s="55"/>
      <c r="K14" s="55"/>
      <c r="L14" s="55"/>
      <c r="M14" s="55"/>
      <c r="N14" s="55"/>
      <c r="O14" s="55"/>
      <c r="P14" s="55"/>
    </row>
    <row r="15" spans="2:16" x14ac:dyDescent="0.25">
      <c r="B15">
        <v>4.4729400000000004</v>
      </c>
      <c r="C15">
        <v>0.58887</v>
      </c>
      <c r="E15" s="55">
        <v>4.37052</v>
      </c>
      <c r="F15" s="55">
        <v>0.58267999999999998</v>
      </c>
      <c r="G15" s="55"/>
      <c r="H15" s="55"/>
      <c r="I15" s="55"/>
      <c r="J15" s="55"/>
      <c r="K15" s="55"/>
      <c r="L15" s="55"/>
      <c r="M15" s="55"/>
      <c r="N15" s="55"/>
      <c r="O15" s="55"/>
      <c r="P15" s="55"/>
    </row>
    <row r="16" spans="2:16" x14ac:dyDescent="0.25">
      <c r="B16">
        <v>4.5516399999999999</v>
      </c>
      <c r="C16">
        <v>0.59282000000000001</v>
      </c>
      <c r="E16" s="55">
        <v>4.50413</v>
      </c>
      <c r="F16" s="55">
        <v>0.58003000000000005</v>
      </c>
      <c r="G16" s="55"/>
      <c r="H16" s="55"/>
      <c r="I16" s="55"/>
      <c r="J16" s="55"/>
      <c r="K16" s="55"/>
      <c r="L16" s="55"/>
      <c r="M16" s="55"/>
      <c r="N16" s="55"/>
      <c r="O16" s="55"/>
      <c r="P16" s="55"/>
    </row>
    <row r="17" spans="2:16" x14ac:dyDescent="0.25">
      <c r="B17">
        <v>4.6146099999999999</v>
      </c>
      <c r="C17">
        <v>0.59836</v>
      </c>
      <c r="E17" s="55">
        <v>4.6243800000000004</v>
      </c>
      <c r="F17" s="55">
        <v>0.58135999999999999</v>
      </c>
      <c r="G17" s="55"/>
      <c r="H17" s="55"/>
      <c r="I17" s="55"/>
      <c r="J17" s="55"/>
      <c r="K17" s="55"/>
      <c r="L17" s="55"/>
      <c r="M17" s="55"/>
      <c r="N17" s="55"/>
      <c r="O17" s="55"/>
      <c r="P17" s="55"/>
    </row>
    <row r="18" spans="2:16" x14ac:dyDescent="0.25">
      <c r="B18">
        <v>4.7090500000000004</v>
      </c>
      <c r="C18">
        <v>0.60309999999999997</v>
      </c>
      <c r="E18" s="55">
        <v>4.7045500000000002</v>
      </c>
      <c r="F18" s="55">
        <v>0.58797999999999995</v>
      </c>
      <c r="G18" s="55"/>
      <c r="H18" s="55"/>
      <c r="I18" s="55"/>
      <c r="J18" s="55"/>
      <c r="K18" s="55"/>
      <c r="L18" s="55"/>
      <c r="M18" s="55"/>
      <c r="N18" s="55"/>
      <c r="O18" s="55"/>
      <c r="P18" s="55"/>
    </row>
    <row r="19" spans="2:16" x14ac:dyDescent="0.25">
      <c r="B19">
        <v>4.7877599999999996</v>
      </c>
      <c r="C19">
        <v>0.60706000000000004</v>
      </c>
      <c r="E19" s="55">
        <v>4.8247999999999998</v>
      </c>
      <c r="F19" s="55">
        <v>0.59194999999999998</v>
      </c>
      <c r="G19" s="55"/>
      <c r="H19" s="55"/>
      <c r="I19" s="55"/>
      <c r="J19" s="55"/>
      <c r="K19" s="55"/>
      <c r="L19" s="55"/>
      <c r="M19" s="55"/>
      <c r="N19" s="55"/>
      <c r="O19" s="55"/>
      <c r="P19" s="55"/>
    </row>
    <row r="20" spans="2:16" x14ac:dyDescent="0.25">
      <c r="B20">
        <v>4.86646</v>
      </c>
      <c r="C20">
        <v>0.61180000000000001</v>
      </c>
      <c r="E20" s="55">
        <v>4.89161</v>
      </c>
      <c r="F20" s="55">
        <v>0.58399999999999996</v>
      </c>
      <c r="G20" s="55"/>
      <c r="H20" s="55"/>
      <c r="I20" s="55"/>
      <c r="J20" s="55"/>
      <c r="K20" s="55"/>
      <c r="L20" s="55"/>
      <c r="M20" s="55"/>
      <c r="N20" s="55"/>
      <c r="O20" s="55"/>
      <c r="P20" s="55"/>
    </row>
    <row r="21" spans="2:16" x14ac:dyDescent="0.25">
      <c r="B21">
        <v>4.92943</v>
      </c>
      <c r="C21">
        <v>0.62524999999999997</v>
      </c>
      <c r="E21" s="55">
        <v>4.9584200000000003</v>
      </c>
      <c r="F21" s="55">
        <v>0.57738</v>
      </c>
      <c r="G21" s="55"/>
      <c r="H21" s="55"/>
      <c r="I21" s="55"/>
      <c r="J21" s="55"/>
      <c r="K21" s="55"/>
      <c r="L21" s="55"/>
      <c r="M21" s="55"/>
      <c r="N21" s="55"/>
      <c r="O21" s="55"/>
      <c r="P21" s="55"/>
    </row>
    <row r="22" spans="2:16" x14ac:dyDescent="0.25">
      <c r="B22">
        <v>4.92943</v>
      </c>
      <c r="C22">
        <v>0.61892000000000003</v>
      </c>
      <c r="E22" s="55">
        <v>5.0118600000000004</v>
      </c>
      <c r="F22" s="55">
        <v>0.56811999999999996</v>
      </c>
      <c r="G22" s="55"/>
      <c r="H22" s="55"/>
      <c r="I22" s="55"/>
      <c r="J22" s="55"/>
      <c r="K22" s="55"/>
      <c r="L22" s="55"/>
      <c r="M22" s="55"/>
      <c r="N22" s="55"/>
      <c r="O22" s="55"/>
      <c r="P22" s="55"/>
    </row>
    <row r="23" spans="2:16" x14ac:dyDescent="0.25">
      <c r="B23">
        <v>5.0081300000000004</v>
      </c>
      <c r="C23">
        <v>0.63710999999999995</v>
      </c>
      <c r="E23" s="55">
        <v>5.1187500000000004</v>
      </c>
      <c r="F23" s="55">
        <v>0.5615</v>
      </c>
      <c r="G23" s="55"/>
      <c r="H23" s="55"/>
      <c r="I23" s="55"/>
      <c r="J23" s="55"/>
      <c r="K23" s="55"/>
      <c r="L23" s="55"/>
      <c r="M23" s="55"/>
      <c r="N23" s="55"/>
      <c r="O23" s="55"/>
      <c r="P23" s="55"/>
    </row>
    <row r="24" spans="2:16" x14ac:dyDescent="0.25">
      <c r="B24">
        <v>5.0238699999999996</v>
      </c>
      <c r="C24">
        <v>0.62999000000000005</v>
      </c>
      <c r="E24" s="55">
        <v>5.1989200000000002</v>
      </c>
      <c r="F24" s="55">
        <v>0.55488000000000004</v>
      </c>
      <c r="G24" s="55"/>
      <c r="H24" s="55"/>
      <c r="I24" s="55"/>
      <c r="J24" s="55"/>
      <c r="K24" s="55"/>
      <c r="L24" s="55"/>
      <c r="M24" s="55"/>
      <c r="N24" s="55"/>
      <c r="O24" s="55"/>
      <c r="P24" s="55"/>
    </row>
    <row r="25" spans="2:16" x14ac:dyDescent="0.25">
      <c r="B25">
        <v>5.0710899999999999</v>
      </c>
      <c r="C25">
        <v>0.64502000000000004</v>
      </c>
      <c r="E25" s="55">
        <v>5.2790900000000001</v>
      </c>
      <c r="F25" s="55">
        <v>0.54957999999999996</v>
      </c>
      <c r="G25" s="55"/>
      <c r="H25" s="55"/>
      <c r="I25" s="55"/>
      <c r="J25" s="55"/>
      <c r="K25" s="55"/>
      <c r="L25" s="55"/>
      <c r="M25" s="55"/>
      <c r="N25" s="55"/>
      <c r="O25" s="55"/>
      <c r="P25" s="55"/>
    </row>
    <row r="26" spans="2:16" x14ac:dyDescent="0.25">
      <c r="B26">
        <v>5.1183199999999998</v>
      </c>
      <c r="C26">
        <v>0.65293000000000001</v>
      </c>
      <c r="E26" s="55">
        <v>5.3592599999999999</v>
      </c>
      <c r="F26" s="55">
        <v>0.54561000000000004</v>
      </c>
      <c r="G26" s="55"/>
      <c r="H26" s="55"/>
      <c r="I26" s="55"/>
      <c r="J26" s="55"/>
      <c r="K26" s="55"/>
      <c r="L26" s="55"/>
      <c r="M26" s="55"/>
      <c r="N26" s="55"/>
      <c r="O26" s="55"/>
      <c r="P26" s="55"/>
    </row>
    <row r="27" spans="2:16" x14ac:dyDescent="0.25">
      <c r="B27">
        <v>5.1812800000000001</v>
      </c>
      <c r="C27">
        <v>0.66083999999999998</v>
      </c>
      <c r="E27">
        <v>5.4394299999999998</v>
      </c>
      <c r="F27">
        <v>0.54030999999999996</v>
      </c>
    </row>
    <row r="28" spans="2:16" x14ac:dyDescent="0.25">
      <c r="B28">
        <v>5.2127600000000003</v>
      </c>
      <c r="C28">
        <v>0.66874999999999996</v>
      </c>
      <c r="E28">
        <v>5.5730399999999998</v>
      </c>
      <c r="F28">
        <v>0.54030999999999996</v>
      </c>
    </row>
    <row r="29" spans="2:16" x14ac:dyDescent="0.25">
      <c r="B29">
        <v>5.2599799999999997</v>
      </c>
      <c r="C29">
        <v>0.67664999999999997</v>
      </c>
      <c r="E29">
        <v>5.7066499999999998</v>
      </c>
      <c r="F29">
        <v>0.53898999999999997</v>
      </c>
    </row>
    <row r="30" spans="2:16" x14ac:dyDescent="0.25">
      <c r="B30">
        <v>5.2914599999999998</v>
      </c>
      <c r="C30">
        <v>0.68455999999999995</v>
      </c>
      <c r="E30">
        <v>5.7868199999999996</v>
      </c>
      <c r="F30">
        <v>0.54561000000000004</v>
      </c>
    </row>
    <row r="31" spans="2:16" x14ac:dyDescent="0.25">
      <c r="B31">
        <v>5.3701699999999999</v>
      </c>
      <c r="C31">
        <v>0.70038</v>
      </c>
      <c r="E31">
        <v>5.8669900000000004</v>
      </c>
      <c r="F31">
        <v>0.55223</v>
      </c>
    </row>
    <row r="32" spans="2:16" x14ac:dyDescent="0.25">
      <c r="B32">
        <v>5.38591</v>
      </c>
      <c r="C32">
        <v>0.71619999999999995</v>
      </c>
      <c r="E32">
        <v>5.9337900000000001</v>
      </c>
      <c r="F32">
        <v>0.54296</v>
      </c>
    </row>
    <row r="33" spans="2:6" x14ac:dyDescent="0.25">
      <c r="B33">
        <v>5.38591</v>
      </c>
      <c r="C33">
        <v>0.70828999999999998</v>
      </c>
      <c r="E33">
        <v>6.0273199999999996</v>
      </c>
      <c r="F33">
        <v>0.53898999999999997</v>
      </c>
    </row>
    <row r="34" spans="2:6" x14ac:dyDescent="0.25">
      <c r="B34">
        <v>5.38591</v>
      </c>
      <c r="C34">
        <v>0.69247000000000003</v>
      </c>
      <c r="E34">
        <v>6.0941299999999998</v>
      </c>
      <c r="F34">
        <v>0.53103999999999996</v>
      </c>
    </row>
    <row r="35" spans="2:6" x14ac:dyDescent="0.25">
      <c r="B35">
        <v>5.4173900000000001</v>
      </c>
      <c r="C35">
        <v>0.73992999999999998</v>
      </c>
      <c r="E35">
        <v>6.1475799999999996</v>
      </c>
      <c r="F35">
        <v>0.52176999999999996</v>
      </c>
    </row>
    <row r="36" spans="2:6" x14ac:dyDescent="0.25">
      <c r="B36">
        <v>5.4173900000000001</v>
      </c>
      <c r="C36">
        <v>0.73202</v>
      </c>
      <c r="E36">
        <v>6.2277399999999998</v>
      </c>
      <c r="F36">
        <v>0.51515</v>
      </c>
    </row>
    <row r="37" spans="2:6" x14ac:dyDescent="0.25">
      <c r="B37">
        <v>5.4173900000000001</v>
      </c>
      <c r="C37">
        <v>0.72411000000000003</v>
      </c>
      <c r="E37">
        <v>6.2411099999999999</v>
      </c>
      <c r="F37">
        <v>0.51780000000000004</v>
      </c>
    </row>
    <row r="38" spans="2:6" x14ac:dyDescent="0.25">
      <c r="B38">
        <v>5.4331300000000002</v>
      </c>
      <c r="C38">
        <v>0.75573999999999997</v>
      </c>
      <c r="E38">
        <v>6.3079099999999997</v>
      </c>
      <c r="F38">
        <v>0.50721000000000005</v>
      </c>
    </row>
    <row r="39" spans="2:6" x14ac:dyDescent="0.25">
      <c r="B39">
        <v>5.4331300000000002</v>
      </c>
      <c r="C39">
        <v>0.74783999999999995</v>
      </c>
      <c r="E39">
        <v>6.3212700000000002</v>
      </c>
      <c r="F39">
        <v>0.51117999999999997</v>
      </c>
    </row>
    <row r="40" spans="2:6" x14ac:dyDescent="0.25">
      <c r="B40">
        <v>5.4488700000000003</v>
      </c>
      <c r="C40">
        <v>0.76365000000000005</v>
      </c>
      <c r="E40">
        <v>6.3880800000000004</v>
      </c>
      <c r="F40">
        <v>0.50456000000000001</v>
      </c>
    </row>
    <row r="41" spans="2:6" x14ac:dyDescent="0.25">
      <c r="B41">
        <v>5.4803499999999996</v>
      </c>
      <c r="C41">
        <v>0.78737999999999997</v>
      </c>
      <c r="E41">
        <v>6.40144</v>
      </c>
      <c r="F41">
        <v>0.49926999999999999</v>
      </c>
    </row>
    <row r="42" spans="2:6" x14ac:dyDescent="0.25">
      <c r="B42">
        <v>5.4803499999999996</v>
      </c>
      <c r="C42">
        <v>0.77156000000000002</v>
      </c>
      <c r="E42">
        <v>6.4682500000000003</v>
      </c>
      <c r="F42">
        <v>0.49793999999999999</v>
      </c>
    </row>
    <row r="43" spans="2:6" x14ac:dyDescent="0.25">
      <c r="B43">
        <v>5.5118400000000003</v>
      </c>
      <c r="C43">
        <v>0.79529000000000005</v>
      </c>
      <c r="E43">
        <v>6.4949700000000004</v>
      </c>
      <c r="F43">
        <v>0.49264999999999998</v>
      </c>
    </row>
    <row r="44" spans="2:6" x14ac:dyDescent="0.25">
      <c r="B44">
        <v>5.5118400000000003</v>
      </c>
      <c r="C44">
        <v>0.77947</v>
      </c>
      <c r="E44">
        <v>6.5617799999999997</v>
      </c>
      <c r="F44">
        <v>0.48603000000000002</v>
      </c>
    </row>
    <row r="45" spans="2:6" x14ac:dyDescent="0.25">
      <c r="B45">
        <v>5.5433199999999996</v>
      </c>
      <c r="C45">
        <v>0.78895999999999999</v>
      </c>
      <c r="E45">
        <v>6.5751400000000002</v>
      </c>
      <c r="F45">
        <v>0.49264999999999998</v>
      </c>
    </row>
    <row r="46" spans="2:6" x14ac:dyDescent="0.25">
      <c r="B46">
        <v>5.6692400000000003</v>
      </c>
      <c r="C46">
        <v>0.78580000000000005</v>
      </c>
      <c r="E46">
        <v>6.6553100000000001</v>
      </c>
      <c r="F46">
        <v>0.48337999999999998</v>
      </c>
    </row>
    <row r="47" spans="2:6" x14ac:dyDescent="0.25">
      <c r="B47">
        <v>5.7636900000000004</v>
      </c>
      <c r="C47">
        <v>0.78183999999999998</v>
      </c>
      <c r="E47">
        <v>6.6686699999999997</v>
      </c>
      <c r="F47">
        <v>0.47543000000000002</v>
      </c>
    </row>
    <row r="48" spans="2:6" x14ac:dyDescent="0.25">
      <c r="B48">
        <v>5.8581399999999997</v>
      </c>
      <c r="C48">
        <v>0.77710000000000001</v>
      </c>
      <c r="E48">
        <v>6.7488400000000004</v>
      </c>
      <c r="F48">
        <v>0.47014</v>
      </c>
    </row>
    <row r="49" spans="2:6" x14ac:dyDescent="0.25">
      <c r="B49">
        <v>5.9683200000000003</v>
      </c>
      <c r="C49">
        <v>0.77393999999999996</v>
      </c>
      <c r="E49">
        <v>6.7488400000000004</v>
      </c>
      <c r="F49">
        <v>0.47543000000000002</v>
      </c>
    </row>
    <row r="50" spans="2:6" x14ac:dyDescent="0.25">
      <c r="B50">
        <v>6.1886900000000002</v>
      </c>
      <c r="C50">
        <v>0.76998</v>
      </c>
      <c r="E50">
        <v>6.8156400000000001</v>
      </c>
      <c r="F50">
        <v>0.46087</v>
      </c>
    </row>
    <row r="51" spans="2:6" x14ac:dyDescent="0.25">
      <c r="B51">
        <v>6.3460999999999999</v>
      </c>
      <c r="C51">
        <v>0.76761000000000001</v>
      </c>
      <c r="E51">
        <v>6.8156400000000001</v>
      </c>
      <c r="F51">
        <v>0.46749000000000002</v>
      </c>
    </row>
    <row r="52" spans="2:6" x14ac:dyDescent="0.25">
      <c r="B52">
        <v>6.5035100000000003</v>
      </c>
      <c r="C52">
        <v>0.76919000000000004</v>
      </c>
      <c r="E52">
        <v>6.9091699999999996</v>
      </c>
      <c r="F52">
        <v>0.46087</v>
      </c>
    </row>
    <row r="53" spans="2:6" x14ac:dyDescent="0.25">
      <c r="B53">
        <v>6.5822099999999999</v>
      </c>
      <c r="C53">
        <v>0.77473000000000003</v>
      </c>
      <c r="E53">
        <v>6.9225300000000001</v>
      </c>
      <c r="F53">
        <v>0.45424999999999999</v>
      </c>
    </row>
    <row r="54" spans="2:6" x14ac:dyDescent="0.25">
      <c r="B54">
        <v>6.67666</v>
      </c>
      <c r="C54">
        <v>0.76998</v>
      </c>
      <c r="E54">
        <v>6.9893400000000003</v>
      </c>
      <c r="F54">
        <v>0.45424999999999999</v>
      </c>
    </row>
    <row r="55" spans="2:6" x14ac:dyDescent="0.25">
      <c r="B55">
        <v>6.7868399999999998</v>
      </c>
      <c r="C55">
        <v>0.76761000000000001</v>
      </c>
      <c r="E55">
        <v>7.0160600000000004</v>
      </c>
      <c r="F55">
        <v>0.44762999999999997</v>
      </c>
    </row>
    <row r="56" spans="2:6" x14ac:dyDescent="0.25">
      <c r="B56">
        <v>6.89703</v>
      </c>
      <c r="C56">
        <v>0.76524000000000003</v>
      </c>
      <c r="E56">
        <v>7.0962300000000003</v>
      </c>
      <c r="F56">
        <v>0.44233</v>
      </c>
    </row>
    <row r="57" spans="2:6" x14ac:dyDescent="0.25">
      <c r="B57">
        <v>6.9599900000000003</v>
      </c>
      <c r="C57">
        <v>0.75970000000000004</v>
      </c>
      <c r="E57">
        <v>7.0962300000000003</v>
      </c>
      <c r="F57">
        <v>0.44762999999999997</v>
      </c>
    </row>
    <row r="58" spans="2:6" x14ac:dyDescent="0.25">
      <c r="B58">
        <v>7.0701799999999997</v>
      </c>
      <c r="C58">
        <v>0.75732999999999995</v>
      </c>
      <c r="E58">
        <v>7.1897599999999997</v>
      </c>
      <c r="F58">
        <v>0.43703999999999998</v>
      </c>
    </row>
    <row r="59" spans="2:6" x14ac:dyDescent="0.25">
      <c r="B59">
        <v>7.2275900000000002</v>
      </c>
      <c r="C59">
        <v>0.75812000000000002</v>
      </c>
      <c r="E59">
        <v>7.1897599999999997</v>
      </c>
      <c r="F59">
        <v>0.44101000000000001</v>
      </c>
    </row>
    <row r="60" spans="2:6" x14ac:dyDescent="0.25">
      <c r="B60">
        <v>7.3849999999999998</v>
      </c>
      <c r="C60">
        <v>0.75573999999999997</v>
      </c>
      <c r="E60">
        <v>7.3100100000000001</v>
      </c>
      <c r="F60">
        <v>0.43174000000000001</v>
      </c>
    </row>
    <row r="61" spans="2:6" x14ac:dyDescent="0.25">
      <c r="B61">
        <v>7.5424100000000003</v>
      </c>
      <c r="C61">
        <v>0.75495000000000001</v>
      </c>
      <c r="E61">
        <v>7.3100100000000001</v>
      </c>
      <c r="F61">
        <v>0.43439</v>
      </c>
    </row>
    <row r="62" spans="2:6" x14ac:dyDescent="0.25">
      <c r="B62">
        <v>7.6998100000000003</v>
      </c>
      <c r="C62">
        <v>0.75732999999999995</v>
      </c>
      <c r="E62">
        <v>7.4035399999999996</v>
      </c>
      <c r="F62">
        <v>0.42643999999999999</v>
      </c>
    </row>
    <row r="63" spans="2:6" x14ac:dyDescent="0.25">
      <c r="B63">
        <v>7.7627800000000002</v>
      </c>
      <c r="C63">
        <v>0.76285999999999998</v>
      </c>
      <c r="E63">
        <v>7.4035399999999996</v>
      </c>
      <c r="F63">
        <v>0.42776999999999998</v>
      </c>
    </row>
    <row r="64" spans="2:6" x14ac:dyDescent="0.25">
      <c r="B64">
        <v>7.8887</v>
      </c>
      <c r="C64">
        <v>0.76602999999999999</v>
      </c>
      <c r="E64">
        <v>7.5371499999999996</v>
      </c>
      <c r="F64">
        <v>0.42909000000000003</v>
      </c>
    </row>
    <row r="65" spans="2:6" x14ac:dyDescent="0.25">
      <c r="B65">
        <v>8.0461100000000005</v>
      </c>
      <c r="C65">
        <v>0.76444000000000001</v>
      </c>
      <c r="E65">
        <v>7.5371499999999996</v>
      </c>
      <c r="F65">
        <v>0.42247000000000001</v>
      </c>
    </row>
    <row r="66" spans="2:6" x14ac:dyDescent="0.25">
      <c r="B66">
        <v>8.2035199999999993</v>
      </c>
      <c r="C66">
        <v>0.76444000000000001</v>
      </c>
      <c r="E66">
        <v>7.6707700000000001</v>
      </c>
      <c r="F66">
        <v>0.42643999999999999</v>
      </c>
    </row>
    <row r="67" spans="2:6" x14ac:dyDescent="0.25">
      <c r="B67">
        <v>8.3609299999999998</v>
      </c>
      <c r="C67">
        <v>0.76127999999999996</v>
      </c>
      <c r="E67">
        <v>7.8043800000000001</v>
      </c>
      <c r="F67">
        <v>0.42380000000000001</v>
      </c>
    </row>
    <row r="68" spans="2:6" x14ac:dyDescent="0.25">
      <c r="B68">
        <v>8.5183400000000002</v>
      </c>
      <c r="C68">
        <v>0.76127999999999996</v>
      </c>
      <c r="E68">
        <v>7.8979100000000004</v>
      </c>
      <c r="F68">
        <v>0.42512</v>
      </c>
    </row>
    <row r="69" spans="2:6" x14ac:dyDescent="0.25">
      <c r="B69">
        <v>8.6442599999999992</v>
      </c>
      <c r="C69">
        <v>0.76524000000000003</v>
      </c>
      <c r="E69">
        <v>7.9914399999999999</v>
      </c>
      <c r="F69">
        <v>0.41849999999999998</v>
      </c>
    </row>
    <row r="70" spans="2:6" x14ac:dyDescent="0.25">
      <c r="B70">
        <v>8.7229700000000001</v>
      </c>
      <c r="C70">
        <v>0.76919000000000004</v>
      </c>
      <c r="E70">
        <v>8.1250499999999999</v>
      </c>
      <c r="F70">
        <v>0.42115000000000002</v>
      </c>
    </row>
    <row r="71" spans="2:6" x14ac:dyDescent="0.25">
      <c r="B71">
        <v>8.8174100000000006</v>
      </c>
      <c r="C71">
        <v>0.77393999999999996</v>
      </c>
      <c r="E71">
        <v>8.2586700000000004</v>
      </c>
      <c r="F71">
        <v>0.42380000000000001</v>
      </c>
    </row>
    <row r="72" spans="2:6" x14ac:dyDescent="0.25">
      <c r="B72">
        <v>8.9276</v>
      </c>
      <c r="C72">
        <v>0.77788999999999997</v>
      </c>
      <c r="E72">
        <v>8.3388299999999997</v>
      </c>
      <c r="F72">
        <v>0.41320000000000001</v>
      </c>
    </row>
    <row r="73" spans="2:6" x14ac:dyDescent="0.25">
      <c r="B73">
        <v>9.0535300000000003</v>
      </c>
      <c r="C73">
        <v>0.77551999999999999</v>
      </c>
      <c r="E73">
        <v>8.4457199999999997</v>
      </c>
      <c r="F73">
        <v>0.41320000000000001</v>
      </c>
    </row>
    <row r="74" spans="2:6" x14ac:dyDescent="0.25">
      <c r="B74">
        <v>9.1951900000000002</v>
      </c>
      <c r="C74">
        <v>0.77551999999999999</v>
      </c>
      <c r="E74">
        <v>8.5125299999999999</v>
      </c>
      <c r="F74">
        <v>0.40526000000000001</v>
      </c>
    </row>
    <row r="75" spans="2:6" x14ac:dyDescent="0.25">
      <c r="B75">
        <v>9.3526000000000007</v>
      </c>
      <c r="C75">
        <v>0.77314000000000005</v>
      </c>
      <c r="E75">
        <v>8.5659799999999997</v>
      </c>
      <c r="F75">
        <v>0.39599000000000001</v>
      </c>
    </row>
    <row r="76" spans="2:6" x14ac:dyDescent="0.25">
      <c r="B76">
        <v>9.5100099999999994</v>
      </c>
      <c r="C76">
        <v>0.76998</v>
      </c>
      <c r="E76">
        <v>8.6327800000000003</v>
      </c>
      <c r="F76">
        <v>0.38672000000000001</v>
      </c>
    </row>
    <row r="77" spans="2:6" x14ac:dyDescent="0.25">
      <c r="B77">
        <v>9.6674199999999999</v>
      </c>
      <c r="C77">
        <v>0.76919000000000004</v>
      </c>
      <c r="E77">
        <v>8.7263099999999998</v>
      </c>
      <c r="F77">
        <v>0.37878000000000001</v>
      </c>
    </row>
    <row r="78" spans="2:6" x14ac:dyDescent="0.25">
      <c r="B78">
        <v>9.8248300000000004</v>
      </c>
      <c r="C78">
        <v>0.77076999999999996</v>
      </c>
      <c r="E78">
        <v>8.8064800000000005</v>
      </c>
      <c r="F78">
        <v>0.37215999999999999</v>
      </c>
    </row>
    <row r="79" spans="2:6" x14ac:dyDescent="0.25">
      <c r="B79">
        <v>9.9664999999999999</v>
      </c>
      <c r="C79">
        <v>0.77314000000000005</v>
      </c>
      <c r="E79">
        <v>8.8732900000000008</v>
      </c>
      <c r="F79">
        <v>0.36288999999999999</v>
      </c>
    </row>
    <row r="80" spans="2:6" x14ac:dyDescent="0.25">
      <c r="B80">
        <v>10.06094</v>
      </c>
      <c r="C80">
        <v>0.77630999999999994</v>
      </c>
      <c r="E80">
        <v>8.9534500000000001</v>
      </c>
      <c r="F80">
        <v>0.3523</v>
      </c>
    </row>
    <row r="81" spans="2:6" x14ac:dyDescent="0.25">
      <c r="B81">
        <v>10.17113</v>
      </c>
      <c r="C81">
        <v>0.77947</v>
      </c>
      <c r="E81">
        <v>9.0469799999999996</v>
      </c>
      <c r="F81">
        <v>0.34567999999999999</v>
      </c>
    </row>
    <row r="82" spans="2:6" x14ac:dyDescent="0.25">
      <c r="B82">
        <v>10.32854</v>
      </c>
      <c r="C82">
        <v>0.77868000000000004</v>
      </c>
      <c r="E82">
        <v>9.1405100000000008</v>
      </c>
      <c r="F82">
        <v>0.34038000000000002</v>
      </c>
    </row>
    <row r="83" spans="2:6" x14ac:dyDescent="0.25">
      <c r="B83">
        <v>10.485939999999999</v>
      </c>
      <c r="C83">
        <v>0.77630999999999994</v>
      </c>
      <c r="E83">
        <v>9.2474000000000007</v>
      </c>
      <c r="F83">
        <v>0.33905999999999997</v>
      </c>
    </row>
    <row r="84" spans="2:6" x14ac:dyDescent="0.25">
      <c r="B84">
        <v>10.64335</v>
      </c>
      <c r="C84">
        <v>0.77630999999999994</v>
      </c>
      <c r="E84">
        <v>9.3810199999999995</v>
      </c>
      <c r="F84">
        <v>0.33376</v>
      </c>
    </row>
    <row r="85" spans="2:6" x14ac:dyDescent="0.25">
      <c r="B85">
        <v>10.80076</v>
      </c>
      <c r="C85">
        <v>0.77234999999999998</v>
      </c>
      <c r="E85">
        <v>9.5146300000000004</v>
      </c>
      <c r="F85">
        <v>0.33244000000000001</v>
      </c>
    </row>
    <row r="86" spans="2:6" x14ac:dyDescent="0.25">
      <c r="B86">
        <v>10.958170000000001</v>
      </c>
      <c r="C86">
        <v>0.77393999999999996</v>
      </c>
      <c r="E86">
        <v>9.6482399999999995</v>
      </c>
      <c r="F86">
        <v>0.32846999999999998</v>
      </c>
    </row>
    <row r="87" spans="2:6" x14ac:dyDescent="0.25">
      <c r="B87">
        <v>11.11558</v>
      </c>
      <c r="C87">
        <v>0.77630999999999994</v>
      </c>
      <c r="E87">
        <v>9.78186</v>
      </c>
      <c r="F87">
        <v>0.32449</v>
      </c>
    </row>
    <row r="88" spans="2:6" x14ac:dyDescent="0.25">
      <c r="B88">
        <v>11.194279999999999</v>
      </c>
      <c r="C88">
        <v>0.78183999999999998</v>
      </c>
      <c r="E88">
        <v>9.9154699999999991</v>
      </c>
      <c r="F88">
        <v>0.33111000000000002</v>
      </c>
    </row>
    <row r="89" spans="2:6" x14ac:dyDescent="0.25">
      <c r="B89">
        <v>11.35169</v>
      </c>
      <c r="C89">
        <v>0.78105000000000002</v>
      </c>
      <c r="E89">
        <v>9.9956399999999999</v>
      </c>
      <c r="F89">
        <v>0.33772999999999997</v>
      </c>
    </row>
    <row r="90" spans="2:6" x14ac:dyDescent="0.25">
      <c r="B90">
        <v>11.5091</v>
      </c>
      <c r="C90">
        <v>0.78183999999999998</v>
      </c>
    </row>
    <row r="91" spans="2:6" x14ac:dyDescent="0.25">
      <c r="B91">
        <v>11.666510000000001</v>
      </c>
      <c r="C91">
        <v>0.77947</v>
      </c>
    </row>
    <row r="92" spans="2:6" x14ac:dyDescent="0.25">
      <c r="B92">
        <v>11.823919999999999</v>
      </c>
      <c r="C92">
        <v>0.77947</v>
      </c>
    </row>
    <row r="93" spans="2:6" x14ac:dyDescent="0.25">
      <c r="B93">
        <v>11.98132</v>
      </c>
      <c r="C93">
        <v>0.77868000000000004</v>
      </c>
    </row>
    <row r="94" spans="2:6" x14ac:dyDescent="0.25">
      <c r="B94">
        <v>12.138730000000001</v>
      </c>
      <c r="C94">
        <v>0.77947</v>
      </c>
    </row>
    <row r="95" spans="2:6" x14ac:dyDescent="0.25">
      <c r="B95">
        <v>12.296139999999999</v>
      </c>
      <c r="C95">
        <v>0.78105000000000002</v>
      </c>
    </row>
    <row r="96" spans="2:6" x14ac:dyDescent="0.25">
      <c r="B96">
        <v>12.3591</v>
      </c>
      <c r="C96">
        <v>0.78500999999999999</v>
      </c>
    </row>
    <row r="97" spans="2:3" x14ac:dyDescent="0.25">
      <c r="B97">
        <v>12.48503</v>
      </c>
      <c r="C97">
        <v>0.78659000000000001</v>
      </c>
    </row>
    <row r="98" spans="2:3" x14ac:dyDescent="0.25">
      <c r="B98">
        <v>12.642440000000001</v>
      </c>
      <c r="C98">
        <v>0.78500999999999999</v>
      </c>
    </row>
    <row r="99" spans="2:3" x14ac:dyDescent="0.25">
      <c r="B99">
        <v>12.799849999999999</v>
      </c>
      <c r="C99">
        <v>0.78500999999999999</v>
      </c>
    </row>
    <row r="100" spans="2:3" x14ac:dyDescent="0.25">
      <c r="B100">
        <v>12.95726</v>
      </c>
      <c r="C100">
        <v>0.78422000000000003</v>
      </c>
    </row>
    <row r="101" spans="2:3" x14ac:dyDescent="0.25">
      <c r="B101">
        <v>13.114660000000001</v>
      </c>
      <c r="C101">
        <v>0.78183999999999998</v>
      </c>
    </row>
    <row r="102" spans="2:3" x14ac:dyDescent="0.25">
      <c r="B102">
        <v>13.272069999999999</v>
      </c>
      <c r="C102">
        <v>0.78105000000000002</v>
      </c>
    </row>
    <row r="103" spans="2:3" x14ac:dyDescent="0.25">
      <c r="B103">
        <v>13.42948</v>
      </c>
      <c r="C103">
        <v>0.78264</v>
      </c>
    </row>
    <row r="104" spans="2:3" x14ac:dyDescent="0.25">
      <c r="B104">
        <v>13.58689</v>
      </c>
      <c r="C104">
        <v>0.78500999999999999</v>
      </c>
    </row>
    <row r="105" spans="2:3" x14ac:dyDescent="0.25">
      <c r="B105">
        <v>13.744300000000001</v>
      </c>
      <c r="C105">
        <v>0.78422000000000003</v>
      </c>
    </row>
    <row r="106" spans="2:3" x14ac:dyDescent="0.25">
      <c r="B106">
        <v>13.90171</v>
      </c>
      <c r="C106">
        <v>0.78342999999999996</v>
      </c>
    </row>
    <row r="107" spans="2:3" x14ac:dyDescent="0.25">
      <c r="B107">
        <v>14.05912</v>
      </c>
      <c r="C107">
        <v>0.78342999999999996</v>
      </c>
    </row>
    <row r="108" spans="2:3" x14ac:dyDescent="0.25">
      <c r="B108">
        <v>14.216519999999999</v>
      </c>
      <c r="C108">
        <v>0.78500999999999999</v>
      </c>
    </row>
    <row r="109" spans="2:3" x14ac:dyDescent="0.25">
      <c r="B109">
        <v>14.37393</v>
      </c>
      <c r="C109">
        <v>0.78500999999999999</v>
      </c>
    </row>
    <row r="110" spans="2:3" x14ac:dyDescent="0.25">
      <c r="B110">
        <v>14.53134</v>
      </c>
      <c r="C110">
        <v>0.78659000000000001</v>
      </c>
    </row>
  </sheetData>
  <sortState ref="E5:F110">
    <sortCondition ref="E1"/>
  </sortState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506"/>
  <sheetViews>
    <sheetView topLeftCell="A31" zoomScale="70" zoomScaleNormal="70" workbookViewId="0">
      <selection activeCell="A66" sqref="A66"/>
    </sheetView>
  </sheetViews>
  <sheetFormatPr baseColWidth="10" defaultRowHeight="15" x14ac:dyDescent="0.25"/>
  <cols>
    <col min="6" max="6" width="11.42578125" style="84"/>
  </cols>
  <sheetData>
    <row r="1" spans="1:31" x14ac:dyDescent="0.25">
      <c r="A1" s="98"/>
      <c r="B1" s="98"/>
      <c r="C1" s="98"/>
      <c r="D1" s="98"/>
      <c r="E1" s="98"/>
      <c r="F1" s="98"/>
      <c r="G1" s="98"/>
      <c r="H1" s="98"/>
    </row>
    <row r="2" spans="1:31" x14ac:dyDescent="0.25">
      <c r="A2" s="98"/>
      <c r="B2" s="98"/>
      <c r="C2" s="98"/>
      <c r="D2" s="98"/>
      <c r="E2" s="98"/>
      <c r="F2" s="98"/>
      <c r="G2" s="98"/>
      <c r="H2" s="98"/>
    </row>
    <row r="3" spans="1:31" x14ac:dyDescent="0.25">
      <c r="A3" s="98"/>
      <c r="B3" s="98"/>
      <c r="C3" s="98"/>
      <c r="D3" s="98"/>
      <c r="E3" s="98"/>
      <c r="F3" s="98"/>
      <c r="G3" s="98"/>
      <c r="H3" s="98"/>
      <c r="Q3" s="18"/>
    </row>
    <row r="4" spans="1:31" x14ac:dyDescent="0.25">
      <c r="A4" s="98"/>
      <c r="B4" s="98"/>
      <c r="C4" s="98"/>
      <c r="D4" s="98"/>
      <c r="E4" s="98"/>
      <c r="F4" s="98"/>
      <c r="G4" s="98"/>
      <c r="H4" s="98"/>
      <c r="Q4" s="18"/>
    </row>
    <row r="5" spans="1:31" x14ac:dyDescent="0.25">
      <c r="A5" s="98"/>
      <c r="B5" s="98"/>
      <c r="C5" s="98"/>
      <c r="D5" s="98"/>
      <c r="E5" s="98"/>
      <c r="F5" s="98"/>
      <c r="G5" s="98"/>
      <c r="H5" s="98"/>
    </row>
    <row r="6" spans="1:31" x14ac:dyDescent="0.25">
      <c r="A6" s="1"/>
      <c r="B6" s="2"/>
      <c r="C6" s="2"/>
    </row>
    <row r="7" spans="1:31" x14ac:dyDescent="0.25">
      <c r="A7" s="17" t="s">
        <v>34</v>
      </c>
      <c r="E7" s="98"/>
      <c r="F7" s="98"/>
      <c r="G7" s="98"/>
      <c r="H7" s="98"/>
      <c r="I7" s="98"/>
    </row>
    <row r="8" spans="1:31" x14ac:dyDescent="0.25">
      <c r="A8" s="1" t="s">
        <v>3</v>
      </c>
      <c r="B8" s="2" t="s">
        <v>4</v>
      </c>
      <c r="C8" s="2" t="s">
        <v>5</v>
      </c>
      <c r="D8" s="3" t="s">
        <v>13</v>
      </c>
      <c r="E8" s="98"/>
      <c r="F8" s="85" t="s">
        <v>13</v>
      </c>
      <c r="G8" s="86" t="s">
        <v>5</v>
      </c>
      <c r="H8" s="98"/>
      <c r="I8" s="98"/>
      <c r="Q8" s="18"/>
      <c r="R8" s="18"/>
      <c r="Y8" s="23"/>
      <c r="Z8" s="23"/>
      <c r="AA8" s="23"/>
      <c r="AB8" s="23"/>
      <c r="AC8" s="23"/>
      <c r="AD8" s="23"/>
      <c r="AE8" s="23"/>
    </row>
    <row r="9" spans="1:31" x14ac:dyDescent="0.25">
      <c r="A9" s="98">
        <v>339.62520000000001</v>
      </c>
      <c r="B9" s="98">
        <v>0.20000000000000015</v>
      </c>
      <c r="C9" s="98">
        <v>0.1926038041741254</v>
      </c>
      <c r="D9" s="98">
        <v>13.140108003195589</v>
      </c>
      <c r="E9" s="98"/>
      <c r="F9" s="98">
        <v>17.737110000000001</v>
      </c>
      <c r="G9" s="98">
        <v>0.20127</v>
      </c>
      <c r="H9" s="98"/>
      <c r="I9" s="98"/>
      <c r="Q9" s="18"/>
      <c r="R9" s="18"/>
      <c r="Y9" s="23"/>
      <c r="Z9" s="23"/>
      <c r="AA9" s="23"/>
      <c r="AB9" s="23"/>
      <c r="AC9" s="23"/>
      <c r="AD9" s="23"/>
      <c r="AE9" s="23"/>
    </row>
    <row r="10" spans="1:31" x14ac:dyDescent="0.25">
      <c r="A10" s="98">
        <v>436.07794999999999</v>
      </c>
      <c r="B10" s="98">
        <v>0.20000000000000015</v>
      </c>
      <c r="C10" s="98">
        <v>0.19786104555238629</v>
      </c>
      <c r="D10" s="98">
        <v>14.889531915174713</v>
      </c>
      <c r="E10" s="98"/>
      <c r="F10" s="98">
        <v>18.76736</v>
      </c>
      <c r="G10" s="98">
        <v>0.23032</v>
      </c>
      <c r="H10" s="98"/>
      <c r="I10" s="98"/>
      <c r="Q10" s="18"/>
      <c r="R10" s="18"/>
      <c r="Y10" s="23"/>
      <c r="Z10" s="23"/>
      <c r="AA10" s="23"/>
      <c r="AB10" s="23"/>
      <c r="AC10" s="23"/>
      <c r="AD10" s="23"/>
      <c r="AE10" s="23"/>
    </row>
    <row r="11" spans="1:31" x14ac:dyDescent="0.25">
      <c r="A11" s="98">
        <v>432.94974999999999</v>
      </c>
      <c r="B11" s="98">
        <v>0.20000000000000015</v>
      </c>
      <c r="C11" s="98">
        <v>0.19169735708599503</v>
      </c>
      <c r="D11" s="98">
        <v>14.836030854920157</v>
      </c>
      <c r="E11" s="98"/>
      <c r="F11" s="98">
        <v>18.76736</v>
      </c>
      <c r="G11" s="98">
        <v>0.26233000000000001</v>
      </c>
      <c r="H11" s="98"/>
      <c r="I11" s="98"/>
      <c r="Q11" s="18"/>
      <c r="R11" s="18"/>
      <c r="Y11" s="23"/>
      <c r="Z11" s="23"/>
      <c r="AA11" s="23"/>
      <c r="AB11" s="23"/>
      <c r="AC11" s="23"/>
      <c r="AD11" s="23"/>
      <c r="AE11" s="23"/>
    </row>
    <row r="12" spans="1:31" x14ac:dyDescent="0.25">
      <c r="A12" s="98">
        <v>512.71878000000004</v>
      </c>
      <c r="B12" s="98">
        <v>0.20000000000000015</v>
      </c>
      <c r="C12" s="98">
        <v>0.14995937081274432</v>
      </c>
      <c r="D12" s="98">
        <v>16.145020242315624</v>
      </c>
      <c r="E12" s="98"/>
      <c r="F12" s="98">
        <v>19.797609999999999</v>
      </c>
      <c r="G12" s="98">
        <v>0.20619999999999999</v>
      </c>
      <c r="H12" s="98"/>
      <c r="I12" s="98"/>
      <c r="Q12" s="18"/>
      <c r="R12" s="18"/>
      <c r="Y12" s="23"/>
      <c r="Z12" s="23"/>
      <c r="AA12" s="23"/>
      <c r="AB12" s="23"/>
      <c r="AC12" s="23"/>
      <c r="AD12" s="23"/>
      <c r="AE12" s="23"/>
    </row>
    <row r="13" spans="1:31" x14ac:dyDescent="0.25">
      <c r="A13" s="98">
        <v>532.00932999999998</v>
      </c>
      <c r="B13" s="98">
        <v>0.20000000000000015</v>
      </c>
      <c r="C13" s="98">
        <v>0.13791726181701233</v>
      </c>
      <c r="D13" s="98">
        <v>16.445936370065812</v>
      </c>
      <c r="E13" s="98"/>
      <c r="F13" s="98">
        <v>20.20318</v>
      </c>
      <c r="G13" s="98">
        <v>0.23032</v>
      </c>
      <c r="H13" s="98"/>
      <c r="I13" s="98"/>
      <c r="Q13" s="18"/>
      <c r="R13" s="18"/>
      <c r="Y13" s="23"/>
      <c r="Z13" s="23"/>
      <c r="AA13" s="23"/>
      <c r="AB13" s="23"/>
      <c r="AC13" s="23"/>
      <c r="AD13" s="23"/>
      <c r="AE13" s="23"/>
    </row>
    <row r="14" spans="1:31" x14ac:dyDescent="0.25">
      <c r="A14" s="98">
        <v>535.13751999999999</v>
      </c>
      <c r="B14" s="98">
        <v>0.20000000000000015</v>
      </c>
      <c r="C14" s="98">
        <v>0.14143976038685696</v>
      </c>
      <c r="D14" s="98">
        <v>16.494216172016348</v>
      </c>
      <c r="E14" s="98"/>
      <c r="F14" s="98">
        <v>20.604089999999999</v>
      </c>
      <c r="G14" s="98">
        <v>0.20915</v>
      </c>
      <c r="H14" s="98"/>
      <c r="I14" s="98"/>
      <c r="Q14" s="18"/>
      <c r="R14" s="18"/>
      <c r="Y14" s="23"/>
      <c r="Z14" s="23"/>
      <c r="AA14" s="23"/>
      <c r="AB14" s="23"/>
      <c r="AC14" s="23"/>
      <c r="AD14" s="23"/>
      <c r="AE14" s="23"/>
    </row>
    <row r="15" spans="1:31" x14ac:dyDescent="0.25">
      <c r="A15" s="98">
        <v>554.42807000000005</v>
      </c>
      <c r="B15" s="98">
        <v>0.20000000000000015</v>
      </c>
      <c r="C15" s="98">
        <v>0.12892720953506578</v>
      </c>
      <c r="D15" s="98">
        <v>16.788874637469839</v>
      </c>
      <c r="E15" s="98"/>
      <c r="F15" s="98">
        <v>21.331330000000001</v>
      </c>
      <c r="G15" s="98">
        <v>0.19289999999999999</v>
      </c>
      <c r="H15" s="98"/>
      <c r="I15" s="98"/>
      <c r="Q15" s="18"/>
      <c r="R15" s="18"/>
      <c r="Y15" s="23"/>
      <c r="Z15" s="23"/>
      <c r="AA15" s="23"/>
      <c r="AB15" s="23"/>
      <c r="AC15" s="23"/>
      <c r="AD15" s="23"/>
      <c r="AE15" s="23"/>
    </row>
    <row r="16" spans="1:31" x14ac:dyDescent="0.25">
      <c r="A16" s="98"/>
      <c r="B16" s="98"/>
      <c r="C16" s="98"/>
      <c r="D16" s="98"/>
      <c r="E16" s="98"/>
      <c r="F16" s="98">
        <v>21.48516</v>
      </c>
      <c r="G16" s="98">
        <v>0.21948999999999999</v>
      </c>
      <c r="H16" s="98"/>
      <c r="I16" s="98"/>
      <c r="Q16" s="18"/>
      <c r="R16" s="18"/>
      <c r="Y16" s="23"/>
      <c r="Z16" s="23"/>
      <c r="AA16" s="23"/>
      <c r="AB16" s="23"/>
      <c r="AC16" s="23"/>
      <c r="AD16" s="23"/>
      <c r="AE16" s="23"/>
    </row>
    <row r="17" spans="1:31" x14ac:dyDescent="0.25">
      <c r="A17" s="98">
        <v>694.67557999999997</v>
      </c>
      <c r="B17" s="98">
        <v>0.20000000000000015</v>
      </c>
      <c r="C17" s="98">
        <v>0.16127052786945184</v>
      </c>
      <c r="D17" s="98">
        <v>18.792735333699621</v>
      </c>
      <c r="E17" s="98"/>
      <c r="F17" s="98">
        <v>21.359300000000001</v>
      </c>
      <c r="G17" s="98">
        <v>0.24903</v>
      </c>
      <c r="H17" s="98"/>
      <c r="I17" s="98"/>
      <c r="Q17" s="18"/>
      <c r="R17" s="18"/>
      <c r="Y17" s="23"/>
      <c r="Z17" s="23"/>
      <c r="AA17" s="23"/>
      <c r="AB17" s="23"/>
      <c r="AC17" s="23"/>
      <c r="AD17" s="23"/>
      <c r="AE17" s="23"/>
    </row>
    <row r="18" spans="1:31" x14ac:dyDescent="0.25">
      <c r="A18" s="98">
        <v>724.91481999999996</v>
      </c>
      <c r="B18" s="98">
        <v>0.20000000000000015</v>
      </c>
      <c r="C18" s="98">
        <v>0.17800859267970365</v>
      </c>
      <c r="D18" s="98">
        <v>19.197402497188655</v>
      </c>
      <c r="E18" s="98"/>
      <c r="F18" s="98">
        <v>21.811489999999999</v>
      </c>
      <c r="G18" s="98">
        <v>0.24607999999999999</v>
      </c>
      <c r="H18" s="98"/>
      <c r="I18" s="98"/>
      <c r="Q18" s="18"/>
      <c r="R18" s="18"/>
      <c r="Y18" s="23"/>
      <c r="Z18" s="23"/>
      <c r="AA18" s="23"/>
      <c r="AB18" s="23"/>
      <c r="AC18" s="23"/>
      <c r="AD18" s="23"/>
      <c r="AE18" s="23"/>
    </row>
    <row r="19" spans="1:31" x14ac:dyDescent="0.25">
      <c r="A19" s="98">
        <v>741.59853999999996</v>
      </c>
      <c r="B19" s="98">
        <v>0.20000000000000015</v>
      </c>
      <c r="C19" s="98">
        <v>0.14306199539833944</v>
      </c>
      <c r="D19" s="98">
        <v>19.417057394460894</v>
      </c>
      <c r="E19" s="98"/>
      <c r="F19" s="98">
        <v>22.338270000000001</v>
      </c>
      <c r="G19" s="98">
        <v>0.21457000000000001</v>
      </c>
      <c r="H19" s="98"/>
      <c r="I19" s="98"/>
      <c r="Q19" s="18"/>
      <c r="R19" s="18"/>
      <c r="Y19" s="23"/>
      <c r="Z19" s="23"/>
      <c r="AA19" s="23"/>
      <c r="AB19" s="23"/>
      <c r="AC19" s="23"/>
      <c r="AD19" s="23"/>
      <c r="AE19" s="23"/>
    </row>
    <row r="20" spans="1:31" x14ac:dyDescent="0.25">
      <c r="A20" s="98">
        <v>837.52991999999995</v>
      </c>
      <c r="B20" s="98">
        <v>0.20000000000000015</v>
      </c>
      <c r="C20" s="98">
        <v>0.16098942126428617</v>
      </c>
      <c r="D20" s="98">
        <v>20.634746916185708</v>
      </c>
      <c r="E20" s="98"/>
      <c r="F20" s="98">
        <v>22.86504</v>
      </c>
      <c r="G20" s="98">
        <v>0.24362</v>
      </c>
      <c r="H20" s="98"/>
      <c r="I20" s="98"/>
      <c r="Q20" s="18"/>
      <c r="R20" s="18"/>
      <c r="Y20" s="23"/>
      <c r="Z20" s="23"/>
      <c r="AA20" s="23"/>
      <c r="AB20" s="23"/>
      <c r="AC20" s="23"/>
      <c r="AD20" s="23"/>
      <c r="AE20" s="23"/>
    </row>
    <row r="21" spans="1:31" x14ac:dyDescent="0.25">
      <c r="A21" s="98">
        <v>832.31624999999997</v>
      </c>
      <c r="B21" s="98">
        <v>0.20000000000000015</v>
      </c>
      <c r="C21" s="98">
        <v>0.13921428901814561</v>
      </c>
      <c r="D21" s="98">
        <v>20.570420431425951</v>
      </c>
      <c r="E21" s="98"/>
      <c r="F21" s="98">
        <v>23.368510000000001</v>
      </c>
      <c r="G21" s="98">
        <v>0.21457000000000001</v>
      </c>
      <c r="H21" s="98"/>
      <c r="I21" s="98"/>
      <c r="Q21" s="18"/>
      <c r="R21" s="18"/>
      <c r="Y21" s="23"/>
      <c r="Z21" s="23"/>
      <c r="AA21" s="23"/>
      <c r="AB21" s="23"/>
      <c r="AC21" s="23"/>
      <c r="AD21" s="23"/>
      <c r="AE21" s="23"/>
    </row>
    <row r="22" spans="1:31" x14ac:dyDescent="0.25">
      <c r="A22" s="98">
        <v>862.55548999999996</v>
      </c>
      <c r="B22" s="98">
        <v>0.20000000000000015</v>
      </c>
      <c r="C22" s="98">
        <v>0.13658594016499273</v>
      </c>
      <c r="D22" s="98">
        <v>20.940763072109124</v>
      </c>
      <c r="E22" s="98"/>
      <c r="F22" s="98">
        <v>23.317240000000002</v>
      </c>
      <c r="G22" s="98">
        <v>0.18256</v>
      </c>
      <c r="H22" s="98"/>
      <c r="I22" s="98"/>
      <c r="Q22" s="18"/>
      <c r="R22" s="18"/>
      <c r="Y22" s="23"/>
      <c r="Z22" s="23"/>
      <c r="AA22" s="23"/>
      <c r="AB22" s="23"/>
      <c r="AC22" s="23"/>
      <c r="AD22" s="23"/>
      <c r="AE22" s="23"/>
    </row>
    <row r="23" spans="1:31" x14ac:dyDescent="0.25">
      <c r="A23" s="98"/>
      <c r="B23" s="98"/>
      <c r="C23" s="98"/>
      <c r="D23" s="98"/>
      <c r="E23" s="98"/>
      <c r="F23" s="98">
        <v>23.643560000000001</v>
      </c>
      <c r="G23" s="98">
        <v>0.23032</v>
      </c>
      <c r="H23" s="98"/>
      <c r="I23" s="98"/>
      <c r="Q23" s="18"/>
      <c r="R23" s="18"/>
      <c r="Y23" s="23"/>
      <c r="Z23" s="23"/>
      <c r="AA23" s="23"/>
      <c r="AB23" s="23"/>
      <c r="AC23" s="23"/>
      <c r="AD23" s="23"/>
      <c r="AE23" s="23"/>
    </row>
    <row r="24" spans="1:31" x14ac:dyDescent="0.25">
      <c r="A24" s="98"/>
      <c r="B24" s="98"/>
      <c r="C24" s="98"/>
      <c r="D24" s="98"/>
      <c r="E24" s="98"/>
      <c r="F24" s="98">
        <v>26.734300000000001</v>
      </c>
      <c r="G24" s="98">
        <v>0.19585</v>
      </c>
      <c r="H24" s="98"/>
      <c r="I24" s="98"/>
      <c r="Q24" s="18"/>
      <c r="R24" s="18"/>
      <c r="Y24" s="23"/>
      <c r="Z24" s="23"/>
      <c r="AA24" s="23"/>
      <c r="AB24" s="23"/>
      <c r="AC24" s="23"/>
      <c r="AD24" s="23"/>
      <c r="AE24" s="23"/>
    </row>
    <row r="25" spans="1:31" x14ac:dyDescent="0.25">
      <c r="A25" s="98"/>
      <c r="B25" s="98"/>
      <c r="C25" s="98"/>
      <c r="D25" s="98"/>
      <c r="E25" s="98"/>
      <c r="F25" s="98">
        <v>26.734300000000001</v>
      </c>
      <c r="G25" s="98">
        <v>0.16139000000000001</v>
      </c>
      <c r="H25" s="98"/>
      <c r="I25" s="98"/>
      <c r="Q25" s="18"/>
      <c r="R25" s="18"/>
      <c r="S25" s="18"/>
      <c r="Y25" s="23"/>
      <c r="Z25" s="23"/>
      <c r="AA25" s="23"/>
      <c r="AB25" s="23"/>
      <c r="AC25" s="23"/>
      <c r="AD25" s="23"/>
      <c r="AE25" s="23"/>
    </row>
    <row r="26" spans="1:31" x14ac:dyDescent="0.25">
      <c r="A26" s="98">
        <v>703.85362999999995</v>
      </c>
      <c r="B26" s="98">
        <v>0.5</v>
      </c>
      <c r="C26" s="98">
        <v>0.34112748198774129</v>
      </c>
      <c r="D26" s="98">
        <v>43.136194670490319</v>
      </c>
      <c r="E26" s="98"/>
      <c r="F26" s="98">
        <v>28.118839999999999</v>
      </c>
      <c r="G26" s="98">
        <v>0.15054999999999999</v>
      </c>
      <c r="H26" s="98"/>
      <c r="I26" s="98"/>
      <c r="Q26" s="18"/>
      <c r="R26" s="18"/>
      <c r="S26" s="18"/>
      <c r="Y26" s="23"/>
      <c r="Z26" s="23"/>
      <c r="AA26" s="23"/>
      <c r="AB26" s="23"/>
      <c r="AC26" s="23"/>
      <c r="AD26" s="23"/>
      <c r="AE26" s="23"/>
    </row>
    <row r="27" spans="1:31" x14ac:dyDescent="0.25">
      <c r="A27" s="98">
        <v>663.77791999999999</v>
      </c>
      <c r="B27" s="98">
        <v>0.5</v>
      </c>
      <c r="C27" s="98">
        <v>0.28568060731780565</v>
      </c>
      <c r="D27" s="98">
        <v>41.890163363524842</v>
      </c>
      <c r="E27" s="98"/>
      <c r="F27" s="98">
        <v>29.023219999999998</v>
      </c>
      <c r="G27" s="98">
        <v>0.17713999999999999</v>
      </c>
      <c r="H27" s="98"/>
      <c r="I27" s="98"/>
      <c r="Q27" s="18"/>
      <c r="R27" s="18"/>
      <c r="S27" s="18"/>
      <c r="Y27" s="23"/>
      <c r="Z27" s="23"/>
      <c r="AA27" s="23"/>
      <c r="AB27" s="23"/>
      <c r="AC27" s="23"/>
      <c r="AD27" s="23"/>
      <c r="AE27" s="23"/>
    </row>
    <row r="28" spans="1:31" x14ac:dyDescent="0.25">
      <c r="A28" s="98">
        <v>661.66867999999999</v>
      </c>
      <c r="B28" s="98">
        <v>0.5</v>
      </c>
      <c r="C28" s="98">
        <v>0.27325582794537978</v>
      </c>
      <c r="D28" s="98">
        <v>41.823554707057646</v>
      </c>
      <c r="E28" s="98"/>
      <c r="F28" s="98">
        <v>29.023219999999998</v>
      </c>
      <c r="G28" s="98">
        <v>0.15054999999999999</v>
      </c>
      <c r="H28" s="98"/>
      <c r="I28" s="98"/>
      <c r="Q28" s="18"/>
      <c r="R28" s="18"/>
      <c r="S28" s="18"/>
      <c r="Y28" s="23"/>
      <c r="Z28" s="23"/>
      <c r="AA28" s="23"/>
      <c r="AB28" s="23"/>
      <c r="AC28" s="23"/>
      <c r="AD28" s="23"/>
      <c r="AE28" s="23"/>
    </row>
    <row r="29" spans="1:31" x14ac:dyDescent="0.25">
      <c r="A29" s="98">
        <v>670.52751999999998</v>
      </c>
      <c r="B29" s="98">
        <v>0.5</v>
      </c>
      <c r="C29" s="98">
        <v>0.27178434135402352</v>
      </c>
      <c r="D29" s="98">
        <v>42.102603930665154</v>
      </c>
      <c r="E29" s="98"/>
      <c r="F29" s="98">
        <v>29.023219999999998</v>
      </c>
      <c r="G29" s="98">
        <v>0.11609</v>
      </c>
      <c r="H29" s="98"/>
      <c r="I29" s="98"/>
      <c r="Q29" s="18"/>
      <c r="R29" s="18"/>
      <c r="S29" s="18"/>
      <c r="Y29" s="23"/>
      <c r="Z29" s="23"/>
      <c r="AA29" s="23"/>
      <c r="AB29" s="23"/>
      <c r="AC29" s="23"/>
      <c r="AD29" s="23"/>
      <c r="AE29" s="23"/>
    </row>
    <row r="30" spans="1:31" x14ac:dyDescent="0.25">
      <c r="A30" s="98">
        <v>737.17974000000004</v>
      </c>
      <c r="B30" s="98">
        <v>0.5</v>
      </c>
      <c r="C30" s="98">
        <v>0.30405234266736708</v>
      </c>
      <c r="D30" s="98">
        <v>44.145592345764406</v>
      </c>
      <c r="E30" s="98"/>
      <c r="F30" s="98">
        <v>30.076779999999999</v>
      </c>
      <c r="G30" s="98">
        <v>0.1348</v>
      </c>
      <c r="H30" s="98"/>
      <c r="I30" s="98"/>
      <c r="Q30" s="18"/>
      <c r="R30" s="18"/>
      <c r="S30" s="18"/>
      <c r="Y30" s="23"/>
      <c r="Z30" s="23"/>
      <c r="AA30" s="23"/>
      <c r="AB30" s="23"/>
      <c r="AC30" s="23"/>
      <c r="AD30" s="23"/>
      <c r="AE30" s="23"/>
    </row>
    <row r="31" spans="1:31" x14ac:dyDescent="0.25">
      <c r="A31" s="98">
        <v>732.96123999999998</v>
      </c>
      <c r="B31" s="98">
        <v>0.5</v>
      </c>
      <c r="C31" s="98">
        <v>0.30304674653145669</v>
      </c>
      <c r="D31" s="98">
        <v>44.019099878446227</v>
      </c>
      <c r="E31" s="98"/>
      <c r="F31" s="98">
        <v>30.104749999999999</v>
      </c>
      <c r="G31" s="98">
        <v>0.17960999999999999</v>
      </c>
      <c r="H31" s="98"/>
      <c r="I31" s="98"/>
      <c r="Q31" s="18"/>
      <c r="R31" s="18"/>
      <c r="S31" s="18"/>
      <c r="Y31" s="23"/>
      <c r="Z31" s="23"/>
      <c r="AA31" s="23"/>
      <c r="AB31" s="23"/>
      <c r="AC31" s="23"/>
      <c r="AD31" s="23"/>
      <c r="AE31" s="23"/>
    </row>
    <row r="32" spans="1:31" x14ac:dyDescent="0.25">
      <c r="A32" s="98">
        <v>828.72108000000003</v>
      </c>
      <c r="B32" s="98">
        <v>0.5</v>
      </c>
      <c r="C32" s="98">
        <v>0.28600923605083683</v>
      </c>
      <c r="D32" s="98">
        <v>46.80635757906294</v>
      </c>
      <c r="E32" s="98"/>
      <c r="F32" s="98">
        <v>30.631530000000001</v>
      </c>
      <c r="G32" s="98">
        <v>0.14268</v>
      </c>
      <c r="H32" s="98"/>
      <c r="I32" s="98"/>
      <c r="Q32" s="18"/>
      <c r="R32" s="18"/>
      <c r="S32" s="18"/>
      <c r="Y32" s="23"/>
      <c r="Z32" s="23"/>
      <c r="AA32" s="23"/>
      <c r="AB32" s="23"/>
      <c r="AC32" s="23"/>
      <c r="AD32" s="23"/>
      <c r="AE32" s="23"/>
    </row>
    <row r="33" spans="1:31" x14ac:dyDescent="0.25">
      <c r="A33" s="98">
        <v>859.93794000000003</v>
      </c>
      <c r="B33" s="98">
        <v>0.5</v>
      </c>
      <c r="C33" s="98">
        <v>0.30715489443322919</v>
      </c>
      <c r="D33" s="98">
        <v>47.679776194967452</v>
      </c>
      <c r="E33" s="98"/>
      <c r="F33" s="98"/>
      <c r="G33" s="98"/>
      <c r="H33" s="98"/>
      <c r="I33" s="98"/>
      <c r="Q33" s="18"/>
      <c r="R33" s="18"/>
      <c r="S33" s="18"/>
      <c r="Y33" s="23"/>
      <c r="Z33" s="23"/>
      <c r="AA33" s="23"/>
      <c r="AB33" s="23"/>
      <c r="AC33" s="23"/>
      <c r="AD33" s="23"/>
      <c r="AE33" s="23"/>
    </row>
    <row r="34" spans="1:31" x14ac:dyDescent="0.25">
      <c r="A34" s="98">
        <v>866.68753000000004</v>
      </c>
      <c r="B34" s="98">
        <v>0.5</v>
      </c>
      <c r="C34" s="98">
        <v>0.29985634267478828</v>
      </c>
      <c r="D34" s="98">
        <v>47.866527999067451</v>
      </c>
      <c r="E34" s="98"/>
      <c r="F34" s="98"/>
      <c r="G34" s="98"/>
      <c r="H34" s="98"/>
      <c r="I34" s="98"/>
      <c r="Q34" s="18"/>
      <c r="R34" s="18"/>
      <c r="S34" s="18"/>
      <c r="Y34" s="23"/>
      <c r="Z34" s="23"/>
      <c r="AA34" s="23"/>
      <c r="AB34" s="23"/>
      <c r="AC34" s="23"/>
      <c r="AD34" s="23"/>
      <c r="AE34" s="23"/>
    </row>
    <row r="35" spans="1:31" x14ac:dyDescent="0.25">
      <c r="A35" s="98">
        <v>819.86224000000004</v>
      </c>
      <c r="B35" s="98">
        <v>0.5</v>
      </c>
      <c r="C35" s="98">
        <v>0.2605482560977434</v>
      </c>
      <c r="D35" s="98">
        <v>46.555510741596272</v>
      </c>
      <c r="E35" s="98"/>
      <c r="F35" s="98"/>
      <c r="G35" s="98"/>
      <c r="H35" s="98"/>
      <c r="I35" s="98"/>
      <c r="Q35" s="18"/>
      <c r="R35" s="18"/>
      <c r="S35" s="18"/>
      <c r="Y35" s="23"/>
      <c r="Z35" s="23"/>
      <c r="AA35" s="23"/>
      <c r="AB35" s="23"/>
      <c r="AC35" s="23"/>
      <c r="AD35" s="23"/>
      <c r="AE35" s="23"/>
    </row>
    <row r="36" spans="1:31" x14ac:dyDescent="0.25">
      <c r="A36" s="98">
        <v>897.90440000000001</v>
      </c>
      <c r="B36" s="98">
        <v>0.5</v>
      </c>
      <c r="C36" s="98">
        <v>0.32835929602600467</v>
      </c>
      <c r="D36" s="98">
        <v>48.720944954967045</v>
      </c>
      <c r="E36" s="98"/>
      <c r="F36" s="98"/>
      <c r="G36" s="98"/>
      <c r="H36" s="98"/>
      <c r="I36" s="98"/>
      <c r="Q36" s="18"/>
      <c r="R36" s="18"/>
      <c r="S36" s="18"/>
      <c r="Y36" s="23"/>
      <c r="Z36" s="23"/>
      <c r="AA36" s="23"/>
      <c r="AB36" s="23"/>
      <c r="AC36" s="23"/>
      <c r="AD36" s="23"/>
      <c r="AE36" s="23"/>
    </row>
    <row r="37" spans="1:31" x14ac:dyDescent="0.25">
      <c r="A37" s="98">
        <v>915.62207000000001</v>
      </c>
      <c r="B37" s="98">
        <v>0.5</v>
      </c>
      <c r="C37" s="98">
        <v>0.3452913051384438</v>
      </c>
      <c r="D37" s="98">
        <v>49.199283629795111</v>
      </c>
      <c r="E37" s="98"/>
      <c r="F37" s="98"/>
      <c r="G37" s="98"/>
      <c r="H37" s="98"/>
      <c r="I37" s="98"/>
      <c r="Q37" s="18"/>
      <c r="R37" s="18"/>
      <c r="S37" s="18"/>
      <c r="Y37" s="23"/>
      <c r="Z37" s="23"/>
      <c r="AA37" s="23"/>
      <c r="AB37" s="23"/>
      <c r="AC37" s="23"/>
      <c r="AD37" s="23"/>
      <c r="AE37" s="23"/>
    </row>
    <row r="38" spans="1:31" x14ac:dyDescent="0.25">
      <c r="A38" s="98">
        <v>926.59015999999997</v>
      </c>
      <c r="B38" s="98">
        <v>0.5</v>
      </c>
      <c r="C38" s="98">
        <v>0.30017277749845828</v>
      </c>
      <c r="D38" s="98">
        <v>49.493081575288244</v>
      </c>
      <c r="E38" s="98"/>
      <c r="F38" s="98"/>
      <c r="G38" s="98"/>
      <c r="H38" s="98"/>
      <c r="I38" s="98"/>
      <c r="Q38" s="18"/>
      <c r="R38" s="18"/>
      <c r="S38" s="18"/>
      <c r="Y38" s="23"/>
      <c r="Z38" s="23"/>
      <c r="AA38" s="23"/>
      <c r="AB38" s="23"/>
      <c r="AC38" s="23"/>
      <c r="AD38" s="23"/>
      <c r="AE38" s="23"/>
    </row>
    <row r="39" spans="1:31" x14ac:dyDescent="0.25">
      <c r="A39" s="98">
        <v>993.66422999999998</v>
      </c>
      <c r="B39" s="98">
        <v>0.5</v>
      </c>
      <c r="C39" s="98">
        <v>0.32924687203950725</v>
      </c>
      <c r="D39" s="98">
        <v>51.253140455771756</v>
      </c>
      <c r="E39" s="98"/>
      <c r="F39" s="98"/>
      <c r="G39" s="98"/>
      <c r="H39" s="98"/>
      <c r="I39" s="98"/>
      <c r="Q39" s="18"/>
      <c r="R39" s="18"/>
      <c r="S39" s="18"/>
      <c r="Y39" s="23"/>
      <c r="Z39" s="23"/>
      <c r="AA39" s="23"/>
      <c r="AB39" s="23"/>
      <c r="AC39" s="23"/>
      <c r="AD39" s="23"/>
      <c r="AE39" s="23"/>
    </row>
    <row r="40" spans="1:31" x14ac:dyDescent="0.25">
      <c r="A40" s="98">
        <v>1022.35</v>
      </c>
      <c r="B40" s="98">
        <v>0.5</v>
      </c>
      <c r="C40" s="98">
        <v>0.3316398398506189</v>
      </c>
      <c r="D40" s="98">
        <v>51.987681998033104</v>
      </c>
      <c r="E40" s="98"/>
      <c r="F40" s="98" t="s">
        <v>59</v>
      </c>
      <c r="G40" s="98"/>
      <c r="H40" s="98"/>
      <c r="I40" s="98"/>
      <c r="Q40" s="18"/>
      <c r="R40" s="18"/>
      <c r="S40" s="18"/>
      <c r="Y40" s="23"/>
      <c r="Z40" s="23"/>
      <c r="AA40" s="23"/>
      <c r="AB40" s="23"/>
      <c r="AC40" s="23"/>
      <c r="AD40" s="23"/>
      <c r="AE40" s="23"/>
    </row>
    <row r="41" spans="1:31" x14ac:dyDescent="0.25">
      <c r="A41" s="98">
        <v>1016.02226</v>
      </c>
      <c r="B41" s="98">
        <v>0.5</v>
      </c>
      <c r="C41" s="98">
        <v>0.30951035435814783</v>
      </c>
      <c r="D41" s="98">
        <v>51.826545821521535</v>
      </c>
      <c r="E41" s="98"/>
      <c r="F41" s="98"/>
      <c r="G41" s="98"/>
      <c r="H41" s="98"/>
      <c r="I41" s="98"/>
      <c r="Q41" s="18"/>
      <c r="R41" s="18"/>
      <c r="S41" s="18"/>
      <c r="Y41" s="23"/>
      <c r="Z41" s="23"/>
      <c r="AA41" s="23"/>
      <c r="AB41" s="23"/>
      <c r="AC41" s="23"/>
      <c r="AD41" s="23"/>
      <c r="AE41" s="23"/>
    </row>
    <row r="42" spans="1:31" ht="15.75" x14ac:dyDescent="0.25">
      <c r="A42" s="98">
        <v>1016.02226</v>
      </c>
      <c r="B42" s="98">
        <v>0.5</v>
      </c>
      <c r="C42" s="98">
        <v>0.29643570539643033</v>
      </c>
      <c r="D42" s="98">
        <v>51.826545821521535</v>
      </c>
      <c r="E42" s="98"/>
      <c r="F42" s="102" t="s">
        <v>85</v>
      </c>
      <c r="G42" s="98"/>
      <c r="H42" s="98"/>
      <c r="I42" s="98"/>
      <c r="Q42" s="18"/>
      <c r="R42" s="18"/>
      <c r="S42" s="18"/>
      <c r="Y42" s="23"/>
      <c r="Z42" s="23"/>
      <c r="AA42" s="23"/>
      <c r="AB42" s="23"/>
      <c r="AC42" s="23"/>
      <c r="AD42" s="23"/>
      <c r="AE42" s="23"/>
    </row>
    <row r="43" spans="1:31" x14ac:dyDescent="0.25">
      <c r="A43" s="98">
        <v>973.41546000000005</v>
      </c>
      <c r="B43" s="98">
        <v>0.5</v>
      </c>
      <c r="C43" s="98">
        <v>0.26009026201222468</v>
      </c>
      <c r="D43" s="98">
        <v>50.728237427778808</v>
      </c>
      <c r="E43" s="98"/>
      <c r="F43" s="98"/>
      <c r="G43" s="98"/>
      <c r="H43" s="98"/>
      <c r="I43" s="98"/>
      <c r="Q43" s="18"/>
      <c r="R43" s="18"/>
      <c r="S43" s="18"/>
      <c r="Y43" s="23"/>
      <c r="Z43" s="23"/>
      <c r="AA43" s="23"/>
      <c r="AB43" s="23"/>
      <c r="AC43" s="23"/>
      <c r="AD43" s="23"/>
      <c r="AE43" s="23"/>
    </row>
    <row r="44" spans="1:31" x14ac:dyDescent="0.25">
      <c r="A44" s="98">
        <v>1120.64093</v>
      </c>
      <c r="B44" s="98">
        <v>0.5</v>
      </c>
      <c r="C44" s="98">
        <v>0.27532651742027903</v>
      </c>
      <c r="D44" s="98">
        <v>54.429443415054571</v>
      </c>
      <c r="E44" s="98"/>
      <c r="F44" s="98"/>
      <c r="G44" s="98"/>
      <c r="H44" s="98"/>
      <c r="I44" s="98"/>
      <c r="Q44" s="18"/>
      <c r="R44" s="18"/>
      <c r="S44" s="18"/>
      <c r="Y44" s="23"/>
      <c r="Z44" s="23"/>
      <c r="AA44" s="23"/>
      <c r="AB44" s="23"/>
      <c r="AC44" s="23"/>
      <c r="AD44" s="23"/>
      <c r="AE44" s="23"/>
    </row>
    <row r="45" spans="1:31" x14ac:dyDescent="0.25">
      <c r="A45" s="98">
        <v>1147.2174500000001</v>
      </c>
      <c r="B45" s="98">
        <v>0.5</v>
      </c>
      <c r="C45" s="98">
        <v>0.30204633151473659</v>
      </c>
      <c r="D45" s="98">
        <v>55.071071341470031</v>
      </c>
      <c r="E45" s="98"/>
      <c r="F45" s="98"/>
      <c r="G45" s="98"/>
      <c r="H45" s="98"/>
      <c r="I45" s="98"/>
      <c r="Q45" s="18"/>
      <c r="R45" s="18"/>
      <c r="Y45" s="23"/>
      <c r="Z45" s="23"/>
      <c r="AA45" s="23"/>
      <c r="AB45" s="23"/>
      <c r="AC45" s="23"/>
      <c r="AD45" s="23"/>
      <c r="AE45" s="23"/>
    </row>
    <row r="46" spans="1:31" x14ac:dyDescent="0.25">
      <c r="A46" s="98">
        <v>1149.74855</v>
      </c>
      <c r="B46" s="98">
        <v>0.5</v>
      </c>
      <c r="C46" s="98">
        <v>0.28808102146115122</v>
      </c>
      <c r="D46" s="98">
        <v>55.131789381147009</v>
      </c>
      <c r="E46" s="98"/>
      <c r="F46" s="98"/>
      <c r="G46" s="98"/>
      <c r="H46" s="98"/>
      <c r="I46" s="98"/>
      <c r="Q46" s="18"/>
      <c r="R46" s="18"/>
      <c r="Y46" s="23"/>
      <c r="Z46" s="23"/>
      <c r="AA46" s="23"/>
      <c r="AB46" s="23"/>
      <c r="AC46" s="23"/>
      <c r="AD46" s="23"/>
      <c r="AE46" s="23"/>
    </row>
    <row r="47" spans="1:31" x14ac:dyDescent="0.25">
      <c r="A47" s="98">
        <v>1149.74855</v>
      </c>
      <c r="B47" s="98">
        <v>0.5</v>
      </c>
      <c r="C47" s="98">
        <v>0.27913076312903956</v>
      </c>
      <c r="D47" s="98">
        <v>55.131789381147009</v>
      </c>
      <c r="E47" s="98"/>
      <c r="F47" s="98"/>
      <c r="G47" s="98"/>
      <c r="H47" s="98"/>
      <c r="I47" s="98"/>
      <c r="Q47" s="18"/>
      <c r="R47" s="18"/>
      <c r="Y47" s="23"/>
      <c r="Z47" s="23"/>
      <c r="AA47" s="23"/>
      <c r="AB47" s="23"/>
      <c r="AC47" s="23"/>
      <c r="AD47" s="23"/>
      <c r="AE47" s="23"/>
    </row>
    <row r="48" spans="1:31" x14ac:dyDescent="0.25">
      <c r="A48" s="98">
        <v>1151.85779</v>
      </c>
      <c r="B48" s="98">
        <v>0.5</v>
      </c>
      <c r="C48" s="98">
        <v>0.24190973345274272</v>
      </c>
      <c r="D48" s="98">
        <v>55.182336473329123</v>
      </c>
      <c r="E48" s="98"/>
      <c r="F48" s="98"/>
      <c r="G48" s="98"/>
      <c r="H48" s="98"/>
      <c r="I48" s="98"/>
      <c r="Q48" s="18"/>
      <c r="R48" s="18"/>
      <c r="Y48" s="23"/>
      <c r="Z48" s="23"/>
      <c r="AA48" s="23"/>
      <c r="AB48" s="23"/>
      <c r="AC48" s="23"/>
      <c r="AD48" s="23"/>
      <c r="AE48" s="23"/>
    </row>
    <row r="49" spans="1:31" x14ac:dyDescent="0.25">
      <c r="A49" s="98">
        <v>1149.74855</v>
      </c>
      <c r="B49" s="98">
        <v>0.5</v>
      </c>
      <c r="C49" s="98">
        <v>0.26671769829692576</v>
      </c>
      <c r="D49" s="98">
        <v>55.131789381147009</v>
      </c>
      <c r="E49" s="98"/>
      <c r="F49" s="98"/>
      <c r="G49" s="98"/>
      <c r="H49" s="98"/>
      <c r="I49" s="98"/>
      <c r="Q49" s="18"/>
      <c r="R49" s="18"/>
      <c r="Y49" s="23"/>
      <c r="Z49" s="23"/>
      <c r="AA49" s="23"/>
      <c r="AB49" s="23"/>
      <c r="AC49" s="23"/>
      <c r="AD49" s="23"/>
      <c r="AE49" s="23"/>
    </row>
    <row r="50" spans="1:31" x14ac:dyDescent="0.25">
      <c r="A50" s="98">
        <v>1519.28871</v>
      </c>
      <c r="B50" s="98">
        <v>0.5</v>
      </c>
      <c r="C50" s="98">
        <v>0.2101309976077331</v>
      </c>
      <c r="D50" s="98">
        <v>63.375413852453406</v>
      </c>
      <c r="E50" s="98"/>
      <c r="F50" s="98"/>
      <c r="G50" s="98"/>
      <c r="H50" s="98"/>
      <c r="I50" s="98"/>
      <c r="Q50" s="18"/>
      <c r="R50" s="18"/>
      <c r="Y50" s="23"/>
      <c r="Z50" s="23"/>
      <c r="AA50" s="23"/>
      <c r="AB50" s="23"/>
      <c r="AC50" s="23"/>
      <c r="AD50" s="23"/>
      <c r="AE50" s="23"/>
    </row>
    <row r="51" spans="1:31" x14ac:dyDescent="0.25">
      <c r="A51" s="98">
        <v>1615.47039</v>
      </c>
      <c r="B51" s="98">
        <v>0.5</v>
      </c>
      <c r="C51" s="98">
        <v>0.20452488694956036</v>
      </c>
      <c r="D51" s="98">
        <v>65.35068650893318</v>
      </c>
      <c r="E51" s="98"/>
      <c r="F51" s="98"/>
      <c r="G51" s="98"/>
      <c r="H51" s="98"/>
      <c r="I51" s="98"/>
      <c r="Q51" s="18"/>
      <c r="R51" s="18"/>
      <c r="Y51" s="23"/>
      <c r="Z51" s="23"/>
      <c r="AA51" s="23"/>
      <c r="AB51" s="23"/>
      <c r="AC51" s="23"/>
      <c r="AD51" s="23"/>
      <c r="AE51" s="23"/>
    </row>
    <row r="52" spans="1:31" x14ac:dyDescent="0.25">
      <c r="A52" s="98">
        <v>1746.6655900000001</v>
      </c>
      <c r="B52" s="98">
        <v>0.5</v>
      </c>
      <c r="C52" s="98">
        <v>0.18645852603339716</v>
      </c>
      <c r="D52" s="98">
        <v>67.952515041992456</v>
      </c>
      <c r="E52" s="98"/>
      <c r="F52" s="98"/>
      <c r="G52" s="98"/>
      <c r="H52" s="98"/>
      <c r="I52" s="98"/>
      <c r="Q52" s="18"/>
      <c r="R52" s="18"/>
      <c r="Y52" s="23"/>
      <c r="Z52" s="23"/>
      <c r="AA52" s="23"/>
      <c r="AB52" s="23"/>
      <c r="AC52" s="23"/>
      <c r="AD52" s="23"/>
      <c r="AE52" s="23"/>
    </row>
    <row r="53" spans="1:31" x14ac:dyDescent="0.25">
      <c r="A53" s="98">
        <v>1751.30593</v>
      </c>
      <c r="B53" s="98">
        <v>0.5</v>
      </c>
      <c r="C53" s="98">
        <v>0.20887923407993439</v>
      </c>
      <c r="D53" s="98">
        <v>68.042719379009526</v>
      </c>
      <c r="E53" s="98"/>
      <c r="F53" s="98"/>
      <c r="G53" s="98"/>
      <c r="H53" s="98"/>
      <c r="I53" s="98"/>
      <c r="Q53" s="18"/>
      <c r="R53" s="18"/>
      <c r="Y53" s="23"/>
      <c r="Z53" s="23"/>
      <c r="AA53" s="23"/>
      <c r="AB53" s="23"/>
      <c r="AC53" s="23"/>
      <c r="AD53" s="23"/>
      <c r="AE53" s="23"/>
    </row>
    <row r="54" spans="1:31" x14ac:dyDescent="0.25">
      <c r="A54" s="98">
        <v>1744.5563400000001</v>
      </c>
      <c r="B54" s="98">
        <v>0.5</v>
      </c>
      <c r="C54" s="98">
        <v>0.2418391883282221</v>
      </c>
      <c r="D54" s="98">
        <v>67.911473373851308</v>
      </c>
      <c r="E54" s="98"/>
      <c r="F54" s="98"/>
      <c r="G54" s="98"/>
      <c r="H54" s="98"/>
      <c r="I54" s="98"/>
      <c r="Q54" s="18"/>
      <c r="R54" s="18"/>
      <c r="Y54" s="23"/>
      <c r="Z54" s="23"/>
      <c r="AA54" s="23"/>
      <c r="AB54" s="23"/>
      <c r="AC54" s="23"/>
      <c r="AD54" s="23"/>
      <c r="AE54" s="23"/>
    </row>
    <row r="55" spans="1:31" x14ac:dyDescent="0.25">
      <c r="A55" s="98">
        <v>1860.56495</v>
      </c>
      <c r="B55" s="98">
        <v>0.5</v>
      </c>
      <c r="C55" s="98">
        <v>0.17981109354750058</v>
      </c>
      <c r="D55" s="98">
        <v>70.133105631846689</v>
      </c>
      <c r="E55" s="98"/>
      <c r="F55" s="98"/>
      <c r="G55" s="98"/>
      <c r="H55" s="98"/>
      <c r="I55" s="98"/>
      <c r="Q55" s="18"/>
      <c r="R55" s="18"/>
      <c r="Y55" s="23"/>
      <c r="Z55" s="23"/>
      <c r="AA55" s="23"/>
      <c r="AB55" s="23"/>
      <c r="AC55" s="23"/>
      <c r="AD55" s="23"/>
      <c r="AE55" s="23"/>
    </row>
    <row r="56" spans="1:31" x14ac:dyDescent="0.25">
      <c r="A56" s="98">
        <v>1860.56495</v>
      </c>
      <c r="B56" s="98">
        <v>0.5</v>
      </c>
      <c r="C56" s="98">
        <v>0.21156917290400357</v>
      </c>
      <c r="D56" s="98">
        <v>70.133105631846689</v>
      </c>
      <c r="E56" s="98"/>
      <c r="F56" s="98"/>
      <c r="G56" s="98"/>
      <c r="H56" s="98"/>
      <c r="I56" s="98"/>
      <c r="Q56" s="18"/>
      <c r="R56" s="18"/>
      <c r="Y56" s="23"/>
      <c r="Z56" s="23"/>
      <c r="AA56" s="23"/>
      <c r="AB56" s="23"/>
      <c r="AC56" s="23"/>
      <c r="AD56" s="23"/>
      <c r="AE56" s="23"/>
    </row>
    <row r="57" spans="1:31" x14ac:dyDescent="0.25">
      <c r="A57" s="98"/>
      <c r="B57" s="98"/>
      <c r="C57" s="98"/>
      <c r="D57" s="98"/>
      <c r="E57" s="98"/>
      <c r="F57" s="98"/>
      <c r="G57" s="98"/>
      <c r="H57" s="98"/>
      <c r="I57" s="98"/>
      <c r="Q57" s="18"/>
      <c r="R57" s="18"/>
      <c r="Y57" s="23"/>
      <c r="Z57" s="23"/>
      <c r="AA57" s="23"/>
      <c r="AB57" s="23"/>
      <c r="AC57" s="23"/>
      <c r="AD57" s="23"/>
      <c r="AE57" s="23"/>
    </row>
    <row r="58" spans="1:31" x14ac:dyDescent="0.25">
      <c r="A58" s="98"/>
      <c r="B58" s="98"/>
      <c r="C58" s="98"/>
      <c r="D58" s="98"/>
      <c r="E58" s="98"/>
      <c r="F58" s="98"/>
      <c r="G58" s="98"/>
      <c r="H58" s="98"/>
      <c r="I58" s="98"/>
      <c r="Q58" s="18"/>
      <c r="R58" s="18"/>
      <c r="Y58" s="23"/>
      <c r="Z58" s="23"/>
      <c r="AA58" s="23"/>
      <c r="AB58" s="23"/>
      <c r="AC58" s="23"/>
      <c r="AD58" s="23"/>
      <c r="AE58" s="23"/>
    </row>
    <row r="59" spans="1:31" x14ac:dyDescent="0.25">
      <c r="A59" s="98"/>
      <c r="B59" s="98"/>
      <c r="C59" s="98"/>
      <c r="D59" s="98"/>
      <c r="E59" s="98"/>
      <c r="F59" s="98"/>
      <c r="G59" s="98"/>
      <c r="H59" s="98"/>
      <c r="I59" s="98"/>
      <c r="Q59" s="18"/>
      <c r="R59" s="18"/>
      <c r="Y59" s="23"/>
      <c r="Z59" s="23"/>
      <c r="AA59" s="23"/>
      <c r="AB59" s="23"/>
      <c r="AC59" s="23"/>
      <c r="AD59" s="23"/>
      <c r="AE59" s="23"/>
    </row>
    <row r="60" spans="1:31" x14ac:dyDescent="0.25">
      <c r="A60" s="98" t="s">
        <v>59</v>
      </c>
      <c r="B60" s="98"/>
      <c r="C60" s="98"/>
      <c r="D60" s="98"/>
      <c r="E60" s="98"/>
      <c r="F60" s="98"/>
      <c r="G60" s="98"/>
      <c r="H60" s="98"/>
      <c r="I60" s="98"/>
      <c r="Q60" s="18"/>
      <c r="R60" s="18"/>
      <c r="Y60" s="23"/>
      <c r="Z60" s="23"/>
      <c r="AA60" s="23"/>
      <c r="AB60" s="23"/>
      <c r="AC60" s="23"/>
      <c r="AD60" s="23"/>
      <c r="AE60" s="23"/>
    </row>
    <row r="61" spans="1:31" x14ac:dyDescent="0.25">
      <c r="C61" s="85"/>
      <c r="I61" s="27"/>
      <c r="Q61" s="18"/>
      <c r="R61" s="18"/>
      <c r="Y61" s="23"/>
      <c r="Z61" s="23"/>
      <c r="AA61" s="23"/>
      <c r="AB61" s="23"/>
      <c r="AC61" s="23"/>
      <c r="AD61" s="23"/>
      <c r="AE61" s="23"/>
    </row>
    <row r="62" spans="1:31" ht="15.75" x14ac:dyDescent="0.25">
      <c r="A62" s="102" t="s">
        <v>86</v>
      </c>
      <c r="C62" s="85"/>
      <c r="I62" s="27"/>
      <c r="Q62" s="18"/>
      <c r="R62" s="18"/>
      <c r="Y62" s="23"/>
      <c r="Z62" s="23"/>
      <c r="AA62" s="23"/>
      <c r="AB62" s="23"/>
      <c r="AC62" s="23"/>
      <c r="AD62" s="23"/>
      <c r="AE62" s="23"/>
    </row>
    <row r="63" spans="1:31" x14ac:dyDescent="0.25">
      <c r="C63" s="85"/>
      <c r="I63" s="27"/>
      <c r="Q63" s="18"/>
      <c r="R63" s="18"/>
      <c r="Y63" s="23"/>
      <c r="Z63" s="23"/>
      <c r="AA63" s="23"/>
      <c r="AB63" s="23"/>
      <c r="AC63" s="23"/>
      <c r="AD63" s="23"/>
      <c r="AE63" s="23"/>
    </row>
    <row r="64" spans="1:31" x14ac:dyDescent="0.25">
      <c r="A64" t="s">
        <v>87</v>
      </c>
      <c r="C64" s="85"/>
      <c r="I64" s="27"/>
      <c r="Q64" s="18"/>
      <c r="R64" s="18"/>
      <c r="Y64" s="23"/>
      <c r="Z64" s="23"/>
      <c r="AA64" s="23"/>
      <c r="AB64" s="23"/>
      <c r="AC64" s="23"/>
      <c r="AD64" s="23"/>
      <c r="AE64" s="23"/>
    </row>
    <row r="65" spans="1:31" x14ac:dyDescent="0.25">
      <c r="C65" s="85"/>
      <c r="I65" s="27"/>
      <c r="Q65" s="18"/>
      <c r="R65" s="18"/>
      <c r="Y65" s="23"/>
      <c r="Z65" s="23"/>
      <c r="AA65" s="23"/>
      <c r="AB65" s="23"/>
      <c r="AC65" s="23"/>
      <c r="AD65" s="23"/>
      <c r="AE65" s="23"/>
    </row>
    <row r="66" spans="1:31" ht="15.75" x14ac:dyDescent="0.25">
      <c r="A66" s="102" t="s">
        <v>88</v>
      </c>
      <c r="C66" s="85"/>
      <c r="I66" s="27"/>
      <c r="Q66" s="18"/>
      <c r="R66" s="18"/>
      <c r="Y66" s="23"/>
      <c r="Z66" s="23"/>
      <c r="AA66" s="23"/>
      <c r="AB66" s="23"/>
      <c r="AC66" s="23"/>
      <c r="AD66" s="23"/>
      <c r="AE66" s="23"/>
    </row>
    <row r="67" spans="1:31" x14ac:dyDescent="0.25">
      <c r="I67" s="27"/>
      <c r="Q67" s="18"/>
      <c r="R67" s="18"/>
      <c r="Y67" s="23"/>
      <c r="Z67" s="23"/>
      <c r="AA67" s="23"/>
      <c r="AB67" s="23"/>
      <c r="AC67" s="23"/>
      <c r="AD67" s="23"/>
      <c r="AE67" s="23"/>
    </row>
    <row r="68" spans="1:31" x14ac:dyDescent="0.25">
      <c r="I68" s="27"/>
      <c r="Q68" s="18"/>
      <c r="R68" s="18"/>
      <c r="Y68" s="23"/>
      <c r="Z68" s="23"/>
      <c r="AA68" s="23"/>
      <c r="AB68" s="23"/>
      <c r="AC68" s="23"/>
      <c r="AD68" s="23"/>
      <c r="AE68" s="23"/>
    </row>
    <row r="69" spans="1:31" x14ac:dyDescent="0.25">
      <c r="I69" s="27"/>
      <c r="Q69" s="18"/>
      <c r="R69" s="18"/>
      <c r="Y69" s="23"/>
      <c r="Z69" s="23"/>
      <c r="AA69" s="23"/>
      <c r="AB69" s="23"/>
      <c r="AC69" s="23"/>
      <c r="AD69" s="23"/>
      <c r="AE69" s="23"/>
    </row>
    <row r="70" spans="1:31" x14ac:dyDescent="0.25">
      <c r="I70" s="27"/>
      <c r="Q70" s="18"/>
      <c r="R70" s="18"/>
      <c r="Y70" s="23"/>
      <c r="Z70" s="23"/>
      <c r="AA70" s="23"/>
      <c r="AB70" s="23"/>
      <c r="AC70" s="23"/>
      <c r="AD70" s="23"/>
      <c r="AE70" s="23"/>
    </row>
    <row r="71" spans="1:31" x14ac:dyDescent="0.25">
      <c r="I71" s="27"/>
      <c r="Q71" s="18"/>
      <c r="R71" s="18"/>
      <c r="Y71" s="23"/>
      <c r="Z71" s="23"/>
      <c r="AA71" s="23"/>
      <c r="AB71" s="23"/>
      <c r="AC71" s="23"/>
      <c r="AD71" s="23"/>
      <c r="AE71" s="23"/>
    </row>
    <row r="72" spans="1:31" x14ac:dyDescent="0.25">
      <c r="I72" s="27"/>
      <c r="Q72" s="18"/>
      <c r="R72" s="18"/>
      <c r="Y72" s="23"/>
      <c r="Z72" s="23"/>
      <c r="AA72" s="23"/>
      <c r="AB72" s="23"/>
      <c r="AC72" s="23"/>
      <c r="AD72" s="23"/>
      <c r="AE72" s="23"/>
    </row>
    <row r="73" spans="1:31" x14ac:dyDescent="0.25">
      <c r="I73" s="27"/>
      <c r="Q73" s="18"/>
      <c r="R73" s="18"/>
      <c r="Y73" s="23"/>
      <c r="Z73" s="23"/>
      <c r="AA73" s="23"/>
      <c r="AB73" s="23"/>
      <c r="AC73" s="23"/>
      <c r="AD73" s="23"/>
      <c r="AE73" s="23"/>
    </row>
    <row r="74" spans="1:31" x14ac:dyDescent="0.25">
      <c r="I74" s="27"/>
      <c r="Q74" s="18"/>
      <c r="R74" s="18"/>
      <c r="Y74" s="23"/>
      <c r="Z74" s="23"/>
      <c r="AA74" s="23"/>
      <c r="AB74" s="23"/>
      <c r="AC74" s="23"/>
      <c r="AD74" s="23"/>
      <c r="AE74" s="23"/>
    </row>
    <row r="75" spans="1:31" x14ac:dyDescent="0.25">
      <c r="I75" s="27"/>
      <c r="Q75" s="18"/>
      <c r="R75" s="18"/>
      <c r="Y75" s="23"/>
      <c r="Z75" s="23"/>
      <c r="AA75" s="23"/>
      <c r="AB75" s="23"/>
      <c r="AC75" s="23"/>
      <c r="AD75" s="23"/>
      <c r="AE75" s="23"/>
    </row>
    <row r="76" spans="1:31" x14ac:dyDescent="0.25">
      <c r="I76" s="27"/>
      <c r="Q76" s="18"/>
      <c r="R76" s="18"/>
      <c r="Y76" s="23"/>
      <c r="Z76" s="23"/>
      <c r="AA76" s="23"/>
      <c r="AB76" s="23"/>
      <c r="AC76" s="23"/>
      <c r="AD76" s="23"/>
      <c r="AE76" s="23"/>
    </row>
    <row r="77" spans="1:31" x14ac:dyDescent="0.25">
      <c r="I77" s="27"/>
      <c r="Q77" s="18"/>
      <c r="R77" s="18"/>
      <c r="Y77" s="23"/>
      <c r="Z77" s="23"/>
      <c r="AA77" s="23"/>
      <c r="AB77" s="23"/>
      <c r="AC77" s="23"/>
      <c r="AD77" s="23"/>
      <c r="AE77" s="23"/>
    </row>
    <row r="78" spans="1:31" x14ac:dyDescent="0.25">
      <c r="I78" s="27"/>
      <c r="Q78" s="18"/>
      <c r="R78" s="18"/>
      <c r="Y78" s="23"/>
      <c r="Z78" s="23"/>
      <c r="AA78" s="23"/>
      <c r="AB78" s="23"/>
      <c r="AC78" s="23"/>
      <c r="AD78" s="23"/>
      <c r="AE78" s="23"/>
    </row>
    <row r="79" spans="1:31" x14ac:dyDescent="0.25">
      <c r="I79" s="27"/>
      <c r="Q79" s="18"/>
      <c r="R79" s="18"/>
      <c r="Y79" s="23"/>
      <c r="Z79" s="23"/>
      <c r="AA79" s="23"/>
      <c r="AB79" s="23"/>
      <c r="AC79" s="23"/>
      <c r="AD79" s="23"/>
      <c r="AE79" s="23"/>
    </row>
    <row r="80" spans="1:31" x14ac:dyDescent="0.25">
      <c r="I80" s="27"/>
      <c r="Q80" s="18"/>
      <c r="R80" s="18"/>
      <c r="Y80" s="23"/>
      <c r="Z80" s="23"/>
      <c r="AA80" s="23"/>
      <c r="AB80" s="23"/>
      <c r="AC80" s="23"/>
      <c r="AD80" s="23"/>
      <c r="AE80" s="23"/>
    </row>
    <row r="81" spans="9:31" x14ac:dyDescent="0.25">
      <c r="I81" s="27"/>
      <c r="Q81" s="18"/>
      <c r="R81" s="18"/>
      <c r="Y81" s="23"/>
      <c r="Z81" s="23"/>
      <c r="AA81" s="23"/>
      <c r="AB81" s="23"/>
      <c r="AC81" s="23"/>
      <c r="AD81" s="23"/>
      <c r="AE81" s="23"/>
    </row>
    <row r="82" spans="9:31" x14ac:dyDescent="0.25">
      <c r="I82" s="27"/>
      <c r="Q82" s="18"/>
      <c r="R82" s="18"/>
      <c r="Y82" s="23"/>
      <c r="Z82" s="23"/>
      <c r="AA82" s="23"/>
      <c r="AB82" s="23"/>
      <c r="AC82" s="23"/>
      <c r="AD82" s="23"/>
      <c r="AE82" s="23"/>
    </row>
    <row r="83" spans="9:31" x14ac:dyDescent="0.25">
      <c r="I83" s="27"/>
      <c r="Q83" s="18"/>
      <c r="R83" s="18"/>
      <c r="Y83" s="23"/>
      <c r="Z83" s="23"/>
      <c r="AA83" s="23"/>
      <c r="AB83" s="23"/>
      <c r="AC83" s="23"/>
      <c r="AD83" s="23"/>
      <c r="AE83" s="23"/>
    </row>
    <row r="84" spans="9:31" x14ac:dyDescent="0.25">
      <c r="I84" s="27"/>
      <c r="Q84" s="18"/>
      <c r="R84" s="18"/>
      <c r="Y84" s="23"/>
      <c r="Z84" s="23"/>
      <c r="AA84" s="23"/>
      <c r="AB84" s="23"/>
      <c r="AC84" s="23"/>
      <c r="AD84" s="23"/>
      <c r="AE84" s="23"/>
    </row>
    <row r="85" spans="9:31" x14ac:dyDescent="0.25">
      <c r="I85" s="27"/>
      <c r="Q85" s="18"/>
      <c r="R85" s="18"/>
      <c r="Y85" s="23"/>
      <c r="Z85" s="23"/>
      <c r="AA85" s="23"/>
      <c r="AB85" s="23"/>
      <c r="AC85" s="23"/>
      <c r="AD85" s="23"/>
      <c r="AE85" s="23"/>
    </row>
    <row r="86" spans="9:31" x14ac:dyDescent="0.25">
      <c r="I86" s="27"/>
      <c r="Q86" s="18"/>
      <c r="R86" s="18"/>
      <c r="Y86" s="23"/>
      <c r="Z86" s="23"/>
      <c r="AA86" s="23"/>
      <c r="AB86" s="23"/>
      <c r="AC86" s="23"/>
      <c r="AD86" s="23"/>
      <c r="AE86" s="23"/>
    </row>
    <row r="87" spans="9:31" x14ac:dyDescent="0.25">
      <c r="I87" s="27"/>
      <c r="Q87" s="18"/>
      <c r="R87" s="18"/>
      <c r="Y87" s="23"/>
      <c r="Z87" s="23"/>
      <c r="AA87" s="23"/>
      <c r="AB87" s="23"/>
      <c r="AC87" s="23"/>
      <c r="AD87" s="23"/>
      <c r="AE87" s="23"/>
    </row>
    <row r="88" spans="9:31" x14ac:dyDescent="0.25">
      <c r="I88" s="27"/>
      <c r="Q88" s="18"/>
      <c r="R88" s="18"/>
      <c r="Y88" s="23"/>
      <c r="Z88" s="23"/>
      <c r="AA88" s="23"/>
      <c r="AB88" s="23"/>
      <c r="AC88" s="23"/>
      <c r="AD88" s="23"/>
      <c r="AE88" s="23"/>
    </row>
    <row r="89" spans="9:31" x14ac:dyDescent="0.25">
      <c r="I89" s="27"/>
      <c r="Q89" s="18"/>
      <c r="R89" s="18"/>
      <c r="Y89" s="23"/>
      <c r="Z89" s="23"/>
      <c r="AA89" s="23"/>
      <c r="AB89" s="23"/>
      <c r="AC89" s="23"/>
      <c r="AD89" s="23"/>
      <c r="AE89" s="23"/>
    </row>
    <row r="90" spans="9:31" x14ac:dyDescent="0.25">
      <c r="I90" s="27"/>
      <c r="Q90" s="18"/>
      <c r="R90" s="18"/>
      <c r="Y90" s="23"/>
      <c r="Z90" s="23"/>
      <c r="AA90" s="23"/>
      <c r="AB90" s="23"/>
      <c r="AC90" s="23"/>
      <c r="AD90" s="23"/>
      <c r="AE90" s="23"/>
    </row>
    <row r="91" spans="9:31" x14ac:dyDescent="0.25">
      <c r="I91" s="27"/>
      <c r="Q91" s="18"/>
      <c r="R91" s="18"/>
      <c r="Y91" s="23"/>
      <c r="Z91" s="23"/>
      <c r="AA91" s="23"/>
      <c r="AB91" s="23"/>
      <c r="AC91" s="23"/>
      <c r="AD91" s="23"/>
      <c r="AE91" s="23"/>
    </row>
    <row r="92" spans="9:31" x14ac:dyDescent="0.25">
      <c r="I92" s="27"/>
      <c r="Q92" s="18"/>
      <c r="R92" s="18"/>
      <c r="Y92" s="23"/>
      <c r="Z92" s="23"/>
      <c r="AA92" s="23"/>
      <c r="AB92" s="23"/>
      <c r="AC92" s="23"/>
      <c r="AD92" s="23"/>
      <c r="AE92" s="23"/>
    </row>
    <row r="93" spans="9:31" x14ac:dyDescent="0.25">
      <c r="I93" s="27"/>
      <c r="Q93" s="18"/>
      <c r="R93" s="18"/>
      <c r="Y93" s="23"/>
      <c r="Z93" s="23"/>
      <c r="AA93" s="23"/>
      <c r="AB93" s="23"/>
      <c r="AC93" s="23"/>
      <c r="AD93" s="23"/>
      <c r="AE93" s="23"/>
    </row>
    <row r="94" spans="9:31" x14ac:dyDescent="0.25">
      <c r="I94" s="27"/>
      <c r="Q94" s="18"/>
      <c r="R94" s="18"/>
      <c r="Y94" s="23"/>
      <c r="Z94" s="23"/>
      <c r="AA94" s="23"/>
      <c r="AB94" s="23"/>
      <c r="AC94" s="23"/>
      <c r="AD94" s="23"/>
      <c r="AE94" s="23"/>
    </row>
    <row r="95" spans="9:31" x14ac:dyDescent="0.25">
      <c r="I95" s="27"/>
      <c r="Q95" s="18"/>
      <c r="R95" s="18"/>
      <c r="Y95" s="23"/>
      <c r="Z95" s="23"/>
      <c r="AA95" s="23"/>
      <c r="AB95" s="23"/>
      <c r="AC95" s="23"/>
      <c r="AD95" s="23"/>
      <c r="AE95" s="23"/>
    </row>
    <row r="96" spans="9:31" x14ac:dyDescent="0.25">
      <c r="I96" s="27"/>
      <c r="Q96" s="18"/>
      <c r="R96" s="18"/>
      <c r="Y96" s="23"/>
      <c r="Z96" s="23"/>
      <c r="AA96" s="23"/>
      <c r="AB96" s="23"/>
      <c r="AC96" s="23"/>
      <c r="AD96" s="23"/>
      <c r="AE96" s="23"/>
    </row>
    <row r="97" spans="9:31" x14ac:dyDescent="0.25">
      <c r="I97" s="27"/>
      <c r="Q97" s="18"/>
      <c r="R97" s="18"/>
      <c r="Y97" s="23"/>
      <c r="Z97" s="23"/>
      <c r="AA97" s="23"/>
      <c r="AB97" s="23"/>
      <c r="AC97" s="23"/>
      <c r="AD97" s="23"/>
      <c r="AE97" s="23"/>
    </row>
    <row r="98" spans="9:31" x14ac:dyDescent="0.25">
      <c r="I98" s="27"/>
      <c r="Q98" s="18"/>
      <c r="R98" s="18"/>
      <c r="Y98" s="23"/>
      <c r="Z98" s="23"/>
      <c r="AA98" s="23"/>
      <c r="AB98" s="23"/>
      <c r="AC98" s="23"/>
      <c r="AD98" s="23"/>
      <c r="AE98" s="23"/>
    </row>
    <row r="99" spans="9:31" x14ac:dyDescent="0.25">
      <c r="I99" s="27"/>
      <c r="Q99" s="18"/>
      <c r="R99" s="18"/>
      <c r="Y99" s="23"/>
      <c r="Z99" s="23"/>
      <c r="AA99" s="23"/>
      <c r="AB99" s="23"/>
      <c r="AC99" s="23"/>
      <c r="AD99" s="23"/>
      <c r="AE99" s="23"/>
    </row>
    <row r="100" spans="9:31" x14ac:dyDescent="0.25">
      <c r="I100" s="27"/>
      <c r="Q100" s="18"/>
      <c r="R100" s="18"/>
      <c r="Y100" s="23"/>
      <c r="Z100" s="23"/>
      <c r="AA100" s="23"/>
      <c r="AB100" s="23"/>
      <c r="AC100" s="23"/>
      <c r="AD100" s="23"/>
      <c r="AE100" s="23"/>
    </row>
    <row r="101" spans="9:31" x14ac:dyDescent="0.25">
      <c r="I101" s="27"/>
      <c r="Q101" s="18"/>
      <c r="R101" s="18"/>
      <c r="Y101" s="23"/>
      <c r="Z101" s="23"/>
      <c r="AA101" s="23"/>
      <c r="AB101" s="23"/>
      <c r="AC101" s="23"/>
      <c r="AD101" s="23"/>
      <c r="AE101" s="23"/>
    </row>
    <row r="102" spans="9:31" x14ac:dyDescent="0.25">
      <c r="I102" s="27"/>
      <c r="Q102" s="18"/>
      <c r="R102" s="18"/>
      <c r="Y102" s="23"/>
      <c r="Z102" s="23"/>
      <c r="AA102" s="23"/>
      <c r="AB102" s="23"/>
      <c r="AC102" s="23"/>
      <c r="AD102" s="23"/>
      <c r="AE102" s="23"/>
    </row>
    <row r="103" spans="9:31" x14ac:dyDescent="0.25">
      <c r="I103" s="27"/>
      <c r="Q103" s="18"/>
      <c r="R103" s="18"/>
      <c r="Y103" s="23"/>
      <c r="Z103" s="23"/>
      <c r="AA103" s="23"/>
      <c r="AB103" s="23"/>
      <c r="AC103" s="23"/>
      <c r="AD103" s="23"/>
      <c r="AE103" s="23"/>
    </row>
    <row r="104" spans="9:31" x14ac:dyDescent="0.25">
      <c r="I104" s="27"/>
      <c r="Q104" s="18"/>
      <c r="R104" s="18"/>
      <c r="Y104" s="23"/>
      <c r="Z104" s="23"/>
      <c r="AA104" s="23"/>
      <c r="AB104" s="23"/>
      <c r="AC104" s="23"/>
      <c r="AD104" s="23"/>
      <c r="AE104" s="23"/>
    </row>
    <row r="105" spans="9:31" x14ac:dyDescent="0.25">
      <c r="I105" s="27"/>
      <c r="Q105" s="18"/>
      <c r="R105" s="18"/>
      <c r="Y105" s="23"/>
      <c r="Z105" s="23"/>
      <c r="AA105" s="23"/>
      <c r="AB105" s="23"/>
      <c r="AC105" s="23"/>
      <c r="AD105" s="23"/>
      <c r="AE105" s="23"/>
    </row>
    <row r="106" spans="9:31" x14ac:dyDescent="0.25">
      <c r="I106" s="27"/>
      <c r="Q106" s="18"/>
      <c r="R106" s="18"/>
      <c r="Y106" s="23"/>
      <c r="Z106" s="23"/>
      <c r="AA106" s="23"/>
      <c r="AB106" s="23"/>
      <c r="AC106" s="23"/>
      <c r="AD106" s="23"/>
      <c r="AE106" s="23"/>
    </row>
    <row r="107" spans="9:31" x14ac:dyDescent="0.25">
      <c r="I107" s="27"/>
      <c r="Q107" s="18"/>
      <c r="R107" s="18"/>
      <c r="Y107" s="23"/>
      <c r="Z107" s="23"/>
      <c r="AA107" s="23"/>
      <c r="AB107" s="23"/>
      <c r="AC107" s="23"/>
      <c r="AD107" s="23"/>
      <c r="AE107" s="23"/>
    </row>
    <row r="108" spans="9:31" x14ac:dyDescent="0.25">
      <c r="I108" s="27"/>
      <c r="Q108" s="18"/>
      <c r="R108" s="18"/>
      <c r="Y108" s="23"/>
      <c r="Z108" s="23"/>
      <c r="AA108" s="23"/>
      <c r="AB108" s="23"/>
      <c r="AC108" s="23"/>
      <c r="AD108" s="23"/>
      <c r="AE108" s="23"/>
    </row>
    <row r="109" spans="9:31" x14ac:dyDescent="0.25">
      <c r="I109" s="27"/>
      <c r="Q109" s="18"/>
      <c r="R109" s="18"/>
      <c r="Y109" s="23"/>
      <c r="Z109" s="23"/>
      <c r="AA109" s="23"/>
      <c r="AB109" s="23"/>
      <c r="AC109" s="23"/>
      <c r="AD109" s="23"/>
      <c r="AE109" s="23"/>
    </row>
    <row r="110" spans="9:31" x14ac:dyDescent="0.25">
      <c r="I110" s="27"/>
      <c r="Q110" s="18"/>
      <c r="R110" s="18"/>
      <c r="Y110" s="23"/>
      <c r="Z110" s="23"/>
      <c r="AA110" s="23"/>
      <c r="AB110" s="23"/>
      <c r="AC110" s="23"/>
      <c r="AD110" s="23"/>
      <c r="AE110" s="23"/>
    </row>
    <row r="111" spans="9:31" x14ac:dyDescent="0.25">
      <c r="I111" s="27"/>
      <c r="Q111" s="18"/>
      <c r="R111" s="18"/>
      <c r="Y111" s="23"/>
      <c r="Z111" s="23"/>
      <c r="AA111" s="23"/>
      <c r="AB111" s="23"/>
      <c r="AC111" s="23"/>
      <c r="AD111" s="23"/>
      <c r="AE111" s="23"/>
    </row>
    <row r="112" spans="9:31" x14ac:dyDescent="0.25">
      <c r="I112" s="27"/>
      <c r="Q112" s="18"/>
      <c r="R112" s="18"/>
      <c r="Y112" s="23"/>
      <c r="Z112" s="23"/>
      <c r="AA112" s="23"/>
      <c r="AB112" s="23"/>
      <c r="AC112" s="23"/>
      <c r="AD112" s="23"/>
      <c r="AE112" s="23"/>
    </row>
    <row r="113" spans="9:31" x14ac:dyDescent="0.25">
      <c r="I113" s="27"/>
      <c r="Q113" s="18"/>
      <c r="R113" s="18"/>
      <c r="Y113" s="23"/>
      <c r="Z113" s="23"/>
      <c r="AA113" s="23"/>
      <c r="AB113" s="23"/>
      <c r="AC113" s="23"/>
      <c r="AD113" s="23"/>
      <c r="AE113" s="23"/>
    </row>
    <row r="114" spans="9:31" x14ac:dyDescent="0.25">
      <c r="I114" s="27"/>
      <c r="Q114" s="18"/>
      <c r="R114" s="18"/>
      <c r="Y114" s="23"/>
      <c r="Z114" s="23"/>
      <c r="AA114" s="23"/>
      <c r="AB114" s="23"/>
      <c r="AC114" s="23"/>
      <c r="AD114" s="23"/>
      <c r="AE114" s="23"/>
    </row>
    <row r="115" spans="9:31" x14ac:dyDescent="0.25">
      <c r="I115" s="27"/>
      <c r="Q115" s="18"/>
      <c r="R115" s="18"/>
      <c r="Y115" s="23"/>
      <c r="Z115" s="23"/>
      <c r="AA115" s="23"/>
      <c r="AB115" s="23"/>
      <c r="AC115" s="23"/>
      <c r="AD115" s="23"/>
      <c r="AE115" s="23"/>
    </row>
    <row r="116" spans="9:31" x14ac:dyDescent="0.25">
      <c r="I116" s="27"/>
      <c r="Q116" s="18"/>
      <c r="R116" s="18"/>
      <c r="Y116" s="23"/>
      <c r="Z116" s="23"/>
      <c r="AA116" s="23"/>
      <c r="AB116" s="23"/>
      <c r="AC116" s="23"/>
      <c r="AD116" s="23"/>
      <c r="AE116" s="23"/>
    </row>
    <row r="117" spans="9:31" x14ac:dyDescent="0.25">
      <c r="I117" s="27"/>
      <c r="Q117" s="18"/>
      <c r="R117" s="18"/>
      <c r="Y117" s="23"/>
      <c r="Z117" s="23"/>
      <c r="AA117" s="23"/>
      <c r="AB117" s="23"/>
      <c r="AC117" s="23"/>
      <c r="AD117" s="23"/>
      <c r="AE117" s="23"/>
    </row>
    <row r="118" spans="9:31" x14ac:dyDescent="0.25">
      <c r="I118" s="27"/>
      <c r="Q118" s="18"/>
      <c r="R118" s="18"/>
      <c r="Y118" s="23"/>
      <c r="Z118" s="23"/>
      <c r="AA118" s="23"/>
      <c r="AB118" s="23"/>
      <c r="AC118" s="23"/>
      <c r="AD118" s="23"/>
      <c r="AE118" s="23"/>
    </row>
    <row r="119" spans="9:31" x14ac:dyDescent="0.25">
      <c r="I119" s="27"/>
      <c r="Q119" s="18"/>
      <c r="R119" s="18"/>
      <c r="Y119" s="23"/>
      <c r="Z119" s="23"/>
      <c r="AA119" s="23"/>
      <c r="AB119" s="23"/>
      <c r="AC119" s="23"/>
      <c r="AD119" s="23"/>
      <c r="AE119" s="23"/>
    </row>
    <row r="120" spans="9:31" x14ac:dyDescent="0.25">
      <c r="I120" s="27"/>
      <c r="Q120" s="18"/>
      <c r="R120" s="18"/>
      <c r="Y120" s="23"/>
      <c r="Z120" s="23"/>
      <c r="AA120" s="23"/>
      <c r="AB120" s="23"/>
      <c r="AC120" s="23"/>
      <c r="AD120" s="23"/>
      <c r="AE120" s="23"/>
    </row>
    <row r="121" spans="9:31" x14ac:dyDescent="0.25">
      <c r="I121" s="27"/>
      <c r="Q121" s="18"/>
      <c r="R121" s="18"/>
      <c r="Y121" s="23"/>
      <c r="Z121" s="23"/>
      <c r="AA121" s="23"/>
      <c r="AB121" s="23"/>
      <c r="AC121" s="23"/>
      <c r="AD121" s="23"/>
      <c r="AE121" s="23"/>
    </row>
    <row r="122" spans="9:31" x14ac:dyDescent="0.25">
      <c r="I122" s="27"/>
      <c r="Q122" s="18"/>
      <c r="R122" s="18"/>
      <c r="Y122" s="23"/>
      <c r="Z122" s="23"/>
      <c r="AA122" s="23"/>
      <c r="AB122" s="23"/>
      <c r="AC122" s="23"/>
      <c r="AD122" s="23"/>
      <c r="AE122" s="23"/>
    </row>
    <row r="123" spans="9:31" x14ac:dyDescent="0.25">
      <c r="I123" s="27"/>
      <c r="Q123" s="18"/>
      <c r="R123" s="18"/>
      <c r="Y123" s="23"/>
      <c r="Z123" s="23"/>
      <c r="AA123" s="23"/>
      <c r="AB123" s="23"/>
      <c r="AC123" s="23"/>
      <c r="AD123" s="23"/>
      <c r="AE123" s="23"/>
    </row>
    <row r="124" spans="9:31" x14ac:dyDescent="0.25">
      <c r="I124" s="27"/>
      <c r="Q124" s="18"/>
      <c r="R124" s="18"/>
      <c r="Y124" s="23"/>
      <c r="Z124" s="23"/>
      <c r="AA124" s="23"/>
      <c r="AB124" s="23"/>
      <c r="AC124" s="23"/>
      <c r="AD124" s="23"/>
      <c r="AE124" s="23"/>
    </row>
    <row r="125" spans="9:31" x14ac:dyDescent="0.25">
      <c r="I125" s="27"/>
      <c r="Q125" s="18"/>
      <c r="R125" s="18"/>
      <c r="Y125" s="23"/>
      <c r="Z125" s="23"/>
      <c r="AA125" s="23"/>
      <c r="AB125" s="23"/>
      <c r="AC125" s="23"/>
      <c r="AD125" s="23"/>
      <c r="AE125" s="23"/>
    </row>
    <row r="126" spans="9:31" x14ac:dyDescent="0.25">
      <c r="I126" s="27"/>
      <c r="Q126" s="18"/>
      <c r="R126" s="18"/>
      <c r="Y126" s="23"/>
      <c r="Z126" s="23"/>
      <c r="AA126" s="23"/>
      <c r="AB126" s="23"/>
      <c r="AC126" s="23"/>
      <c r="AD126" s="23"/>
      <c r="AE126" s="23"/>
    </row>
    <row r="127" spans="9:31" x14ac:dyDescent="0.25">
      <c r="I127" s="27"/>
      <c r="Q127" s="18"/>
      <c r="R127" s="18"/>
      <c r="Y127" s="23"/>
      <c r="Z127" s="23"/>
      <c r="AA127" s="23"/>
      <c r="AB127" s="23"/>
      <c r="AC127" s="23"/>
      <c r="AD127" s="23"/>
      <c r="AE127" s="23"/>
    </row>
    <row r="128" spans="9:31" x14ac:dyDescent="0.25">
      <c r="I128" s="27"/>
      <c r="Q128" s="18"/>
      <c r="R128" s="18"/>
      <c r="Y128" s="23"/>
      <c r="Z128" s="23"/>
      <c r="AA128" s="23"/>
      <c r="AB128" s="23"/>
      <c r="AC128" s="23"/>
      <c r="AD128" s="23"/>
      <c r="AE128" s="23"/>
    </row>
    <row r="129" spans="9:31" x14ac:dyDescent="0.25">
      <c r="I129" s="27"/>
      <c r="Q129" s="18"/>
      <c r="R129" s="18"/>
      <c r="Y129" s="23"/>
      <c r="Z129" s="23"/>
      <c r="AA129" s="23"/>
      <c r="AB129" s="23"/>
      <c r="AC129" s="23"/>
      <c r="AD129" s="23"/>
      <c r="AE129" s="23"/>
    </row>
    <row r="130" spans="9:31" x14ac:dyDescent="0.25">
      <c r="I130" s="27"/>
      <c r="Q130" s="18"/>
      <c r="R130" s="18"/>
      <c r="Y130" s="23"/>
      <c r="Z130" s="23"/>
      <c r="AA130" s="23"/>
      <c r="AB130" s="23"/>
      <c r="AC130" s="23"/>
      <c r="AD130" s="23"/>
      <c r="AE130" s="23"/>
    </row>
    <row r="131" spans="9:31" x14ac:dyDescent="0.25">
      <c r="I131" s="27"/>
      <c r="Q131" s="18"/>
      <c r="R131" s="18"/>
      <c r="Y131" s="23"/>
      <c r="Z131" s="23"/>
      <c r="AA131" s="23"/>
      <c r="AB131" s="23"/>
      <c r="AC131" s="23"/>
      <c r="AD131" s="23"/>
      <c r="AE131" s="23"/>
    </row>
    <row r="132" spans="9:31" x14ac:dyDescent="0.25">
      <c r="I132" s="27"/>
      <c r="Q132" s="18"/>
      <c r="R132" s="18"/>
      <c r="Y132" s="23"/>
      <c r="Z132" s="23"/>
      <c r="AA132" s="23"/>
      <c r="AB132" s="23"/>
      <c r="AC132" s="23"/>
      <c r="AD132" s="23"/>
      <c r="AE132" s="23"/>
    </row>
    <row r="133" spans="9:31" x14ac:dyDescent="0.25">
      <c r="I133" s="27"/>
      <c r="Q133" s="18"/>
      <c r="R133" s="18"/>
      <c r="Y133" s="23"/>
      <c r="Z133" s="23"/>
      <c r="AA133" s="23"/>
      <c r="AB133" s="23"/>
      <c r="AC133" s="23"/>
      <c r="AD133" s="23"/>
      <c r="AE133" s="23"/>
    </row>
    <row r="134" spans="9:31" x14ac:dyDescent="0.25">
      <c r="I134" s="27"/>
      <c r="Q134" s="18"/>
      <c r="R134" s="18"/>
      <c r="Y134" s="23"/>
      <c r="Z134" s="23"/>
      <c r="AA134" s="23"/>
      <c r="AB134" s="23"/>
      <c r="AC134" s="23"/>
      <c r="AD134" s="23"/>
      <c r="AE134" s="23"/>
    </row>
    <row r="135" spans="9:31" x14ac:dyDescent="0.25">
      <c r="I135" s="27"/>
      <c r="Q135" s="18"/>
      <c r="R135" s="18"/>
      <c r="Y135" s="23"/>
      <c r="Z135" s="23"/>
      <c r="AA135" s="23"/>
      <c r="AB135" s="23"/>
      <c r="AC135" s="23"/>
      <c r="AD135" s="23"/>
      <c r="AE135" s="23"/>
    </row>
    <row r="136" spans="9:31" x14ac:dyDescent="0.25">
      <c r="I136" s="27"/>
      <c r="Q136" s="18"/>
      <c r="R136" s="18"/>
      <c r="Y136" s="23"/>
      <c r="Z136" s="23"/>
      <c r="AA136" s="23"/>
      <c r="AB136" s="23"/>
      <c r="AC136" s="23"/>
      <c r="AD136" s="23"/>
      <c r="AE136" s="23"/>
    </row>
    <row r="137" spans="9:31" x14ac:dyDescent="0.25">
      <c r="I137" s="27"/>
      <c r="Q137" s="18"/>
      <c r="R137" s="18"/>
      <c r="Y137" s="23"/>
      <c r="Z137" s="23"/>
      <c r="AA137" s="23"/>
      <c r="AB137" s="23"/>
      <c r="AC137" s="23"/>
      <c r="AD137" s="23"/>
      <c r="AE137" s="23"/>
    </row>
    <row r="138" spans="9:31" x14ac:dyDescent="0.25">
      <c r="I138" s="27"/>
      <c r="Q138" s="18"/>
      <c r="R138" s="18"/>
      <c r="Y138" s="23"/>
      <c r="Z138" s="23"/>
      <c r="AA138" s="23"/>
      <c r="AB138" s="23"/>
      <c r="AC138" s="23"/>
      <c r="AD138" s="23"/>
      <c r="AE138" s="23"/>
    </row>
    <row r="139" spans="9:31" x14ac:dyDescent="0.25">
      <c r="I139" s="27"/>
      <c r="Q139" s="18"/>
      <c r="R139" s="18"/>
      <c r="Y139" s="23"/>
      <c r="Z139" s="23"/>
      <c r="AA139" s="23"/>
      <c r="AB139" s="23"/>
      <c r="AC139" s="23"/>
      <c r="AD139" s="23"/>
      <c r="AE139" s="23"/>
    </row>
    <row r="140" spans="9:31" x14ac:dyDescent="0.25">
      <c r="I140" s="27"/>
      <c r="Q140" s="18"/>
      <c r="R140" s="18"/>
      <c r="Y140" s="23"/>
      <c r="Z140" s="23"/>
      <c r="AA140" s="23"/>
      <c r="AB140" s="23"/>
      <c r="AC140" s="23"/>
      <c r="AD140" s="23"/>
      <c r="AE140" s="23"/>
    </row>
    <row r="141" spans="9:31" x14ac:dyDescent="0.25">
      <c r="I141" s="27"/>
      <c r="Q141" s="18"/>
      <c r="R141" s="18"/>
      <c r="Y141" s="23"/>
      <c r="Z141" s="23"/>
      <c r="AA141" s="23"/>
      <c r="AB141" s="23"/>
      <c r="AC141" s="23"/>
      <c r="AD141" s="23"/>
      <c r="AE141" s="23"/>
    </row>
    <row r="142" spans="9:31" x14ac:dyDescent="0.25">
      <c r="I142" s="27"/>
      <c r="Q142" s="18"/>
      <c r="R142" s="18"/>
      <c r="Y142" s="23"/>
      <c r="Z142" s="23"/>
      <c r="AA142" s="23"/>
      <c r="AB142" s="23"/>
      <c r="AC142" s="23"/>
      <c r="AD142" s="23"/>
      <c r="AE142" s="23"/>
    </row>
    <row r="143" spans="9:31" x14ac:dyDescent="0.25">
      <c r="I143" s="27"/>
      <c r="Q143" s="18"/>
      <c r="R143" s="18"/>
      <c r="Y143" s="23"/>
      <c r="Z143" s="23"/>
      <c r="AA143" s="23"/>
      <c r="AB143" s="23"/>
      <c r="AC143" s="23"/>
      <c r="AD143" s="23"/>
      <c r="AE143" s="23"/>
    </row>
    <row r="144" spans="9:31" x14ac:dyDescent="0.25">
      <c r="I144" s="27"/>
      <c r="Q144" s="18"/>
      <c r="R144" s="18"/>
      <c r="Y144" s="23"/>
      <c r="Z144" s="23"/>
      <c r="AA144" s="23"/>
      <c r="AB144" s="23"/>
      <c r="AC144" s="23"/>
      <c r="AD144" s="23"/>
      <c r="AE144" s="23"/>
    </row>
    <row r="145" spans="9:31" x14ac:dyDescent="0.25">
      <c r="I145" s="27"/>
      <c r="Q145" s="18"/>
      <c r="R145" s="18"/>
      <c r="Y145" s="23"/>
      <c r="Z145" s="23"/>
      <c r="AA145" s="23"/>
      <c r="AB145" s="23"/>
      <c r="AC145" s="23"/>
      <c r="AD145" s="23"/>
      <c r="AE145" s="23"/>
    </row>
    <row r="146" spans="9:31" x14ac:dyDescent="0.25">
      <c r="I146" s="27"/>
      <c r="Q146" s="18"/>
      <c r="R146" s="18"/>
      <c r="Y146" s="23"/>
      <c r="Z146" s="23"/>
      <c r="AA146" s="23"/>
      <c r="AB146" s="23"/>
      <c r="AC146" s="23"/>
      <c r="AD146" s="23"/>
      <c r="AE146" s="23"/>
    </row>
    <row r="147" spans="9:31" x14ac:dyDescent="0.25">
      <c r="I147" s="27"/>
      <c r="Q147" s="18"/>
      <c r="R147" s="18"/>
      <c r="Y147" s="23"/>
      <c r="Z147" s="23"/>
      <c r="AA147" s="23"/>
      <c r="AB147" s="23"/>
      <c r="AC147" s="23"/>
      <c r="AD147" s="23"/>
      <c r="AE147" s="23"/>
    </row>
    <row r="148" spans="9:31" x14ac:dyDescent="0.25">
      <c r="I148" s="27"/>
      <c r="Q148" s="18"/>
      <c r="R148" s="18"/>
      <c r="Y148" s="23"/>
      <c r="Z148" s="23"/>
      <c r="AA148" s="23"/>
      <c r="AB148" s="23"/>
      <c r="AC148" s="23"/>
      <c r="AD148" s="23"/>
      <c r="AE148" s="23"/>
    </row>
    <row r="149" spans="9:31" x14ac:dyDescent="0.25">
      <c r="I149" s="27"/>
      <c r="Q149" s="18"/>
      <c r="R149" s="18"/>
      <c r="Y149" s="23"/>
      <c r="Z149" s="23"/>
      <c r="AA149" s="23"/>
      <c r="AB149" s="23"/>
      <c r="AC149" s="23"/>
      <c r="AD149" s="23"/>
      <c r="AE149" s="23"/>
    </row>
    <row r="150" spans="9:31" x14ac:dyDescent="0.25">
      <c r="I150" s="27"/>
      <c r="Q150" s="18"/>
      <c r="R150" s="18"/>
      <c r="Y150" s="23"/>
      <c r="Z150" s="23"/>
      <c r="AA150" s="23"/>
      <c r="AB150" s="23"/>
      <c r="AC150" s="23"/>
      <c r="AD150" s="23"/>
      <c r="AE150" s="23"/>
    </row>
    <row r="151" spans="9:31" x14ac:dyDescent="0.25">
      <c r="I151" s="27"/>
      <c r="Q151" s="18"/>
      <c r="R151" s="18"/>
      <c r="Y151" s="23"/>
      <c r="Z151" s="23"/>
      <c r="AA151" s="23"/>
      <c r="AB151" s="23"/>
      <c r="AC151" s="23"/>
      <c r="AD151" s="23"/>
      <c r="AE151" s="23"/>
    </row>
    <row r="152" spans="9:31" x14ac:dyDescent="0.25">
      <c r="I152" s="27"/>
      <c r="Q152" s="18"/>
      <c r="R152" s="18"/>
      <c r="Y152" s="23"/>
      <c r="Z152" s="23"/>
      <c r="AA152" s="23"/>
      <c r="AB152" s="23"/>
      <c r="AC152" s="23"/>
      <c r="AD152" s="23"/>
      <c r="AE152" s="23"/>
    </row>
    <row r="153" spans="9:31" x14ac:dyDescent="0.25">
      <c r="I153" s="27"/>
      <c r="Q153" s="18"/>
      <c r="R153" s="18"/>
      <c r="Y153" s="23"/>
      <c r="Z153" s="23"/>
      <c r="AA153" s="23"/>
      <c r="AB153" s="23"/>
      <c r="AC153" s="23"/>
      <c r="AD153" s="23"/>
      <c r="AE153" s="23"/>
    </row>
    <row r="154" spans="9:31" x14ac:dyDescent="0.25">
      <c r="I154" s="27"/>
      <c r="Q154" s="18"/>
      <c r="R154" s="18"/>
      <c r="Y154" s="23"/>
      <c r="Z154" s="23"/>
      <c r="AA154" s="23"/>
      <c r="AB154" s="23"/>
      <c r="AC154" s="23"/>
      <c r="AD154" s="23"/>
      <c r="AE154" s="23"/>
    </row>
    <row r="155" spans="9:31" x14ac:dyDescent="0.25">
      <c r="I155" s="27"/>
      <c r="Q155" s="18"/>
      <c r="R155" s="18"/>
      <c r="Y155" s="23"/>
      <c r="Z155" s="23"/>
      <c r="AA155" s="23"/>
      <c r="AB155" s="23"/>
      <c r="AC155" s="23"/>
      <c r="AD155" s="23"/>
      <c r="AE155" s="23"/>
    </row>
    <row r="156" spans="9:31" x14ac:dyDescent="0.25">
      <c r="I156" s="27"/>
      <c r="Q156" s="18"/>
      <c r="R156" s="18"/>
      <c r="Y156" s="23"/>
      <c r="Z156" s="23"/>
      <c r="AA156" s="23"/>
      <c r="AB156" s="23"/>
      <c r="AC156" s="23"/>
      <c r="AD156" s="23"/>
      <c r="AE156" s="23"/>
    </row>
    <row r="157" spans="9:31" x14ac:dyDescent="0.25">
      <c r="I157" s="27"/>
      <c r="Q157" s="18"/>
      <c r="R157" s="18"/>
      <c r="Y157" s="23"/>
      <c r="Z157" s="23"/>
      <c r="AA157" s="23"/>
      <c r="AB157" s="23"/>
      <c r="AC157" s="23"/>
      <c r="AD157" s="23"/>
      <c r="AE157" s="23"/>
    </row>
    <row r="158" spans="9:31" x14ac:dyDescent="0.25">
      <c r="I158" s="27"/>
      <c r="Q158" s="18"/>
      <c r="R158" s="18"/>
      <c r="Y158" s="23"/>
      <c r="Z158" s="23"/>
      <c r="AA158" s="23"/>
      <c r="AB158" s="23"/>
      <c r="AC158" s="23"/>
      <c r="AD158" s="23"/>
      <c r="AE158" s="23"/>
    </row>
    <row r="159" spans="9:31" x14ac:dyDescent="0.25">
      <c r="I159" s="27"/>
      <c r="Q159" s="18"/>
      <c r="R159" s="18"/>
      <c r="Y159" s="23"/>
      <c r="Z159" s="23"/>
      <c r="AA159" s="23"/>
      <c r="AB159" s="23"/>
      <c r="AC159" s="23"/>
      <c r="AD159" s="23"/>
      <c r="AE159" s="23"/>
    </row>
    <row r="160" spans="9:31" x14ac:dyDescent="0.25">
      <c r="I160" s="27"/>
      <c r="Q160" s="18"/>
      <c r="R160" s="18"/>
      <c r="Y160" s="23"/>
      <c r="Z160" s="23"/>
      <c r="AA160" s="23"/>
      <c r="AB160" s="23"/>
      <c r="AC160" s="23"/>
      <c r="AD160" s="23"/>
      <c r="AE160" s="23"/>
    </row>
    <row r="161" spans="9:31" x14ac:dyDescent="0.25">
      <c r="I161" s="27"/>
      <c r="Q161" s="18"/>
      <c r="R161" s="18"/>
      <c r="Y161" s="23"/>
      <c r="Z161" s="23"/>
      <c r="AA161" s="23"/>
      <c r="AB161" s="23"/>
      <c r="AC161" s="23"/>
      <c r="AD161" s="23"/>
      <c r="AE161" s="23"/>
    </row>
    <row r="162" spans="9:31" x14ac:dyDescent="0.25">
      <c r="I162" s="27"/>
      <c r="Q162" s="18"/>
      <c r="R162" s="18"/>
      <c r="Y162" s="23"/>
      <c r="Z162" s="23"/>
      <c r="AA162" s="23"/>
      <c r="AB162" s="23"/>
      <c r="AC162" s="23"/>
      <c r="AD162" s="23"/>
      <c r="AE162" s="23"/>
    </row>
    <row r="163" spans="9:31" x14ac:dyDescent="0.25">
      <c r="I163" s="27"/>
      <c r="Q163" s="18"/>
      <c r="R163" s="18"/>
      <c r="Y163" s="23"/>
      <c r="Z163" s="23"/>
      <c r="AA163" s="23"/>
      <c r="AB163" s="23"/>
      <c r="AC163" s="23"/>
      <c r="AD163" s="23"/>
      <c r="AE163" s="23"/>
    </row>
    <row r="164" spans="9:31" x14ac:dyDescent="0.25">
      <c r="I164" s="27"/>
      <c r="Q164" s="18"/>
      <c r="R164" s="18"/>
      <c r="Y164" s="23"/>
      <c r="Z164" s="23"/>
      <c r="AA164" s="23"/>
      <c r="AB164" s="23"/>
      <c r="AC164" s="23"/>
      <c r="AD164" s="23"/>
      <c r="AE164" s="23"/>
    </row>
    <row r="165" spans="9:31" x14ac:dyDescent="0.25">
      <c r="I165" s="27"/>
      <c r="Q165" s="18"/>
      <c r="R165" s="18"/>
      <c r="Y165" s="23"/>
      <c r="Z165" s="23"/>
      <c r="AA165" s="23"/>
      <c r="AB165" s="23"/>
      <c r="AC165" s="23"/>
      <c r="AD165" s="23"/>
      <c r="AE165" s="23"/>
    </row>
    <row r="166" spans="9:31" x14ac:dyDescent="0.25">
      <c r="I166" s="27"/>
      <c r="Q166" s="18"/>
      <c r="R166" s="18"/>
      <c r="Y166" s="23"/>
      <c r="Z166" s="23"/>
      <c r="AA166" s="23"/>
      <c r="AB166" s="23"/>
      <c r="AC166" s="23"/>
      <c r="AD166" s="23"/>
      <c r="AE166" s="23"/>
    </row>
    <row r="167" spans="9:31" x14ac:dyDescent="0.25">
      <c r="I167" s="27"/>
      <c r="Q167" s="18"/>
      <c r="R167" s="18"/>
      <c r="Y167" s="23"/>
      <c r="Z167" s="23"/>
      <c r="AA167" s="23"/>
      <c r="AB167" s="23"/>
      <c r="AC167" s="23"/>
      <c r="AD167" s="23"/>
      <c r="AE167" s="23"/>
    </row>
    <row r="168" spans="9:31" x14ac:dyDescent="0.25">
      <c r="I168" s="27"/>
      <c r="Q168" s="18"/>
      <c r="R168" s="18"/>
      <c r="Y168" s="23"/>
      <c r="Z168" s="23"/>
      <c r="AA168" s="23"/>
      <c r="AB168" s="23"/>
      <c r="AC168" s="23"/>
      <c r="AD168" s="23"/>
      <c r="AE168" s="23"/>
    </row>
    <row r="169" spans="9:31" x14ac:dyDescent="0.25">
      <c r="I169" s="27"/>
      <c r="Q169" s="18"/>
      <c r="R169" s="18"/>
      <c r="Y169" s="23"/>
      <c r="Z169" s="23"/>
      <c r="AA169" s="23"/>
      <c r="AB169" s="23"/>
      <c r="AC169" s="23"/>
      <c r="AD169" s="23"/>
      <c r="AE169" s="23"/>
    </row>
    <row r="170" spans="9:31" x14ac:dyDescent="0.25">
      <c r="I170" s="27"/>
      <c r="Q170" s="18"/>
      <c r="R170" s="18"/>
      <c r="Y170" s="23"/>
      <c r="Z170" s="23"/>
      <c r="AA170" s="23"/>
      <c r="AB170" s="23"/>
      <c r="AC170" s="23"/>
      <c r="AD170" s="23"/>
      <c r="AE170" s="23"/>
    </row>
    <row r="171" spans="9:31" x14ac:dyDescent="0.25">
      <c r="I171" s="27"/>
      <c r="Q171" s="18"/>
      <c r="R171" s="18"/>
      <c r="Y171" s="23"/>
      <c r="Z171" s="23"/>
      <c r="AA171" s="23"/>
      <c r="AB171" s="23"/>
      <c r="AC171" s="23"/>
      <c r="AD171" s="23"/>
      <c r="AE171" s="23"/>
    </row>
    <row r="172" spans="9:31" x14ac:dyDescent="0.25">
      <c r="I172" s="27"/>
      <c r="Q172" s="18"/>
      <c r="R172" s="18"/>
      <c r="Y172" s="23"/>
      <c r="Z172" s="23"/>
      <c r="AA172" s="23"/>
      <c r="AB172" s="23"/>
      <c r="AC172" s="23"/>
      <c r="AD172" s="23"/>
      <c r="AE172" s="23"/>
    </row>
    <row r="173" spans="9:31" x14ac:dyDescent="0.25">
      <c r="I173" s="27"/>
      <c r="Q173" s="18"/>
      <c r="R173" s="18"/>
      <c r="Y173" s="23"/>
      <c r="Z173" s="23"/>
      <c r="AA173" s="23"/>
      <c r="AB173" s="23"/>
      <c r="AC173" s="23"/>
      <c r="AD173" s="23"/>
      <c r="AE173" s="23"/>
    </row>
    <row r="174" spans="9:31" x14ac:dyDescent="0.25">
      <c r="I174" s="27"/>
      <c r="Q174" s="18"/>
      <c r="R174" s="18"/>
      <c r="Y174" s="23"/>
      <c r="Z174" s="23"/>
      <c r="AA174" s="23"/>
      <c r="AB174" s="23"/>
      <c r="AC174" s="23"/>
      <c r="AD174" s="23"/>
      <c r="AE174" s="23"/>
    </row>
    <row r="175" spans="9:31" x14ac:dyDescent="0.25">
      <c r="I175" s="27"/>
      <c r="Q175" s="18"/>
      <c r="R175" s="18"/>
      <c r="Y175" s="23"/>
      <c r="Z175" s="23"/>
      <c r="AA175" s="23"/>
      <c r="AB175" s="23"/>
      <c r="AC175" s="23"/>
      <c r="AD175" s="23"/>
      <c r="AE175" s="23"/>
    </row>
    <row r="176" spans="9:31" x14ac:dyDescent="0.25">
      <c r="I176" s="27"/>
      <c r="Q176" s="18"/>
      <c r="R176" s="18"/>
      <c r="Y176" s="23"/>
      <c r="Z176" s="23"/>
      <c r="AA176" s="23"/>
      <c r="AB176" s="23"/>
      <c r="AC176" s="23"/>
      <c r="AD176" s="23"/>
      <c r="AE176" s="23"/>
    </row>
    <row r="177" spans="9:31" x14ac:dyDescent="0.25">
      <c r="I177" s="27"/>
      <c r="Q177" s="18"/>
      <c r="R177" s="18"/>
      <c r="Y177" s="23"/>
      <c r="Z177" s="23"/>
      <c r="AA177" s="23"/>
      <c r="AB177" s="23"/>
      <c r="AC177" s="23"/>
      <c r="AD177" s="23"/>
      <c r="AE177" s="23"/>
    </row>
    <row r="178" spans="9:31" x14ac:dyDescent="0.25">
      <c r="I178" s="27"/>
      <c r="Q178" s="18"/>
      <c r="R178" s="18"/>
      <c r="Y178" s="23"/>
      <c r="Z178" s="23"/>
      <c r="AA178" s="23"/>
      <c r="AB178" s="23"/>
      <c r="AC178" s="23"/>
      <c r="AD178" s="23"/>
      <c r="AE178" s="23"/>
    </row>
    <row r="179" spans="9:31" x14ac:dyDescent="0.25">
      <c r="I179" s="27"/>
      <c r="Q179" s="18"/>
      <c r="R179" s="18"/>
      <c r="Y179" s="23"/>
      <c r="Z179" s="23"/>
      <c r="AA179" s="23"/>
      <c r="AB179" s="23"/>
      <c r="AC179" s="23"/>
      <c r="AD179" s="23"/>
      <c r="AE179" s="23"/>
    </row>
    <row r="180" spans="9:31" x14ac:dyDescent="0.25">
      <c r="I180" s="27"/>
      <c r="Q180" s="18"/>
      <c r="R180" s="18"/>
      <c r="Y180" s="23"/>
      <c r="Z180" s="23"/>
      <c r="AA180" s="23"/>
      <c r="AB180" s="23"/>
      <c r="AC180" s="23"/>
      <c r="AD180" s="23"/>
      <c r="AE180" s="23"/>
    </row>
    <row r="181" spans="9:31" x14ac:dyDescent="0.25">
      <c r="I181" s="27"/>
      <c r="Q181" s="18"/>
      <c r="R181" s="18"/>
      <c r="Y181" s="23"/>
      <c r="Z181" s="23"/>
      <c r="AA181" s="23"/>
      <c r="AB181" s="23"/>
      <c r="AC181" s="23"/>
      <c r="AD181" s="23"/>
      <c r="AE181" s="23"/>
    </row>
    <row r="182" spans="9:31" x14ac:dyDescent="0.25">
      <c r="I182" s="27"/>
      <c r="Q182" s="18"/>
      <c r="R182" s="18"/>
      <c r="Y182" s="23"/>
      <c r="Z182" s="23"/>
      <c r="AA182" s="23"/>
      <c r="AB182" s="23"/>
      <c r="AC182" s="23"/>
      <c r="AD182" s="23"/>
      <c r="AE182" s="23"/>
    </row>
    <row r="183" spans="9:31" x14ac:dyDescent="0.25">
      <c r="I183" s="27"/>
      <c r="Q183" s="18"/>
      <c r="R183" s="18"/>
      <c r="Y183" s="23"/>
      <c r="Z183" s="23"/>
      <c r="AA183" s="23"/>
      <c r="AB183" s="23"/>
      <c r="AC183" s="23"/>
      <c r="AD183" s="23"/>
      <c r="AE183" s="23"/>
    </row>
    <row r="184" spans="9:31" x14ac:dyDescent="0.25">
      <c r="I184" s="27"/>
      <c r="Q184" s="18"/>
      <c r="R184" s="18"/>
      <c r="Y184" s="23"/>
      <c r="Z184" s="23"/>
      <c r="AA184" s="23"/>
      <c r="AB184" s="23"/>
      <c r="AC184" s="23"/>
      <c r="AD184" s="23"/>
      <c r="AE184" s="23"/>
    </row>
    <row r="185" spans="9:31" x14ac:dyDescent="0.25">
      <c r="I185" s="27"/>
      <c r="Q185" s="18"/>
      <c r="R185" s="18"/>
      <c r="Y185" s="23"/>
      <c r="Z185" s="23"/>
      <c r="AA185" s="23"/>
      <c r="AB185" s="23"/>
      <c r="AC185" s="23"/>
      <c r="AD185" s="23"/>
      <c r="AE185" s="23"/>
    </row>
    <row r="186" spans="9:31" x14ac:dyDescent="0.25">
      <c r="I186" s="27"/>
      <c r="Q186" s="18"/>
      <c r="R186" s="18"/>
      <c r="Y186" s="23"/>
      <c r="Z186" s="23"/>
      <c r="AA186" s="23"/>
      <c r="AB186" s="23"/>
      <c r="AC186" s="23"/>
      <c r="AD186" s="23"/>
      <c r="AE186" s="23"/>
    </row>
    <row r="187" spans="9:31" x14ac:dyDescent="0.25">
      <c r="I187" s="27"/>
      <c r="Q187" s="18"/>
      <c r="R187" s="18"/>
      <c r="Y187" s="23"/>
      <c r="Z187" s="23"/>
      <c r="AA187" s="23"/>
      <c r="AB187" s="23"/>
      <c r="AC187" s="23"/>
      <c r="AD187" s="23"/>
      <c r="AE187" s="23"/>
    </row>
    <row r="188" spans="9:31" x14ac:dyDescent="0.25">
      <c r="I188" s="27"/>
      <c r="Q188" s="18"/>
      <c r="R188" s="18"/>
      <c r="Y188" s="23"/>
      <c r="Z188" s="23"/>
      <c r="AA188" s="23"/>
      <c r="AB188" s="23"/>
      <c r="AC188" s="23"/>
      <c r="AD188" s="23"/>
      <c r="AE188" s="23"/>
    </row>
    <row r="189" spans="9:31" x14ac:dyDescent="0.25">
      <c r="I189" s="27"/>
      <c r="Q189" s="18"/>
      <c r="R189" s="18"/>
      <c r="Y189" s="23"/>
      <c r="Z189" s="23"/>
      <c r="AA189" s="23"/>
      <c r="AB189" s="23"/>
      <c r="AC189" s="23"/>
      <c r="AD189" s="23"/>
      <c r="AE189" s="23"/>
    </row>
    <row r="190" spans="9:31" x14ac:dyDescent="0.25">
      <c r="I190" s="27"/>
      <c r="Q190" s="18"/>
      <c r="R190" s="18"/>
      <c r="Y190" s="23"/>
      <c r="Z190" s="23"/>
      <c r="AA190" s="23"/>
      <c r="AB190" s="23"/>
      <c r="AC190" s="23"/>
      <c r="AD190" s="23"/>
      <c r="AE190" s="23"/>
    </row>
    <row r="191" spans="9:31" x14ac:dyDescent="0.25">
      <c r="I191" s="27"/>
      <c r="Q191" s="18"/>
      <c r="R191" s="18"/>
      <c r="Y191" s="23"/>
      <c r="Z191" s="23"/>
      <c r="AA191" s="23"/>
      <c r="AB191" s="23"/>
      <c r="AC191" s="23"/>
      <c r="AD191" s="23"/>
      <c r="AE191" s="23"/>
    </row>
    <row r="192" spans="9:31" x14ac:dyDescent="0.25">
      <c r="I192" s="27"/>
      <c r="Q192" s="18"/>
      <c r="R192" s="18"/>
      <c r="Y192" s="23"/>
      <c r="Z192" s="23"/>
      <c r="AA192" s="23"/>
      <c r="AB192" s="23"/>
      <c r="AC192" s="23"/>
      <c r="AD192" s="23"/>
      <c r="AE192" s="23"/>
    </row>
    <row r="193" spans="9:31" x14ac:dyDescent="0.25">
      <c r="I193" s="27"/>
      <c r="Q193" s="18"/>
      <c r="R193" s="18"/>
      <c r="Y193" s="23"/>
      <c r="Z193" s="23"/>
      <c r="AA193" s="23"/>
      <c r="AB193" s="23"/>
      <c r="AC193" s="23"/>
      <c r="AD193" s="23"/>
      <c r="AE193" s="23"/>
    </row>
    <row r="194" spans="9:31" x14ac:dyDescent="0.25">
      <c r="I194" s="27"/>
      <c r="Q194" s="18"/>
      <c r="R194" s="18"/>
      <c r="Y194" s="23"/>
      <c r="Z194" s="23"/>
      <c r="AA194" s="23"/>
      <c r="AB194" s="23"/>
      <c r="AC194" s="23"/>
      <c r="AD194" s="23"/>
      <c r="AE194" s="23"/>
    </row>
    <row r="195" spans="9:31" x14ac:dyDescent="0.25">
      <c r="I195" s="27"/>
      <c r="Q195" s="18"/>
      <c r="R195" s="18"/>
      <c r="Y195" s="23"/>
      <c r="Z195" s="23"/>
      <c r="AA195" s="23"/>
      <c r="AB195" s="23"/>
      <c r="AC195" s="23"/>
      <c r="AD195" s="23"/>
      <c r="AE195" s="23"/>
    </row>
    <row r="196" spans="9:31" x14ac:dyDescent="0.25">
      <c r="I196" s="27"/>
      <c r="Q196" s="18"/>
      <c r="R196" s="18"/>
      <c r="Y196" s="23"/>
      <c r="Z196" s="23"/>
      <c r="AA196" s="23"/>
      <c r="AB196" s="23"/>
      <c r="AC196" s="23"/>
      <c r="AD196" s="23"/>
      <c r="AE196" s="23"/>
    </row>
    <row r="197" spans="9:31" x14ac:dyDescent="0.25">
      <c r="I197" s="27"/>
      <c r="Q197" s="18"/>
      <c r="R197" s="18"/>
      <c r="Y197" s="23"/>
      <c r="Z197" s="23"/>
      <c r="AA197" s="23"/>
      <c r="AB197" s="23"/>
      <c r="AC197" s="23"/>
      <c r="AD197" s="23"/>
      <c r="AE197" s="23"/>
    </row>
    <row r="198" spans="9:31" x14ac:dyDescent="0.25">
      <c r="I198" s="27"/>
      <c r="Q198" s="18"/>
      <c r="R198" s="18"/>
      <c r="Y198" s="23"/>
      <c r="Z198" s="23"/>
      <c r="AA198" s="23"/>
      <c r="AB198" s="23"/>
      <c r="AC198" s="23"/>
      <c r="AD198" s="23"/>
      <c r="AE198" s="23"/>
    </row>
    <row r="199" spans="9:31" x14ac:dyDescent="0.25">
      <c r="I199" s="27"/>
      <c r="Q199" s="18"/>
      <c r="R199" s="18"/>
      <c r="Y199" s="23"/>
      <c r="Z199" s="23"/>
      <c r="AA199" s="23"/>
      <c r="AB199" s="23"/>
      <c r="AC199" s="23"/>
      <c r="AD199" s="23"/>
      <c r="AE199" s="23"/>
    </row>
    <row r="200" spans="9:31" x14ac:dyDescent="0.25">
      <c r="I200" s="27"/>
      <c r="Q200" s="18"/>
      <c r="R200" s="18"/>
      <c r="Y200" s="23"/>
      <c r="Z200" s="23"/>
      <c r="AA200" s="23"/>
      <c r="AB200" s="23"/>
      <c r="AC200" s="23"/>
      <c r="AD200" s="23"/>
      <c r="AE200" s="23"/>
    </row>
    <row r="201" spans="9:31" x14ac:dyDescent="0.25">
      <c r="I201" s="27"/>
      <c r="Q201" s="18"/>
      <c r="R201" s="18"/>
      <c r="Y201" s="23"/>
      <c r="Z201" s="23"/>
      <c r="AA201" s="23"/>
      <c r="AB201" s="23"/>
      <c r="AC201" s="23"/>
      <c r="AD201" s="23"/>
      <c r="AE201" s="23"/>
    </row>
    <row r="202" spans="9:31" x14ac:dyDescent="0.25">
      <c r="I202" s="27"/>
      <c r="Q202" s="18"/>
      <c r="R202" s="18"/>
      <c r="Y202" s="23"/>
      <c r="Z202" s="23"/>
      <c r="AA202" s="23"/>
      <c r="AB202" s="23"/>
      <c r="AC202" s="23"/>
      <c r="AD202" s="23"/>
      <c r="AE202" s="23"/>
    </row>
    <row r="203" spans="9:31" x14ac:dyDescent="0.25">
      <c r="I203" s="27"/>
      <c r="Q203" s="18"/>
      <c r="R203" s="18"/>
      <c r="Y203" s="23"/>
      <c r="Z203" s="23"/>
      <c r="AA203" s="23"/>
      <c r="AB203" s="23"/>
      <c r="AC203" s="23"/>
      <c r="AD203" s="23"/>
      <c r="AE203" s="23"/>
    </row>
    <row r="204" spans="9:31" x14ac:dyDescent="0.25">
      <c r="I204" s="27"/>
      <c r="Q204" s="18"/>
      <c r="R204" s="18"/>
      <c r="Y204" s="23"/>
      <c r="Z204" s="23"/>
      <c r="AA204" s="23"/>
      <c r="AB204" s="23"/>
      <c r="AC204" s="23"/>
      <c r="AD204" s="23"/>
      <c r="AE204" s="23"/>
    </row>
    <row r="205" spans="9:31" x14ac:dyDescent="0.25">
      <c r="I205" s="27"/>
      <c r="Q205" s="18"/>
      <c r="R205" s="18"/>
      <c r="Y205" s="23"/>
      <c r="Z205" s="23"/>
      <c r="AA205" s="23"/>
      <c r="AB205" s="23"/>
      <c r="AC205" s="23"/>
      <c r="AD205" s="23"/>
      <c r="AE205" s="23"/>
    </row>
    <row r="206" spans="9:31" x14ac:dyDescent="0.25">
      <c r="I206" s="27"/>
      <c r="Q206" s="18"/>
      <c r="R206" s="18"/>
      <c r="Y206" s="23"/>
      <c r="Z206" s="23"/>
      <c r="AA206" s="23"/>
      <c r="AB206" s="23"/>
      <c r="AC206" s="23"/>
      <c r="AD206" s="23"/>
      <c r="AE206" s="23"/>
    </row>
    <row r="207" spans="9:31" x14ac:dyDescent="0.25">
      <c r="I207" s="27"/>
      <c r="Q207" s="18"/>
      <c r="R207" s="18"/>
      <c r="Y207" s="23"/>
      <c r="Z207" s="23"/>
      <c r="AA207" s="23"/>
      <c r="AB207" s="23"/>
      <c r="AC207" s="23"/>
      <c r="AD207" s="23"/>
      <c r="AE207" s="23"/>
    </row>
    <row r="208" spans="9:31" x14ac:dyDescent="0.25">
      <c r="I208" s="27"/>
      <c r="Q208" s="18"/>
      <c r="R208" s="18"/>
      <c r="Y208" s="23"/>
      <c r="Z208" s="23"/>
      <c r="AA208" s="23"/>
      <c r="AB208" s="23"/>
      <c r="AC208" s="23"/>
      <c r="AD208" s="23"/>
      <c r="AE208" s="23"/>
    </row>
    <row r="209" spans="9:31" x14ac:dyDescent="0.25">
      <c r="I209" s="27"/>
      <c r="Q209" s="18"/>
      <c r="R209" s="18"/>
      <c r="Y209" s="23"/>
      <c r="Z209" s="23"/>
      <c r="AA209" s="23"/>
      <c r="AB209" s="23"/>
      <c r="AC209" s="23"/>
      <c r="AD209" s="23"/>
      <c r="AE209" s="23"/>
    </row>
    <row r="210" spans="9:31" x14ac:dyDescent="0.25">
      <c r="I210" s="27"/>
      <c r="Q210" s="18"/>
      <c r="R210" s="18"/>
      <c r="Y210" s="23"/>
      <c r="Z210" s="23"/>
      <c r="AA210" s="23"/>
      <c r="AB210" s="23"/>
      <c r="AC210" s="23"/>
      <c r="AD210" s="23"/>
      <c r="AE210" s="23"/>
    </row>
    <row r="211" spans="9:31" x14ac:dyDescent="0.25">
      <c r="I211" s="27"/>
      <c r="Q211" s="18"/>
      <c r="R211" s="18"/>
      <c r="Y211" s="23"/>
      <c r="Z211" s="23"/>
      <c r="AA211" s="23"/>
      <c r="AB211" s="23"/>
      <c r="AC211" s="23"/>
      <c r="AD211" s="23"/>
      <c r="AE211" s="23"/>
    </row>
    <row r="212" spans="9:31" x14ac:dyDescent="0.25">
      <c r="I212" s="27"/>
      <c r="Q212" s="18"/>
      <c r="R212" s="18"/>
      <c r="Y212" s="23"/>
      <c r="Z212" s="23"/>
      <c r="AA212" s="23"/>
      <c r="AB212" s="23"/>
      <c r="AC212" s="23"/>
      <c r="AD212" s="23"/>
      <c r="AE212" s="23"/>
    </row>
    <row r="213" spans="9:31" x14ac:dyDescent="0.25">
      <c r="I213" s="27"/>
      <c r="Q213" s="18"/>
      <c r="R213" s="18"/>
      <c r="Y213" s="23"/>
      <c r="Z213" s="23"/>
      <c r="AA213" s="23"/>
      <c r="AB213" s="23"/>
      <c r="AC213" s="23"/>
      <c r="AD213" s="23"/>
      <c r="AE213" s="23"/>
    </row>
    <row r="214" spans="9:31" x14ac:dyDescent="0.25">
      <c r="I214" s="27"/>
      <c r="Q214" s="18"/>
      <c r="R214" s="18"/>
      <c r="Y214" s="23"/>
      <c r="Z214" s="23"/>
      <c r="AA214" s="23"/>
      <c r="AB214" s="23"/>
      <c r="AC214" s="23"/>
      <c r="AD214" s="23"/>
      <c r="AE214" s="23"/>
    </row>
    <row r="215" spans="9:31" x14ac:dyDescent="0.25">
      <c r="I215" s="27"/>
      <c r="Q215" s="18"/>
      <c r="R215" s="18"/>
      <c r="Y215" s="23"/>
      <c r="Z215" s="23"/>
      <c r="AA215" s="23"/>
      <c r="AB215" s="23"/>
      <c r="AC215" s="23"/>
      <c r="AD215" s="23"/>
      <c r="AE215" s="23"/>
    </row>
    <row r="216" spans="9:31" x14ac:dyDescent="0.25">
      <c r="I216" s="27"/>
      <c r="Q216" s="18"/>
      <c r="R216" s="18"/>
      <c r="Y216" s="23"/>
      <c r="Z216" s="23"/>
      <c r="AA216" s="23"/>
      <c r="AB216" s="23"/>
      <c r="AC216" s="23"/>
      <c r="AD216" s="23"/>
      <c r="AE216" s="23"/>
    </row>
    <row r="217" spans="9:31" x14ac:dyDescent="0.25">
      <c r="I217" s="27"/>
      <c r="Q217" s="18"/>
      <c r="R217" s="18"/>
      <c r="Y217" s="23"/>
      <c r="Z217" s="23"/>
      <c r="AA217" s="23"/>
      <c r="AB217" s="23"/>
      <c r="AC217" s="23"/>
      <c r="AD217" s="23"/>
      <c r="AE217" s="23"/>
    </row>
    <row r="218" spans="9:31" x14ac:dyDescent="0.25">
      <c r="I218" s="27"/>
      <c r="Q218" s="18"/>
      <c r="R218" s="18"/>
      <c r="Y218" s="23"/>
      <c r="Z218" s="23"/>
      <c r="AA218" s="23"/>
      <c r="AB218" s="23"/>
      <c r="AC218" s="23"/>
      <c r="AD218" s="23"/>
      <c r="AE218" s="23"/>
    </row>
    <row r="219" spans="9:31" x14ac:dyDescent="0.25">
      <c r="I219" s="27"/>
      <c r="Q219" s="18"/>
      <c r="R219" s="18"/>
      <c r="Y219" s="23"/>
      <c r="Z219" s="23"/>
      <c r="AA219" s="23"/>
      <c r="AB219" s="23"/>
      <c r="AC219" s="23"/>
      <c r="AD219" s="23"/>
      <c r="AE219" s="23"/>
    </row>
    <row r="220" spans="9:31" x14ac:dyDescent="0.25">
      <c r="I220" s="27"/>
      <c r="Q220" s="18"/>
      <c r="R220" s="18"/>
      <c r="Y220" s="23"/>
      <c r="Z220" s="23"/>
      <c r="AA220" s="23"/>
      <c r="AB220" s="23"/>
      <c r="AC220" s="23"/>
      <c r="AD220" s="23"/>
      <c r="AE220" s="23"/>
    </row>
    <row r="221" spans="9:31" x14ac:dyDescent="0.25">
      <c r="I221" s="27"/>
      <c r="Q221" s="18"/>
      <c r="R221" s="18"/>
      <c r="Y221" s="23"/>
      <c r="Z221" s="23"/>
      <c r="AA221" s="23"/>
      <c r="AB221" s="23"/>
      <c r="AC221" s="23"/>
      <c r="AD221" s="23"/>
      <c r="AE221" s="23"/>
    </row>
    <row r="222" spans="9:31" x14ac:dyDescent="0.25">
      <c r="I222" s="27"/>
      <c r="Q222" s="18"/>
      <c r="R222" s="18"/>
      <c r="Y222" s="23"/>
      <c r="Z222" s="23"/>
      <c r="AA222" s="23"/>
      <c r="AB222" s="23"/>
      <c r="AC222" s="23"/>
      <c r="AD222" s="23"/>
      <c r="AE222" s="23"/>
    </row>
    <row r="223" spans="9:31" x14ac:dyDescent="0.25">
      <c r="I223" s="27"/>
      <c r="Q223" s="18"/>
      <c r="R223" s="18"/>
      <c r="Y223" s="23"/>
      <c r="Z223" s="23"/>
      <c r="AA223" s="23"/>
      <c r="AB223" s="23"/>
      <c r="AC223" s="23"/>
      <c r="AD223" s="23"/>
      <c r="AE223" s="23"/>
    </row>
    <row r="224" spans="9:31" x14ac:dyDescent="0.25">
      <c r="I224" s="27"/>
      <c r="Q224" s="18"/>
      <c r="R224" s="18"/>
      <c r="Y224" s="23"/>
      <c r="Z224" s="23"/>
      <c r="AA224" s="23"/>
      <c r="AB224" s="23"/>
      <c r="AC224" s="23"/>
      <c r="AD224" s="23"/>
      <c r="AE224" s="23"/>
    </row>
    <row r="225" spans="9:31" x14ac:dyDescent="0.25">
      <c r="I225" s="27"/>
      <c r="Q225" s="18"/>
      <c r="R225" s="18"/>
      <c r="Y225" s="23"/>
      <c r="Z225" s="23"/>
      <c r="AA225" s="23"/>
      <c r="AB225" s="23"/>
      <c r="AC225" s="23"/>
      <c r="AD225" s="23"/>
      <c r="AE225" s="23"/>
    </row>
    <row r="226" spans="9:31" x14ac:dyDescent="0.25">
      <c r="I226" s="27"/>
      <c r="Q226" s="18"/>
      <c r="R226" s="18"/>
      <c r="Y226" s="23"/>
      <c r="Z226" s="23"/>
      <c r="AA226" s="23"/>
      <c r="AB226" s="23"/>
      <c r="AC226" s="23"/>
      <c r="AD226" s="23"/>
      <c r="AE226" s="23"/>
    </row>
    <row r="227" spans="9:31" x14ac:dyDescent="0.25">
      <c r="I227" s="27"/>
      <c r="Q227" s="18"/>
      <c r="R227" s="18"/>
      <c r="Y227" s="23"/>
      <c r="Z227" s="23"/>
      <c r="AA227" s="23"/>
      <c r="AB227" s="23"/>
      <c r="AC227" s="23"/>
      <c r="AD227" s="23"/>
      <c r="AE227" s="23"/>
    </row>
    <row r="228" spans="9:31" x14ac:dyDescent="0.25">
      <c r="I228" s="27"/>
      <c r="Q228" s="18"/>
      <c r="R228" s="18"/>
      <c r="Y228" s="23"/>
      <c r="Z228" s="23"/>
      <c r="AA228" s="23"/>
      <c r="AB228" s="23"/>
      <c r="AC228" s="23"/>
      <c r="AD228" s="23"/>
      <c r="AE228" s="23"/>
    </row>
    <row r="229" spans="9:31" x14ac:dyDescent="0.25">
      <c r="I229" s="27"/>
      <c r="Q229" s="18"/>
      <c r="R229" s="18"/>
      <c r="Y229" s="23"/>
      <c r="Z229" s="23"/>
      <c r="AA229" s="23"/>
      <c r="AB229" s="23"/>
      <c r="AC229" s="23"/>
      <c r="AD229" s="23"/>
      <c r="AE229" s="23"/>
    </row>
    <row r="230" spans="9:31" x14ac:dyDescent="0.25">
      <c r="I230" s="27"/>
      <c r="Q230" s="18"/>
      <c r="R230" s="18"/>
      <c r="Y230" s="23"/>
      <c r="Z230" s="23"/>
      <c r="AA230" s="23"/>
      <c r="AB230" s="23"/>
      <c r="AC230" s="23"/>
      <c r="AD230" s="23"/>
      <c r="AE230" s="23"/>
    </row>
    <row r="231" spans="9:31" x14ac:dyDescent="0.25">
      <c r="I231" s="27"/>
      <c r="Q231" s="18"/>
      <c r="R231" s="18"/>
      <c r="Y231" s="23"/>
      <c r="Z231" s="23"/>
      <c r="AA231" s="23"/>
      <c r="AB231" s="23"/>
      <c r="AC231" s="23"/>
      <c r="AD231" s="23"/>
      <c r="AE231" s="23"/>
    </row>
    <row r="232" spans="9:31" x14ac:dyDescent="0.25">
      <c r="I232" s="27"/>
      <c r="Q232" s="18"/>
      <c r="R232" s="18"/>
      <c r="Y232" s="23"/>
      <c r="Z232" s="23"/>
      <c r="AA232" s="23"/>
      <c r="AB232" s="23"/>
      <c r="AC232" s="23"/>
      <c r="AD232" s="23"/>
      <c r="AE232" s="23"/>
    </row>
    <row r="233" spans="9:31" x14ac:dyDescent="0.25">
      <c r="I233" s="27"/>
      <c r="Q233" s="18"/>
      <c r="R233" s="18"/>
      <c r="Y233" s="23"/>
      <c r="Z233" s="23"/>
      <c r="AA233" s="23"/>
      <c r="AB233" s="23"/>
      <c r="AC233" s="23"/>
      <c r="AD233" s="23"/>
      <c r="AE233" s="23"/>
    </row>
    <row r="234" spans="9:31" x14ac:dyDescent="0.25">
      <c r="I234" s="27"/>
      <c r="Q234" s="18"/>
      <c r="R234" s="18"/>
      <c r="Y234" s="23"/>
      <c r="Z234" s="23"/>
      <c r="AA234" s="23"/>
      <c r="AB234" s="23"/>
      <c r="AC234" s="23"/>
      <c r="AD234" s="23"/>
      <c r="AE234" s="23"/>
    </row>
    <row r="235" spans="9:31" x14ac:dyDescent="0.25">
      <c r="I235" s="27"/>
      <c r="Q235" s="18"/>
      <c r="R235" s="18"/>
      <c r="Y235" s="23"/>
      <c r="Z235" s="23"/>
      <c r="AA235" s="23"/>
      <c r="AB235" s="23"/>
      <c r="AC235" s="23"/>
      <c r="AD235" s="23"/>
      <c r="AE235" s="23"/>
    </row>
    <row r="236" spans="9:31" x14ac:dyDescent="0.25">
      <c r="I236" s="27"/>
      <c r="Q236" s="18"/>
      <c r="R236" s="18"/>
      <c r="Y236" s="23"/>
      <c r="Z236" s="23"/>
      <c r="AA236" s="23"/>
      <c r="AB236" s="23"/>
      <c r="AC236" s="23"/>
      <c r="AD236" s="23"/>
      <c r="AE236" s="23"/>
    </row>
    <row r="237" spans="9:31" x14ac:dyDescent="0.25">
      <c r="I237" s="27"/>
      <c r="Q237" s="18"/>
      <c r="R237" s="18"/>
      <c r="Y237" s="23"/>
      <c r="Z237" s="23"/>
      <c r="AA237" s="23"/>
      <c r="AB237" s="23"/>
      <c r="AC237" s="23"/>
      <c r="AD237" s="23"/>
      <c r="AE237" s="23"/>
    </row>
    <row r="238" spans="9:31" x14ac:dyDescent="0.25">
      <c r="I238" s="27"/>
      <c r="Q238" s="18"/>
      <c r="R238" s="18"/>
      <c r="Y238" s="23"/>
      <c r="Z238" s="23"/>
      <c r="AA238" s="23"/>
      <c r="AB238" s="23"/>
      <c r="AC238" s="23"/>
      <c r="AD238" s="23"/>
      <c r="AE238" s="23"/>
    </row>
    <row r="239" spans="9:31" x14ac:dyDescent="0.25">
      <c r="I239" s="27"/>
      <c r="Q239" s="18"/>
      <c r="R239" s="18"/>
      <c r="Y239" s="23"/>
      <c r="Z239" s="23"/>
      <c r="AA239" s="23"/>
      <c r="AB239" s="23"/>
      <c r="AC239" s="23"/>
      <c r="AD239" s="23"/>
      <c r="AE239" s="23"/>
    </row>
    <row r="240" spans="9:31" x14ac:dyDescent="0.25">
      <c r="I240" s="27"/>
      <c r="Q240" s="18"/>
      <c r="R240" s="18"/>
      <c r="Y240" s="23"/>
      <c r="Z240" s="23"/>
      <c r="AA240" s="23"/>
      <c r="AB240" s="23"/>
      <c r="AC240" s="23"/>
      <c r="AD240" s="23"/>
      <c r="AE240" s="23"/>
    </row>
    <row r="241" spans="9:31" x14ac:dyDescent="0.25">
      <c r="I241" s="27"/>
      <c r="Q241" s="18"/>
      <c r="R241" s="18"/>
      <c r="Y241" s="23"/>
      <c r="Z241" s="23"/>
      <c r="AA241" s="23"/>
      <c r="AB241" s="23"/>
      <c r="AC241" s="23"/>
      <c r="AD241" s="23"/>
      <c r="AE241" s="23"/>
    </row>
    <row r="242" spans="9:31" x14ac:dyDescent="0.25">
      <c r="I242" s="27"/>
      <c r="Q242" s="18"/>
      <c r="R242" s="18"/>
      <c r="Y242" s="23"/>
      <c r="Z242" s="23"/>
      <c r="AA242" s="23"/>
      <c r="AB242" s="23"/>
      <c r="AC242" s="23"/>
      <c r="AD242" s="23"/>
      <c r="AE242" s="23"/>
    </row>
    <row r="243" spans="9:31" x14ac:dyDescent="0.25">
      <c r="I243" s="27"/>
      <c r="Q243" s="18"/>
      <c r="R243" s="18"/>
      <c r="Y243" s="23"/>
      <c r="Z243" s="23"/>
      <c r="AA243" s="23"/>
      <c r="AB243" s="23"/>
      <c r="AC243" s="23"/>
      <c r="AD243" s="23"/>
      <c r="AE243" s="23"/>
    </row>
    <row r="244" spans="9:31" x14ac:dyDescent="0.25">
      <c r="I244" s="27"/>
      <c r="Q244" s="18"/>
      <c r="R244" s="18"/>
      <c r="Y244" s="23"/>
      <c r="Z244" s="23"/>
      <c r="AA244" s="23"/>
      <c r="AB244" s="23"/>
      <c r="AC244" s="23"/>
      <c r="AD244" s="23"/>
      <c r="AE244" s="23"/>
    </row>
    <row r="245" spans="9:31" x14ac:dyDescent="0.25">
      <c r="I245" s="27"/>
      <c r="Q245" s="18"/>
      <c r="R245" s="18"/>
      <c r="Y245" s="23"/>
      <c r="Z245" s="23"/>
      <c r="AA245" s="23"/>
      <c r="AB245" s="23"/>
      <c r="AC245" s="23"/>
      <c r="AD245" s="23"/>
      <c r="AE245" s="23"/>
    </row>
    <row r="246" spans="9:31" x14ac:dyDescent="0.25">
      <c r="I246" s="27"/>
      <c r="Q246" s="18"/>
      <c r="R246" s="18"/>
      <c r="Y246" s="23"/>
      <c r="Z246" s="23"/>
      <c r="AA246" s="23"/>
      <c r="AB246" s="23"/>
      <c r="AC246" s="23"/>
      <c r="AD246" s="23"/>
      <c r="AE246" s="23"/>
    </row>
    <row r="247" spans="9:31" x14ac:dyDescent="0.25">
      <c r="I247" s="27"/>
      <c r="Q247" s="18"/>
      <c r="R247" s="18"/>
      <c r="Y247" s="23"/>
      <c r="Z247" s="23"/>
      <c r="AA247" s="23"/>
      <c r="AB247" s="23"/>
      <c r="AC247" s="23"/>
      <c r="AD247" s="23"/>
      <c r="AE247" s="23"/>
    </row>
    <row r="248" spans="9:31" x14ac:dyDescent="0.25">
      <c r="I248" s="27"/>
      <c r="Q248" s="18"/>
      <c r="R248" s="18"/>
      <c r="Y248" s="23"/>
      <c r="Z248" s="23"/>
      <c r="AA248" s="23"/>
      <c r="AB248" s="23"/>
      <c r="AC248" s="23"/>
      <c r="AD248" s="23"/>
      <c r="AE248" s="23"/>
    </row>
    <row r="249" spans="9:31" x14ac:dyDescent="0.25">
      <c r="I249" s="27"/>
      <c r="Q249" s="18"/>
      <c r="R249" s="18"/>
      <c r="Y249" s="23"/>
      <c r="Z249" s="23"/>
      <c r="AA249" s="23"/>
      <c r="AB249" s="23"/>
      <c r="AC249" s="23"/>
      <c r="AD249" s="23"/>
      <c r="AE249" s="23"/>
    </row>
    <row r="250" spans="9:31" x14ac:dyDescent="0.25">
      <c r="I250" s="27"/>
      <c r="Q250" s="18"/>
      <c r="R250" s="18"/>
      <c r="Y250" s="23"/>
      <c r="Z250" s="23"/>
      <c r="AA250" s="23"/>
      <c r="AB250" s="23"/>
      <c r="AC250" s="23"/>
      <c r="AD250" s="23"/>
      <c r="AE250" s="23"/>
    </row>
    <row r="251" spans="9:31" x14ac:dyDescent="0.25">
      <c r="I251" s="27"/>
      <c r="Q251" s="18"/>
      <c r="R251" s="18"/>
      <c r="Y251" s="23"/>
      <c r="Z251" s="23"/>
      <c r="AA251" s="23"/>
      <c r="AB251" s="23"/>
      <c r="AC251" s="23"/>
      <c r="AD251" s="23"/>
      <c r="AE251" s="23"/>
    </row>
    <row r="252" spans="9:31" x14ac:dyDescent="0.25">
      <c r="I252" s="27"/>
      <c r="Q252" s="18"/>
      <c r="R252" s="18"/>
      <c r="Y252" s="23"/>
      <c r="Z252" s="23"/>
      <c r="AA252" s="23"/>
      <c r="AB252" s="23"/>
      <c r="AC252" s="23"/>
      <c r="AD252" s="23"/>
      <c r="AE252" s="23"/>
    </row>
    <row r="253" spans="9:31" x14ac:dyDescent="0.25">
      <c r="I253" s="27"/>
      <c r="Q253" s="18"/>
      <c r="R253" s="18"/>
      <c r="Y253" s="23"/>
      <c r="Z253" s="23"/>
      <c r="AA253" s="23"/>
      <c r="AB253" s="23"/>
      <c r="AC253" s="23"/>
      <c r="AD253" s="23"/>
      <c r="AE253" s="23"/>
    </row>
    <row r="254" spans="9:31" x14ac:dyDescent="0.25">
      <c r="I254" s="27"/>
      <c r="Q254" s="18"/>
      <c r="R254" s="18"/>
      <c r="Y254" s="23"/>
      <c r="Z254" s="23"/>
      <c r="AA254" s="23"/>
      <c r="AB254" s="23"/>
      <c r="AC254" s="23"/>
      <c r="AD254" s="23"/>
      <c r="AE254" s="23"/>
    </row>
    <row r="255" spans="9:31" x14ac:dyDescent="0.25">
      <c r="I255" s="27"/>
      <c r="Q255" s="18"/>
      <c r="R255" s="18"/>
      <c r="Y255" s="23"/>
      <c r="Z255" s="23"/>
      <c r="AA255" s="23"/>
      <c r="AB255" s="23"/>
      <c r="AC255" s="23"/>
      <c r="AD255" s="23"/>
      <c r="AE255" s="23"/>
    </row>
    <row r="256" spans="9:31" x14ac:dyDescent="0.25">
      <c r="I256" s="27"/>
      <c r="Q256" s="18"/>
      <c r="R256" s="18"/>
      <c r="Y256" s="23"/>
      <c r="Z256" s="23"/>
      <c r="AA256" s="23"/>
      <c r="AB256" s="23"/>
      <c r="AC256" s="23"/>
      <c r="AD256" s="23"/>
      <c r="AE256" s="23"/>
    </row>
    <row r="257" spans="9:31" x14ac:dyDescent="0.25">
      <c r="I257" s="27"/>
      <c r="Q257" s="18"/>
      <c r="R257" s="18"/>
      <c r="Y257" s="23"/>
      <c r="Z257" s="23"/>
      <c r="AA257" s="23"/>
      <c r="AB257" s="23"/>
      <c r="AC257" s="23"/>
      <c r="AD257" s="23"/>
      <c r="AE257" s="23"/>
    </row>
    <row r="258" spans="9:31" x14ac:dyDescent="0.25">
      <c r="I258" s="27"/>
      <c r="Q258" s="18"/>
      <c r="R258" s="18"/>
      <c r="Y258" s="23"/>
      <c r="Z258" s="23"/>
      <c r="AA258" s="23"/>
      <c r="AB258" s="23"/>
      <c r="AC258" s="23"/>
      <c r="AD258" s="23"/>
      <c r="AE258" s="23"/>
    </row>
    <row r="259" spans="9:31" x14ac:dyDescent="0.25">
      <c r="I259" s="27"/>
      <c r="Q259" s="18"/>
      <c r="R259" s="18"/>
      <c r="Y259" s="23"/>
      <c r="Z259" s="23"/>
      <c r="AA259" s="23"/>
      <c r="AB259" s="23"/>
      <c r="AC259" s="23"/>
      <c r="AD259" s="23"/>
      <c r="AE259" s="23"/>
    </row>
    <row r="260" spans="9:31" x14ac:dyDescent="0.25">
      <c r="I260" s="27"/>
      <c r="Q260" s="18"/>
      <c r="R260" s="18"/>
      <c r="Y260" s="23"/>
      <c r="Z260" s="23"/>
      <c r="AA260" s="23"/>
      <c r="AB260" s="23"/>
      <c r="AC260" s="23"/>
      <c r="AD260" s="23"/>
      <c r="AE260" s="23"/>
    </row>
    <row r="261" spans="9:31" x14ac:dyDescent="0.25">
      <c r="I261" s="27"/>
      <c r="Q261" s="18"/>
      <c r="R261" s="18"/>
      <c r="Y261" s="23"/>
      <c r="Z261" s="23"/>
      <c r="AA261" s="23"/>
      <c r="AB261" s="23"/>
      <c r="AC261" s="23"/>
      <c r="AD261" s="23"/>
      <c r="AE261" s="23"/>
    </row>
    <row r="262" spans="9:31" x14ac:dyDescent="0.25">
      <c r="I262" s="27"/>
      <c r="Q262" s="18"/>
      <c r="R262" s="18"/>
      <c r="Y262" s="23"/>
      <c r="Z262" s="23"/>
      <c r="AA262" s="23"/>
      <c r="AB262" s="23"/>
      <c r="AC262" s="23"/>
      <c r="AD262" s="23"/>
      <c r="AE262" s="23"/>
    </row>
    <row r="263" spans="9:31" x14ac:dyDescent="0.25">
      <c r="I263" s="27"/>
      <c r="Q263" s="18"/>
      <c r="R263" s="18"/>
      <c r="Y263" s="23"/>
      <c r="Z263" s="23"/>
      <c r="AA263" s="23"/>
      <c r="AB263" s="23"/>
      <c r="AC263" s="23"/>
      <c r="AD263" s="23"/>
      <c r="AE263" s="23"/>
    </row>
    <row r="264" spans="9:31" x14ac:dyDescent="0.25">
      <c r="I264" s="27"/>
      <c r="Q264" s="18"/>
      <c r="R264" s="18"/>
      <c r="Y264" s="23"/>
      <c r="Z264" s="23"/>
      <c r="AA264" s="23"/>
      <c r="AB264" s="23"/>
      <c r="AC264" s="23"/>
      <c r="AD264" s="23"/>
      <c r="AE264" s="23"/>
    </row>
    <row r="265" spans="9:31" x14ac:dyDescent="0.25">
      <c r="I265" s="27"/>
      <c r="Q265" s="18"/>
      <c r="R265" s="18"/>
      <c r="Y265" s="23"/>
      <c r="Z265" s="23"/>
      <c r="AA265" s="23"/>
      <c r="AB265" s="23"/>
      <c r="AC265" s="23"/>
      <c r="AD265" s="23"/>
      <c r="AE265" s="23"/>
    </row>
    <row r="266" spans="9:31" x14ac:dyDescent="0.25">
      <c r="I266" s="27"/>
      <c r="Q266" s="18"/>
      <c r="R266" s="18"/>
      <c r="Y266" s="23"/>
      <c r="Z266" s="23"/>
      <c r="AA266" s="23"/>
      <c r="AB266" s="23"/>
      <c r="AC266" s="23"/>
      <c r="AD266" s="23"/>
      <c r="AE266" s="23"/>
    </row>
    <row r="267" spans="9:31" x14ac:dyDescent="0.25">
      <c r="I267" s="27"/>
      <c r="Q267" s="18"/>
      <c r="R267" s="18"/>
      <c r="Y267" s="23"/>
      <c r="Z267" s="23"/>
      <c r="AA267" s="23"/>
      <c r="AB267" s="23"/>
      <c r="AC267" s="23"/>
      <c r="AD267" s="23"/>
      <c r="AE267" s="23"/>
    </row>
    <row r="268" spans="9:31" x14ac:dyDescent="0.25">
      <c r="I268" s="27"/>
      <c r="Q268" s="18"/>
      <c r="R268" s="18"/>
      <c r="Y268" s="23"/>
      <c r="Z268" s="23"/>
      <c r="AA268" s="23"/>
      <c r="AB268" s="23"/>
      <c r="AC268" s="23"/>
      <c r="AD268" s="23"/>
      <c r="AE268" s="23"/>
    </row>
    <row r="269" spans="9:31" x14ac:dyDescent="0.25">
      <c r="I269" s="27"/>
      <c r="Q269" s="18"/>
      <c r="R269" s="18"/>
      <c r="Y269" s="23"/>
      <c r="Z269" s="23"/>
      <c r="AA269" s="23"/>
      <c r="AB269" s="23"/>
      <c r="AC269" s="23"/>
      <c r="AD269" s="23"/>
      <c r="AE269" s="23"/>
    </row>
    <row r="270" spans="9:31" x14ac:dyDescent="0.25">
      <c r="I270" s="27"/>
      <c r="Q270" s="18"/>
      <c r="R270" s="18"/>
      <c r="Y270" s="23"/>
      <c r="Z270" s="23"/>
      <c r="AA270" s="23"/>
      <c r="AB270" s="23"/>
      <c r="AC270" s="23"/>
      <c r="AD270" s="23"/>
      <c r="AE270" s="23"/>
    </row>
    <row r="271" spans="9:31" x14ac:dyDescent="0.25">
      <c r="I271" s="27"/>
      <c r="Q271" s="18"/>
      <c r="R271" s="18"/>
      <c r="Y271" s="23"/>
      <c r="Z271" s="23"/>
      <c r="AA271" s="23"/>
      <c r="AB271" s="23"/>
      <c r="AC271" s="23"/>
      <c r="AD271" s="23"/>
      <c r="AE271" s="23"/>
    </row>
    <row r="272" spans="9:31" x14ac:dyDescent="0.25">
      <c r="I272" s="27"/>
      <c r="Q272" s="18"/>
      <c r="R272" s="18"/>
      <c r="Y272" s="23"/>
      <c r="Z272" s="23"/>
      <c r="AA272" s="23"/>
      <c r="AB272" s="23"/>
      <c r="AC272" s="23"/>
      <c r="AD272" s="23"/>
      <c r="AE272" s="23"/>
    </row>
    <row r="273" spans="9:31" x14ac:dyDescent="0.25">
      <c r="I273" s="27"/>
      <c r="Q273" s="18"/>
      <c r="R273" s="18"/>
      <c r="Y273" s="23"/>
      <c r="Z273" s="23"/>
      <c r="AA273" s="23"/>
      <c r="AB273" s="23"/>
      <c r="AC273" s="23"/>
      <c r="AD273" s="23"/>
      <c r="AE273" s="23"/>
    </row>
    <row r="274" spans="9:31" x14ac:dyDescent="0.25">
      <c r="I274" s="27"/>
      <c r="Q274" s="18"/>
      <c r="R274" s="18"/>
      <c r="Y274" s="23"/>
      <c r="Z274" s="23"/>
      <c r="AA274" s="23"/>
      <c r="AB274" s="23"/>
      <c r="AC274" s="23"/>
      <c r="AD274" s="23"/>
      <c r="AE274" s="23"/>
    </row>
    <row r="275" spans="9:31" x14ac:dyDescent="0.25">
      <c r="I275" s="27"/>
      <c r="Q275" s="18"/>
      <c r="R275" s="18"/>
      <c r="Y275" s="23"/>
      <c r="Z275" s="23"/>
      <c r="AA275" s="23"/>
      <c r="AB275" s="23"/>
      <c r="AC275" s="23"/>
      <c r="AD275" s="23"/>
      <c r="AE275" s="23"/>
    </row>
    <row r="276" spans="9:31" x14ac:dyDescent="0.25">
      <c r="I276" s="27"/>
      <c r="Q276" s="18"/>
      <c r="R276" s="18"/>
      <c r="Y276" s="23"/>
      <c r="Z276" s="23"/>
      <c r="AA276" s="23"/>
      <c r="AB276" s="23"/>
      <c r="AC276" s="23"/>
      <c r="AD276" s="23"/>
      <c r="AE276" s="23"/>
    </row>
    <row r="277" spans="9:31" x14ac:dyDescent="0.25">
      <c r="I277" s="27"/>
      <c r="Q277" s="18"/>
      <c r="R277" s="18"/>
      <c r="Y277" s="23"/>
      <c r="Z277" s="23"/>
      <c r="AA277" s="23"/>
      <c r="AB277" s="23"/>
      <c r="AC277" s="23"/>
      <c r="AD277" s="23"/>
      <c r="AE277" s="23"/>
    </row>
    <row r="278" spans="9:31" x14ac:dyDescent="0.25">
      <c r="I278" s="27"/>
      <c r="Q278" s="18"/>
      <c r="R278" s="18"/>
      <c r="Y278" s="23"/>
      <c r="Z278" s="23"/>
      <c r="AA278" s="23"/>
      <c r="AB278" s="23"/>
      <c r="AC278" s="23"/>
      <c r="AD278" s="23"/>
      <c r="AE278" s="23"/>
    </row>
    <row r="279" spans="9:31" x14ac:dyDescent="0.25">
      <c r="I279" s="27"/>
      <c r="Q279" s="18"/>
      <c r="R279" s="18"/>
      <c r="Y279" s="23"/>
      <c r="Z279" s="23"/>
      <c r="AA279" s="23"/>
      <c r="AB279" s="23"/>
      <c r="AC279" s="23"/>
      <c r="AD279" s="23"/>
      <c r="AE279" s="23"/>
    </row>
    <row r="280" spans="9:31" x14ac:dyDescent="0.25">
      <c r="I280" s="27"/>
      <c r="Q280" s="18"/>
      <c r="R280" s="18"/>
      <c r="Y280" s="23"/>
      <c r="Z280" s="23"/>
      <c r="AA280" s="23"/>
      <c r="AB280" s="23"/>
      <c r="AC280" s="23"/>
      <c r="AD280" s="23"/>
      <c r="AE280" s="23"/>
    </row>
    <row r="281" spans="9:31" x14ac:dyDescent="0.25">
      <c r="I281" s="27"/>
      <c r="Q281" s="18"/>
      <c r="R281" s="18"/>
      <c r="Y281" s="23"/>
      <c r="Z281" s="23"/>
      <c r="AA281" s="23"/>
      <c r="AB281" s="23"/>
      <c r="AC281" s="23"/>
      <c r="AD281" s="23"/>
      <c r="AE281" s="23"/>
    </row>
    <row r="282" spans="9:31" x14ac:dyDescent="0.25">
      <c r="I282" s="27"/>
      <c r="Q282" s="18"/>
      <c r="R282" s="18"/>
      <c r="Y282" s="23"/>
      <c r="Z282" s="23"/>
      <c r="AA282" s="23"/>
      <c r="AB282" s="23"/>
      <c r="AC282" s="23"/>
      <c r="AD282" s="23"/>
      <c r="AE282" s="23"/>
    </row>
    <row r="283" spans="9:31" x14ac:dyDescent="0.25">
      <c r="I283" s="27"/>
      <c r="Q283" s="18"/>
      <c r="R283" s="18"/>
      <c r="Y283" s="23"/>
      <c r="Z283" s="23"/>
      <c r="AA283" s="23"/>
      <c r="AB283" s="23"/>
      <c r="AC283" s="23"/>
      <c r="AD283" s="23"/>
      <c r="AE283" s="23"/>
    </row>
    <row r="284" spans="9:31" x14ac:dyDescent="0.25">
      <c r="I284" s="27"/>
      <c r="Q284" s="18"/>
      <c r="R284" s="18"/>
      <c r="Y284" s="23"/>
      <c r="Z284" s="23"/>
      <c r="AA284" s="23"/>
      <c r="AB284" s="23"/>
      <c r="AC284" s="23"/>
      <c r="AD284" s="23"/>
      <c r="AE284" s="23"/>
    </row>
    <row r="285" spans="9:31" x14ac:dyDescent="0.25">
      <c r="I285" s="27"/>
      <c r="Q285" s="18"/>
      <c r="R285" s="18"/>
      <c r="Y285" s="23"/>
      <c r="Z285" s="23"/>
      <c r="AA285" s="23"/>
      <c r="AB285" s="23"/>
      <c r="AC285" s="23"/>
      <c r="AD285" s="23"/>
      <c r="AE285" s="23"/>
    </row>
    <row r="286" spans="9:31" x14ac:dyDescent="0.25">
      <c r="I286" s="27"/>
      <c r="Q286" s="18"/>
      <c r="R286" s="18"/>
      <c r="Y286" s="23"/>
      <c r="Z286" s="23"/>
      <c r="AA286" s="23"/>
      <c r="AB286" s="23"/>
      <c r="AC286" s="23"/>
      <c r="AD286" s="23"/>
      <c r="AE286" s="23"/>
    </row>
    <row r="287" spans="9:31" x14ac:dyDescent="0.25">
      <c r="I287" s="27"/>
      <c r="Q287" s="18"/>
      <c r="R287" s="18"/>
      <c r="Y287" s="23"/>
      <c r="Z287" s="23"/>
      <c r="AA287" s="23"/>
      <c r="AB287" s="23"/>
      <c r="AC287" s="23"/>
      <c r="AD287" s="23"/>
      <c r="AE287" s="23"/>
    </row>
    <row r="288" spans="9:31" x14ac:dyDescent="0.25">
      <c r="I288" s="27"/>
      <c r="Q288" s="18"/>
      <c r="R288" s="18"/>
      <c r="Y288" s="23"/>
      <c r="Z288" s="23"/>
      <c r="AA288" s="23"/>
      <c r="AB288" s="23"/>
      <c r="AC288" s="23"/>
      <c r="AD288" s="23"/>
      <c r="AE288" s="23"/>
    </row>
    <row r="289" spans="9:31" x14ac:dyDescent="0.25">
      <c r="I289" s="27"/>
      <c r="Q289" s="18"/>
      <c r="R289" s="18"/>
      <c r="Y289" s="23"/>
      <c r="Z289" s="23"/>
      <c r="AA289" s="23"/>
      <c r="AB289" s="23"/>
      <c r="AC289" s="23"/>
      <c r="AD289" s="23"/>
      <c r="AE289" s="23"/>
    </row>
    <row r="290" spans="9:31" x14ac:dyDescent="0.25">
      <c r="I290" s="27"/>
      <c r="Q290" s="18"/>
      <c r="R290" s="18"/>
      <c r="Y290" s="23"/>
      <c r="Z290" s="23"/>
      <c r="AA290" s="23"/>
      <c r="AB290" s="23"/>
      <c r="AC290" s="23"/>
      <c r="AD290" s="23"/>
      <c r="AE290" s="23"/>
    </row>
    <row r="291" spans="9:31" x14ac:dyDescent="0.25">
      <c r="I291" s="27"/>
      <c r="Q291" s="18"/>
      <c r="R291" s="18"/>
      <c r="Y291" s="23"/>
      <c r="Z291" s="23"/>
      <c r="AA291" s="23"/>
      <c r="AB291" s="23"/>
      <c r="AC291" s="23"/>
      <c r="AD291" s="23"/>
      <c r="AE291" s="23"/>
    </row>
    <row r="292" spans="9:31" x14ac:dyDescent="0.25">
      <c r="I292" s="27"/>
      <c r="Q292" s="18"/>
      <c r="R292" s="18"/>
      <c r="Y292" s="23"/>
      <c r="Z292" s="23"/>
      <c r="AA292" s="23"/>
      <c r="AB292" s="23"/>
      <c r="AC292" s="23"/>
      <c r="AD292" s="23"/>
      <c r="AE292" s="23"/>
    </row>
    <row r="293" spans="9:31" x14ac:dyDescent="0.25">
      <c r="I293" s="27"/>
      <c r="Q293" s="18"/>
      <c r="R293" s="18"/>
      <c r="Y293" s="23"/>
      <c r="Z293" s="23"/>
      <c r="AA293" s="23"/>
      <c r="AB293" s="23"/>
      <c r="AC293" s="23"/>
      <c r="AD293" s="23"/>
      <c r="AE293" s="23"/>
    </row>
    <row r="294" spans="9:31" x14ac:dyDescent="0.25">
      <c r="I294" s="27"/>
      <c r="Q294" s="18"/>
      <c r="R294" s="18"/>
      <c r="Y294" s="23"/>
      <c r="Z294" s="23"/>
      <c r="AA294" s="23"/>
      <c r="AB294" s="23"/>
      <c r="AC294" s="23"/>
      <c r="AD294" s="23"/>
      <c r="AE294" s="23"/>
    </row>
    <row r="295" spans="9:31" x14ac:dyDescent="0.25">
      <c r="I295" s="27"/>
      <c r="Q295" s="18"/>
      <c r="R295" s="18"/>
      <c r="Y295" s="23"/>
      <c r="Z295" s="23"/>
      <c r="AA295" s="23"/>
      <c r="AB295" s="23"/>
      <c r="AC295" s="23"/>
      <c r="AD295" s="23"/>
      <c r="AE295" s="23"/>
    </row>
    <row r="296" spans="9:31" x14ac:dyDescent="0.25">
      <c r="I296" s="27"/>
      <c r="Q296" s="18"/>
      <c r="R296" s="18"/>
      <c r="Y296" s="23"/>
      <c r="Z296" s="23"/>
      <c r="AA296" s="23"/>
      <c r="AB296" s="23"/>
      <c r="AC296" s="23"/>
      <c r="AD296" s="23"/>
      <c r="AE296" s="23"/>
    </row>
    <row r="297" spans="9:31" x14ac:dyDescent="0.25">
      <c r="I297" s="27"/>
      <c r="Q297" s="18"/>
      <c r="R297" s="18"/>
      <c r="Y297" s="23"/>
      <c r="Z297" s="23"/>
      <c r="AA297" s="23"/>
      <c r="AB297" s="23"/>
      <c r="AC297" s="23"/>
      <c r="AD297" s="23"/>
      <c r="AE297" s="23"/>
    </row>
    <row r="298" spans="9:31" x14ac:dyDescent="0.25">
      <c r="I298" s="27"/>
      <c r="Q298" s="18"/>
      <c r="R298" s="18"/>
      <c r="Y298" s="23"/>
      <c r="Z298" s="23"/>
      <c r="AA298" s="23"/>
      <c r="AB298" s="23"/>
      <c r="AC298" s="23"/>
      <c r="AD298" s="23"/>
      <c r="AE298" s="23"/>
    </row>
    <row r="299" spans="9:31" x14ac:dyDescent="0.25">
      <c r="I299" s="27"/>
      <c r="Q299" s="18"/>
      <c r="R299" s="18"/>
      <c r="Y299" s="23"/>
      <c r="Z299" s="23"/>
      <c r="AA299" s="23"/>
      <c r="AB299" s="23"/>
      <c r="AC299" s="23"/>
      <c r="AD299" s="23"/>
      <c r="AE299" s="23"/>
    </row>
    <row r="300" spans="9:31" x14ac:dyDescent="0.25">
      <c r="I300" s="27"/>
      <c r="Q300" s="18"/>
      <c r="R300" s="18"/>
      <c r="Y300" s="23"/>
      <c r="Z300" s="23"/>
      <c r="AA300" s="23"/>
      <c r="AB300" s="23"/>
      <c r="AC300" s="23"/>
      <c r="AD300" s="23"/>
      <c r="AE300" s="23"/>
    </row>
    <row r="301" spans="9:31" x14ac:dyDescent="0.25">
      <c r="I301" s="27"/>
      <c r="Q301" s="18"/>
      <c r="R301" s="18"/>
      <c r="Y301" s="23"/>
      <c r="Z301" s="23"/>
      <c r="AA301" s="23"/>
      <c r="AB301" s="23"/>
      <c r="AC301" s="23"/>
      <c r="AD301" s="23"/>
      <c r="AE301" s="23"/>
    </row>
    <row r="302" spans="9:31" x14ac:dyDescent="0.25">
      <c r="I302" s="27"/>
      <c r="Q302" s="18"/>
      <c r="R302" s="18"/>
      <c r="Y302" s="23"/>
      <c r="Z302" s="23"/>
      <c r="AA302" s="23"/>
      <c r="AB302" s="23"/>
      <c r="AC302" s="23"/>
      <c r="AD302" s="23"/>
      <c r="AE302" s="23"/>
    </row>
    <row r="303" spans="9:31" x14ac:dyDescent="0.25">
      <c r="I303" s="27"/>
      <c r="Q303" s="18"/>
      <c r="R303" s="18"/>
      <c r="Y303" s="23"/>
      <c r="Z303" s="23"/>
      <c r="AA303" s="23"/>
      <c r="AB303" s="23"/>
      <c r="AC303" s="23"/>
      <c r="AD303" s="23"/>
      <c r="AE303" s="23"/>
    </row>
    <row r="304" spans="9:31" x14ac:dyDescent="0.25">
      <c r="I304" s="27"/>
      <c r="Q304" s="18"/>
      <c r="R304" s="18"/>
      <c r="Y304" s="23"/>
      <c r="Z304" s="23"/>
      <c r="AA304" s="23"/>
      <c r="AB304" s="23"/>
      <c r="AC304" s="23"/>
      <c r="AD304" s="23"/>
      <c r="AE304" s="23"/>
    </row>
    <row r="305" spans="9:31" x14ac:dyDescent="0.25">
      <c r="I305" s="27"/>
      <c r="Q305" s="18"/>
      <c r="R305" s="18"/>
      <c r="Y305" s="23"/>
      <c r="Z305" s="23"/>
      <c r="AA305" s="23"/>
      <c r="AB305" s="23"/>
      <c r="AC305" s="23"/>
      <c r="AD305" s="23"/>
      <c r="AE305" s="23"/>
    </row>
    <row r="306" spans="9:31" x14ac:dyDescent="0.25">
      <c r="I306" s="27"/>
      <c r="Q306" s="18"/>
      <c r="R306" s="18"/>
      <c r="Y306" s="23"/>
      <c r="Z306" s="23"/>
      <c r="AA306" s="23"/>
      <c r="AB306" s="23"/>
      <c r="AC306" s="23"/>
      <c r="AD306" s="23"/>
      <c r="AE306" s="23"/>
    </row>
    <row r="307" spans="9:31" x14ac:dyDescent="0.25">
      <c r="I307" s="27"/>
      <c r="Q307" s="18"/>
      <c r="R307" s="18"/>
      <c r="Y307" s="23"/>
      <c r="Z307" s="23"/>
      <c r="AA307" s="23"/>
      <c r="AB307" s="23"/>
      <c r="AC307" s="23"/>
      <c r="AD307" s="23"/>
      <c r="AE307" s="23"/>
    </row>
    <row r="308" spans="9:31" x14ac:dyDescent="0.25">
      <c r="I308" s="27"/>
      <c r="Q308" s="18"/>
      <c r="R308" s="18"/>
      <c r="Y308" s="23"/>
      <c r="Z308" s="23"/>
      <c r="AA308" s="23"/>
      <c r="AB308" s="23"/>
      <c r="AC308" s="23"/>
      <c r="AD308" s="23"/>
      <c r="AE308" s="23"/>
    </row>
    <row r="309" spans="9:31" x14ac:dyDescent="0.25">
      <c r="I309" s="27"/>
      <c r="Q309" s="18"/>
      <c r="R309" s="18"/>
      <c r="Y309" s="23"/>
      <c r="Z309" s="23"/>
      <c r="AA309" s="23"/>
      <c r="AB309" s="23"/>
      <c r="AC309" s="23"/>
      <c r="AD309" s="23"/>
      <c r="AE309" s="23"/>
    </row>
    <row r="310" spans="9:31" x14ac:dyDescent="0.25">
      <c r="I310" s="27"/>
      <c r="Q310" s="18"/>
      <c r="R310" s="18"/>
      <c r="Y310" s="23"/>
      <c r="Z310" s="23"/>
      <c r="AA310" s="23"/>
      <c r="AB310" s="23"/>
      <c r="AC310" s="23"/>
      <c r="AD310" s="23"/>
      <c r="AE310" s="23"/>
    </row>
    <row r="311" spans="9:31" x14ac:dyDescent="0.25">
      <c r="I311" s="27"/>
      <c r="Q311" s="18"/>
      <c r="R311" s="18"/>
      <c r="Y311" s="23"/>
      <c r="Z311" s="23"/>
      <c r="AA311" s="23"/>
      <c r="AB311" s="23"/>
      <c r="AC311" s="23"/>
      <c r="AD311" s="23"/>
      <c r="AE311" s="23"/>
    </row>
    <row r="312" spans="9:31" x14ac:dyDescent="0.25">
      <c r="I312" s="27"/>
      <c r="Q312" s="18"/>
      <c r="R312" s="18"/>
      <c r="Y312" s="23"/>
      <c r="Z312" s="23"/>
      <c r="AA312" s="23"/>
      <c r="AB312" s="23"/>
      <c r="AC312" s="23"/>
      <c r="AD312" s="23"/>
      <c r="AE312" s="23"/>
    </row>
    <row r="313" spans="9:31" x14ac:dyDescent="0.25">
      <c r="I313" s="27"/>
      <c r="Q313" s="18"/>
      <c r="R313" s="18"/>
      <c r="Y313" s="23"/>
      <c r="Z313" s="23"/>
      <c r="AA313" s="23"/>
      <c r="AB313" s="23"/>
      <c r="AC313" s="23"/>
      <c r="AD313" s="23"/>
      <c r="AE313" s="23"/>
    </row>
    <row r="314" spans="9:31" x14ac:dyDescent="0.25">
      <c r="I314" s="27"/>
      <c r="Q314" s="18"/>
      <c r="R314" s="18"/>
      <c r="Y314" s="23"/>
      <c r="Z314" s="23"/>
      <c r="AA314" s="23"/>
      <c r="AB314" s="23"/>
      <c r="AC314" s="23"/>
      <c r="AD314" s="23"/>
      <c r="AE314" s="23"/>
    </row>
    <row r="315" spans="9:31" x14ac:dyDescent="0.25">
      <c r="I315" s="27"/>
      <c r="Q315" s="18"/>
      <c r="R315" s="18"/>
      <c r="Y315" s="23"/>
      <c r="Z315" s="23"/>
      <c r="AA315" s="23"/>
      <c r="AB315" s="23"/>
      <c r="AC315" s="23"/>
      <c r="AD315" s="23"/>
      <c r="AE315" s="23"/>
    </row>
    <row r="316" spans="9:31" x14ac:dyDescent="0.25">
      <c r="I316" s="27"/>
      <c r="Q316" s="18"/>
      <c r="R316" s="18"/>
      <c r="Y316" s="23"/>
      <c r="Z316" s="23"/>
      <c r="AA316" s="23"/>
      <c r="AB316" s="23"/>
      <c r="AC316" s="23"/>
      <c r="AD316" s="23"/>
      <c r="AE316" s="23"/>
    </row>
    <row r="317" spans="9:31" x14ac:dyDescent="0.25">
      <c r="I317" s="27"/>
      <c r="Q317" s="18"/>
      <c r="R317" s="18"/>
      <c r="Y317" s="23"/>
      <c r="Z317" s="23"/>
      <c r="AA317" s="23"/>
      <c r="AB317" s="23"/>
      <c r="AC317" s="23"/>
      <c r="AD317" s="23"/>
      <c r="AE317" s="23"/>
    </row>
    <row r="318" spans="9:31" x14ac:dyDescent="0.25">
      <c r="I318" s="27"/>
      <c r="Q318" s="18"/>
      <c r="R318" s="18"/>
      <c r="Y318" s="23"/>
      <c r="Z318" s="23"/>
      <c r="AA318" s="23"/>
      <c r="AB318" s="23"/>
      <c r="AC318" s="23"/>
      <c r="AD318" s="23"/>
      <c r="AE318" s="23"/>
    </row>
    <row r="319" spans="9:31" x14ac:dyDescent="0.25">
      <c r="I319" s="27"/>
      <c r="Q319" s="18"/>
      <c r="R319" s="18"/>
      <c r="Y319" s="23"/>
      <c r="Z319" s="23"/>
      <c r="AA319" s="23"/>
      <c r="AB319" s="23"/>
      <c r="AC319" s="23"/>
      <c r="AD319" s="23"/>
      <c r="AE319" s="23"/>
    </row>
    <row r="320" spans="9:31" x14ac:dyDescent="0.25">
      <c r="I320" s="27"/>
      <c r="Q320" s="18"/>
      <c r="R320" s="18"/>
      <c r="Y320" s="23"/>
      <c r="Z320" s="23"/>
      <c r="AA320" s="23"/>
      <c r="AB320" s="23"/>
      <c r="AC320" s="23"/>
      <c r="AD320" s="23"/>
      <c r="AE320" s="23"/>
    </row>
    <row r="321" spans="9:31" x14ac:dyDescent="0.25">
      <c r="I321" s="27"/>
      <c r="Q321" s="18"/>
      <c r="R321" s="18"/>
      <c r="Y321" s="23"/>
      <c r="Z321" s="23"/>
      <c r="AA321" s="23"/>
      <c r="AB321" s="23"/>
      <c r="AC321" s="23"/>
      <c r="AD321" s="23"/>
      <c r="AE321" s="23"/>
    </row>
    <row r="322" spans="9:31" x14ac:dyDescent="0.25">
      <c r="I322" s="27"/>
      <c r="Q322" s="18"/>
      <c r="R322" s="18"/>
      <c r="Y322" s="23"/>
      <c r="Z322" s="23"/>
      <c r="AA322" s="23"/>
      <c r="AB322" s="23"/>
      <c r="AC322" s="23"/>
      <c r="AD322" s="23"/>
      <c r="AE322" s="23"/>
    </row>
    <row r="323" spans="9:31" x14ac:dyDescent="0.25">
      <c r="I323" s="27"/>
      <c r="Q323" s="18"/>
      <c r="R323" s="18"/>
      <c r="Y323" s="23"/>
      <c r="Z323" s="23"/>
      <c r="AA323" s="23"/>
      <c r="AB323" s="23"/>
      <c r="AC323" s="23"/>
      <c r="AD323" s="23"/>
      <c r="AE323" s="23"/>
    </row>
    <row r="324" spans="9:31" x14ac:dyDescent="0.25">
      <c r="I324" s="27"/>
      <c r="Q324" s="18"/>
      <c r="R324" s="18"/>
      <c r="Y324" s="23"/>
      <c r="Z324" s="23"/>
      <c r="AA324" s="23"/>
      <c r="AB324" s="23"/>
      <c r="AC324" s="23"/>
      <c r="AD324" s="23"/>
      <c r="AE324" s="23"/>
    </row>
    <row r="325" spans="9:31" x14ac:dyDescent="0.25">
      <c r="I325" s="27"/>
      <c r="Q325" s="18"/>
      <c r="R325" s="18"/>
      <c r="Y325" s="23"/>
      <c r="Z325" s="23"/>
      <c r="AA325" s="23"/>
      <c r="AB325" s="23"/>
      <c r="AC325" s="23"/>
      <c r="AD325" s="23"/>
      <c r="AE325" s="23"/>
    </row>
    <row r="326" spans="9:31" x14ac:dyDescent="0.25">
      <c r="I326" s="27"/>
      <c r="Q326" s="18"/>
      <c r="R326" s="18"/>
      <c r="Y326" s="23"/>
      <c r="Z326" s="23"/>
      <c r="AA326" s="23"/>
      <c r="AB326" s="23"/>
      <c r="AC326" s="23"/>
      <c r="AD326" s="23"/>
      <c r="AE326" s="23"/>
    </row>
    <row r="327" spans="9:31" x14ac:dyDescent="0.25">
      <c r="I327" s="27"/>
      <c r="Q327" s="18"/>
      <c r="R327" s="18"/>
      <c r="Y327" s="23"/>
      <c r="Z327" s="23"/>
      <c r="AA327" s="23"/>
      <c r="AB327" s="23"/>
      <c r="AC327" s="23"/>
      <c r="AD327" s="23"/>
      <c r="AE327" s="23"/>
    </row>
    <row r="328" spans="9:31" x14ac:dyDescent="0.25">
      <c r="I328" s="27"/>
      <c r="Q328" s="18"/>
      <c r="R328" s="18"/>
      <c r="Y328" s="23"/>
      <c r="Z328" s="23"/>
      <c r="AA328" s="23"/>
      <c r="AB328" s="23"/>
      <c r="AC328" s="23"/>
      <c r="AD328" s="23"/>
      <c r="AE328" s="23"/>
    </row>
    <row r="329" spans="9:31" x14ac:dyDescent="0.25">
      <c r="I329" s="27"/>
      <c r="Q329" s="18"/>
      <c r="R329" s="18"/>
      <c r="Y329" s="23"/>
      <c r="Z329" s="23"/>
      <c r="AA329" s="23"/>
      <c r="AB329" s="23"/>
      <c r="AC329" s="23"/>
      <c r="AD329" s="23"/>
      <c r="AE329" s="23"/>
    </row>
    <row r="330" spans="9:31" x14ac:dyDescent="0.25">
      <c r="I330" s="27"/>
      <c r="Q330" s="18"/>
      <c r="R330" s="18"/>
      <c r="Y330" s="23"/>
      <c r="Z330" s="23"/>
      <c r="AA330" s="23"/>
      <c r="AB330" s="23"/>
      <c r="AC330" s="23"/>
      <c r="AD330" s="23"/>
      <c r="AE330" s="23"/>
    </row>
    <row r="331" spans="9:31" x14ac:dyDescent="0.25">
      <c r="I331" s="27"/>
      <c r="Q331" s="18"/>
      <c r="R331" s="18"/>
      <c r="Y331" s="23"/>
      <c r="Z331" s="23"/>
      <c r="AA331" s="23"/>
      <c r="AB331" s="23"/>
      <c r="AC331" s="23"/>
      <c r="AD331" s="23"/>
      <c r="AE331" s="23"/>
    </row>
    <row r="332" spans="9:31" x14ac:dyDescent="0.25">
      <c r="I332" s="27"/>
      <c r="Q332" s="18"/>
      <c r="R332" s="18"/>
      <c r="Y332" s="23"/>
      <c r="Z332" s="23"/>
      <c r="AA332" s="23"/>
      <c r="AB332" s="23"/>
      <c r="AC332" s="23"/>
      <c r="AD332" s="23"/>
      <c r="AE332" s="23"/>
    </row>
    <row r="333" spans="9:31" x14ac:dyDescent="0.25">
      <c r="I333" s="27"/>
      <c r="Q333" s="18"/>
      <c r="R333" s="18"/>
      <c r="Y333" s="23"/>
      <c r="Z333" s="23"/>
      <c r="AA333" s="23"/>
      <c r="AB333" s="23"/>
      <c r="AC333" s="23"/>
      <c r="AD333" s="23"/>
      <c r="AE333" s="23"/>
    </row>
    <row r="334" spans="9:31" x14ac:dyDescent="0.25">
      <c r="I334" s="27"/>
      <c r="Q334" s="18"/>
      <c r="R334" s="18"/>
      <c r="Y334" s="23"/>
      <c r="Z334" s="23"/>
      <c r="AA334" s="23"/>
      <c r="AB334" s="23"/>
      <c r="AC334" s="23"/>
      <c r="AD334" s="23"/>
      <c r="AE334" s="23"/>
    </row>
    <row r="335" spans="9:31" x14ac:dyDescent="0.25">
      <c r="I335" s="27"/>
      <c r="Q335" s="18"/>
      <c r="R335" s="18"/>
      <c r="Y335" s="23"/>
      <c r="Z335" s="23"/>
      <c r="AA335" s="23"/>
      <c r="AB335" s="23"/>
      <c r="AC335" s="23"/>
      <c r="AD335" s="23"/>
      <c r="AE335" s="23"/>
    </row>
    <row r="336" spans="9:31" x14ac:dyDescent="0.25">
      <c r="I336" s="27"/>
      <c r="Q336" s="18"/>
      <c r="R336" s="18"/>
      <c r="Y336" s="23"/>
      <c r="Z336" s="23"/>
      <c r="AA336" s="23"/>
      <c r="AB336" s="23"/>
      <c r="AC336" s="23"/>
      <c r="AD336" s="23"/>
      <c r="AE336" s="23"/>
    </row>
    <row r="337" spans="9:31" x14ac:dyDescent="0.25">
      <c r="I337" s="27"/>
      <c r="Q337" s="18"/>
      <c r="R337" s="18"/>
      <c r="Y337" s="23"/>
      <c r="Z337" s="23"/>
      <c r="AA337" s="23"/>
      <c r="AB337" s="23"/>
      <c r="AC337" s="23"/>
      <c r="AD337" s="23"/>
      <c r="AE337" s="23"/>
    </row>
    <row r="338" spans="9:31" x14ac:dyDescent="0.25">
      <c r="I338" s="27"/>
      <c r="Q338" s="18"/>
      <c r="R338" s="18"/>
      <c r="Y338" s="23"/>
      <c r="Z338" s="23"/>
      <c r="AA338" s="23"/>
      <c r="AB338" s="23"/>
      <c r="AC338" s="23"/>
      <c r="AD338" s="23"/>
      <c r="AE338" s="23"/>
    </row>
    <row r="339" spans="9:31" x14ac:dyDescent="0.25">
      <c r="I339" s="27"/>
      <c r="Q339" s="18"/>
      <c r="R339" s="18"/>
      <c r="Y339" s="23"/>
      <c r="Z339" s="23"/>
      <c r="AA339" s="23"/>
      <c r="AB339" s="23"/>
      <c r="AC339" s="23"/>
      <c r="AD339" s="23"/>
      <c r="AE339" s="23"/>
    </row>
    <row r="340" spans="9:31" x14ac:dyDescent="0.25">
      <c r="I340" s="27"/>
      <c r="Q340" s="18"/>
      <c r="R340" s="18"/>
      <c r="Y340" s="23"/>
      <c r="Z340" s="23"/>
      <c r="AA340" s="23"/>
      <c r="AB340" s="23"/>
      <c r="AC340" s="23"/>
      <c r="AD340" s="23"/>
      <c r="AE340" s="23"/>
    </row>
    <row r="341" spans="9:31" x14ac:dyDescent="0.25">
      <c r="I341" s="27"/>
      <c r="Q341" s="18"/>
      <c r="R341" s="18"/>
      <c r="Y341" s="23"/>
      <c r="Z341" s="23"/>
      <c r="AA341" s="23"/>
      <c r="AB341" s="23"/>
      <c r="AC341" s="23"/>
      <c r="AD341" s="23"/>
      <c r="AE341" s="23"/>
    </row>
    <row r="342" spans="9:31" x14ac:dyDescent="0.25">
      <c r="I342" s="27"/>
      <c r="Q342" s="18"/>
      <c r="R342" s="18"/>
      <c r="Y342" s="23"/>
      <c r="Z342" s="23"/>
      <c r="AA342" s="23"/>
      <c r="AB342" s="23"/>
      <c r="AC342" s="23"/>
      <c r="AD342" s="23"/>
      <c r="AE342" s="23"/>
    </row>
    <row r="343" spans="9:31" x14ac:dyDescent="0.25">
      <c r="I343" s="27"/>
      <c r="Q343" s="18"/>
      <c r="R343" s="18"/>
      <c r="Y343" s="23"/>
      <c r="Z343" s="23"/>
      <c r="AA343" s="23"/>
      <c r="AB343" s="23"/>
      <c r="AC343" s="23"/>
      <c r="AD343" s="23"/>
      <c r="AE343" s="23"/>
    </row>
    <row r="344" spans="9:31" x14ac:dyDescent="0.25">
      <c r="I344" s="27"/>
      <c r="Q344" s="18"/>
      <c r="R344" s="18"/>
      <c r="Y344" s="23"/>
      <c r="Z344" s="23"/>
      <c r="AA344" s="23"/>
      <c r="AB344" s="23"/>
      <c r="AC344" s="23"/>
      <c r="AD344" s="23"/>
      <c r="AE344" s="23"/>
    </row>
    <row r="345" spans="9:31" x14ac:dyDescent="0.25">
      <c r="I345" s="27"/>
      <c r="Q345" s="18"/>
      <c r="R345" s="18"/>
      <c r="Y345" s="23"/>
      <c r="Z345" s="23"/>
      <c r="AA345" s="23"/>
      <c r="AB345" s="23"/>
      <c r="AC345" s="23"/>
      <c r="AD345" s="23"/>
      <c r="AE345" s="23"/>
    </row>
    <row r="346" spans="9:31" x14ac:dyDescent="0.25">
      <c r="I346" s="27"/>
      <c r="Q346" s="18"/>
      <c r="R346" s="18"/>
      <c r="Y346" s="23"/>
      <c r="Z346" s="23"/>
      <c r="AA346" s="23"/>
      <c r="AB346" s="23"/>
      <c r="AC346" s="23"/>
      <c r="AD346" s="23"/>
      <c r="AE346" s="23"/>
    </row>
    <row r="347" spans="9:31" x14ac:dyDescent="0.25">
      <c r="I347" s="27"/>
      <c r="Q347" s="18"/>
      <c r="R347" s="18"/>
      <c r="Y347" s="23"/>
      <c r="Z347" s="23"/>
      <c r="AA347" s="23"/>
      <c r="AB347" s="23"/>
      <c r="AC347" s="23"/>
      <c r="AD347" s="23"/>
      <c r="AE347" s="23"/>
    </row>
    <row r="348" spans="9:31" x14ac:dyDescent="0.25">
      <c r="I348" s="27"/>
      <c r="Q348" s="18"/>
      <c r="R348" s="18"/>
      <c r="Y348" s="23"/>
      <c r="Z348" s="23"/>
      <c r="AA348" s="23"/>
      <c r="AB348" s="23"/>
      <c r="AC348" s="23"/>
      <c r="AD348" s="23"/>
      <c r="AE348" s="23"/>
    </row>
    <row r="349" spans="9:31" x14ac:dyDescent="0.25">
      <c r="I349" s="27"/>
      <c r="Q349" s="18"/>
      <c r="R349" s="18"/>
      <c r="Y349" s="23"/>
      <c r="Z349" s="23"/>
      <c r="AA349" s="23"/>
      <c r="AB349" s="23"/>
      <c r="AC349" s="23"/>
      <c r="AD349" s="23"/>
      <c r="AE349" s="23"/>
    </row>
    <row r="350" spans="9:31" x14ac:dyDescent="0.25">
      <c r="I350" s="27"/>
      <c r="Q350" s="18"/>
      <c r="R350" s="18"/>
      <c r="Y350" s="23"/>
      <c r="Z350" s="23"/>
      <c r="AA350" s="23"/>
      <c r="AB350" s="23"/>
      <c r="AC350" s="23"/>
      <c r="AD350" s="23"/>
      <c r="AE350" s="23"/>
    </row>
    <row r="351" spans="9:31" x14ac:dyDescent="0.25">
      <c r="I351" s="27"/>
      <c r="Q351" s="18"/>
      <c r="R351" s="18"/>
      <c r="Y351" s="23"/>
      <c r="Z351" s="23"/>
      <c r="AA351" s="23"/>
      <c r="AB351" s="23"/>
      <c r="AC351" s="23"/>
      <c r="AD351" s="23"/>
      <c r="AE351" s="23"/>
    </row>
    <row r="352" spans="9:31" x14ac:dyDescent="0.25">
      <c r="I352" s="27"/>
      <c r="Q352" s="18"/>
      <c r="R352" s="18"/>
      <c r="Y352" s="23"/>
      <c r="Z352" s="23"/>
      <c r="AA352" s="23"/>
      <c r="AB352" s="23"/>
      <c r="AC352" s="23"/>
      <c r="AD352" s="23"/>
      <c r="AE352" s="23"/>
    </row>
    <row r="353" spans="9:31" x14ac:dyDescent="0.25">
      <c r="I353" s="27"/>
      <c r="Q353" s="18"/>
      <c r="R353" s="18"/>
      <c r="Y353" s="23"/>
      <c r="Z353" s="23"/>
      <c r="AA353" s="23"/>
      <c r="AB353" s="23"/>
      <c r="AC353" s="23"/>
      <c r="AD353" s="23"/>
      <c r="AE353" s="23"/>
    </row>
    <row r="354" spans="9:31" x14ac:dyDescent="0.25">
      <c r="I354" s="27"/>
      <c r="Q354" s="18"/>
      <c r="R354" s="18"/>
      <c r="Y354" s="23"/>
      <c r="Z354" s="23"/>
      <c r="AA354" s="23"/>
      <c r="AB354" s="23"/>
      <c r="AC354" s="23"/>
      <c r="AD354" s="23"/>
      <c r="AE354" s="23"/>
    </row>
    <row r="355" spans="9:31" x14ac:dyDescent="0.25">
      <c r="I355" s="27"/>
      <c r="Q355" s="18"/>
      <c r="R355" s="18"/>
      <c r="Y355" s="23"/>
      <c r="Z355" s="23"/>
      <c r="AA355" s="23"/>
      <c r="AB355" s="23"/>
      <c r="AC355" s="23"/>
      <c r="AD355" s="23"/>
      <c r="AE355" s="23"/>
    </row>
    <row r="356" spans="9:31" x14ac:dyDescent="0.25">
      <c r="I356" s="27"/>
      <c r="Q356" s="18"/>
      <c r="R356" s="18"/>
      <c r="Y356" s="23"/>
      <c r="Z356" s="23"/>
      <c r="AA356" s="23"/>
      <c r="AB356" s="23"/>
      <c r="AC356" s="23"/>
      <c r="AD356" s="23"/>
      <c r="AE356" s="23"/>
    </row>
    <row r="357" spans="9:31" x14ac:dyDescent="0.25">
      <c r="I357" s="27"/>
      <c r="Q357" s="18"/>
      <c r="R357" s="18"/>
      <c r="Y357" s="23"/>
      <c r="Z357" s="23"/>
      <c r="AA357" s="23"/>
      <c r="AB357" s="23"/>
      <c r="AC357" s="23"/>
      <c r="AD357" s="23"/>
      <c r="AE357" s="23"/>
    </row>
    <row r="358" spans="9:31" x14ac:dyDescent="0.25">
      <c r="I358" s="27"/>
      <c r="Q358" s="18"/>
      <c r="R358" s="18"/>
      <c r="Y358" s="23"/>
      <c r="Z358" s="23"/>
      <c r="AA358" s="23"/>
      <c r="AB358" s="23"/>
      <c r="AC358" s="23"/>
      <c r="AD358" s="23"/>
      <c r="AE358" s="23"/>
    </row>
    <row r="359" spans="9:31" x14ac:dyDescent="0.25">
      <c r="I359" s="27"/>
      <c r="Q359" s="18"/>
      <c r="R359" s="18"/>
      <c r="Y359" s="23"/>
      <c r="Z359" s="23"/>
      <c r="AA359" s="23"/>
      <c r="AB359" s="23"/>
      <c r="AC359" s="23"/>
      <c r="AD359" s="23"/>
      <c r="AE359" s="23"/>
    </row>
    <row r="360" spans="9:31" x14ac:dyDescent="0.25">
      <c r="I360" s="27"/>
      <c r="Q360" s="18"/>
      <c r="R360" s="18"/>
      <c r="Y360" s="23"/>
      <c r="Z360" s="23"/>
      <c r="AA360" s="23"/>
      <c r="AB360" s="23"/>
      <c r="AC360" s="23"/>
      <c r="AD360" s="23"/>
      <c r="AE360" s="23"/>
    </row>
    <row r="361" spans="9:31" x14ac:dyDescent="0.25">
      <c r="I361" s="27"/>
      <c r="Q361" s="18"/>
      <c r="R361" s="18"/>
      <c r="Y361" s="23"/>
      <c r="Z361" s="23"/>
      <c r="AA361" s="23"/>
      <c r="AB361" s="23"/>
      <c r="AC361" s="23"/>
      <c r="AD361" s="23"/>
      <c r="AE361" s="23"/>
    </row>
    <row r="362" spans="9:31" x14ac:dyDescent="0.25">
      <c r="I362" s="27"/>
      <c r="Q362" s="18"/>
      <c r="R362" s="18"/>
      <c r="Y362" s="23"/>
      <c r="Z362" s="23"/>
      <c r="AA362" s="23"/>
      <c r="AB362" s="23"/>
      <c r="AC362" s="23"/>
      <c r="AD362" s="23"/>
      <c r="AE362" s="23"/>
    </row>
    <row r="363" spans="9:31" x14ac:dyDescent="0.25">
      <c r="I363" s="27"/>
      <c r="Q363" s="18"/>
      <c r="R363" s="18"/>
      <c r="Y363" s="23"/>
      <c r="Z363" s="23"/>
      <c r="AA363" s="23"/>
      <c r="AB363" s="23"/>
      <c r="AC363" s="23"/>
      <c r="AD363" s="23"/>
      <c r="AE363" s="23"/>
    </row>
    <row r="364" spans="9:31" x14ac:dyDescent="0.25">
      <c r="I364" s="27"/>
      <c r="Q364" s="18"/>
      <c r="R364" s="18"/>
      <c r="Y364" s="23"/>
      <c r="Z364" s="23"/>
      <c r="AA364" s="23"/>
      <c r="AB364" s="23"/>
      <c r="AC364" s="23"/>
      <c r="AD364" s="23"/>
      <c r="AE364" s="23"/>
    </row>
    <row r="365" spans="9:31" x14ac:dyDescent="0.25">
      <c r="I365" s="27"/>
      <c r="Q365" s="18"/>
      <c r="R365" s="18"/>
      <c r="Y365" s="23"/>
      <c r="Z365" s="23"/>
      <c r="AA365" s="23"/>
      <c r="AB365" s="23"/>
      <c r="AC365" s="23"/>
      <c r="AD365" s="23"/>
      <c r="AE365" s="23"/>
    </row>
    <row r="366" spans="9:31" x14ac:dyDescent="0.25">
      <c r="I366" s="27"/>
      <c r="Q366" s="18"/>
      <c r="R366" s="18"/>
      <c r="Y366" s="23"/>
      <c r="Z366" s="23"/>
      <c r="AA366" s="23"/>
      <c r="AB366" s="23"/>
      <c r="AC366" s="23"/>
      <c r="AD366" s="23"/>
      <c r="AE366" s="23"/>
    </row>
    <row r="367" spans="9:31" x14ac:dyDescent="0.25">
      <c r="I367" s="27"/>
      <c r="Q367" s="18"/>
      <c r="R367" s="18"/>
      <c r="Y367" s="23"/>
      <c r="Z367" s="23"/>
      <c r="AA367" s="23"/>
      <c r="AB367" s="23"/>
      <c r="AC367" s="23"/>
      <c r="AD367" s="23"/>
      <c r="AE367" s="23"/>
    </row>
    <row r="368" spans="9:31" x14ac:dyDescent="0.25">
      <c r="I368" s="27"/>
      <c r="Q368" s="18"/>
      <c r="R368" s="18"/>
      <c r="Y368" s="23"/>
      <c r="Z368" s="23"/>
      <c r="AA368" s="23"/>
      <c r="AB368" s="23"/>
      <c r="AC368" s="23"/>
      <c r="AD368" s="23"/>
      <c r="AE368" s="23"/>
    </row>
    <row r="369" spans="9:31" x14ac:dyDescent="0.25">
      <c r="I369" s="27"/>
      <c r="Q369" s="18"/>
      <c r="R369" s="18"/>
      <c r="Y369" s="23"/>
      <c r="Z369" s="23"/>
      <c r="AA369" s="23"/>
      <c r="AB369" s="23"/>
      <c r="AC369" s="23"/>
      <c r="AD369" s="23"/>
      <c r="AE369" s="23"/>
    </row>
    <row r="370" spans="9:31" x14ac:dyDescent="0.25">
      <c r="I370" s="27"/>
      <c r="Q370" s="18"/>
      <c r="R370" s="18"/>
      <c r="Y370" s="23"/>
      <c r="Z370" s="23"/>
      <c r="AA370" s="23"/>
      <c r="AB370" s="23"/>
      <c r="AC370" s="23"/>
      <c r="AD370" s="23"/>
      <c r="AE370" s="23"/>
    </row>
    <row r="371" spans="9:31" x14ac:dyDescent="0.25">
      <c r="I371" s="27"/>
      <c r="Q371" s="18"/>
      <c r="R371" s="18"/>
      <c r="Y371" s="23"/>
      <c r="Z371" s="23"/>
      <c r="AA371" s="23"/>
      <c r="AB371" s="23"/>
      <c r="AC371" s="23"/>
      <c r="AD371" s="23"/>
      <c r="AE371" s="23"/>
    </row>
    <row r="372" spans="9:31" x14ac:dyDescent="0.25">
      <c r="I372" s="27"/>
      <c r="Q372" s="18"/>
      <c r="R372" s="18"/>
      <c r="Y372" s="23"/>
      <c r="Z372" s="23"/>
      <c r="AA372" s="23"/>
      <c r="AB372" s="23"/>
      <c r="AC372" s="23"/>
      <c r="AD372" s="23"/>
      <c r="AE372" s="23"/>
    </row>
    <row r="373" spans="9:31" x14ac:dyDescent="0.25">
      <c r="I373" s="27"/>
      <c r="Q373" s="18"/>
      <c r="R373" s="18"/>
      <c r="Y373" s="23"/>
      <c r="Z373" s="23"/>
      <c r="AA373" s="23"/>
      <c r="AB373" s="23"/>
      <c r="AC373" s="23"/>
      <c r="AD373" s="23"/>
      <c r="AE373" s="23"/>
    </row>
    <row r="374" spans="9:31" x14ac:dyDescent="0.25">
      <c r="I374" s="27"/>
      <c r="Q374" s="18"/>
      <c r="R374" s="18"/>
      <c r="Y374" s="23"/>
      <c r="Z374" s="23"/>
      <c r="AA374" s="23"/>
      <c r="AB374" s="23"/>
      <c r="AC374" s="23"/>
      <c r="AD374" s="23"/>
      <c r="AE374" s="23"/>
    </row>
    <row r="375" spans="9:31" x14ac:dyDescent="0.25">
      <c r="I375" s="27"/>
      <c r="Q375" s="18"/>
      <c r="R375" s="18"/>
      <c r="Y375" s="23"/>
      <c r="Z375" s="23"/>
      <c r="AA375" s="23"/>
      <c r="AB375" s="23"/>
      <c r="AC375" s="23"/>
      <c r="AD375" s="23"/>
      <c r="AE375" s="23"/>
    </row>
    <row r="376" spans="9:31" x14ac:dyDescent="0.25">
      <c r="I376" s="27"/>
      <c r="Q376" s="18"/>
      <c r="R376" s="18"/>
      <c r="Y376" s="23"/>
      <c r="Z376" s="23"/>
      <c r="AA376" s="23"/>
      <c r="AB376" s="23"/>
      <c r="AC376" s="23"/>
      <c r="AD376" s="23"/>
      <c r="AE376" s="23"/>
    </row>
    <row r="377" spans="9:31" x14ac:dyDescent="0.25">
      <c r="I377" s="27"/>
      <c r="Q377" s="18"/>
      <c r="R377" s="18"/>
      <c r="Y377" s="23"/>
      <c r="Z377" s="23"/>
      <c r="AA377" s="23"/>
      <c r="AB377" s="23"/>
      <c r="AC377" s="23"/>
      <c r="AD377" s="23"/>
      <c r="AE377" s="23"/>
    </row>
    <row r="378" spans="9:31" x14ac:dyDescent="0.25">
      <c r="I378" s="27"/>
      <c r="Q378" s="18"/>
      <c r="R378" s="18"/>
      <c r="Y378" s="23"/>
      <c r="Z378" s="23"/>
      <c r="AA378" s="23"/>
      <c r="AB378" s="23"/>
      <c r="AC378" s="23"/>
      <c r="AD378" s="23"/>
      <c r="AE378" s="23"/>
    </row>
    <row r="379" spans="9:31" x14ac:dyDescent="0.25">
      <c r="I379" s="27"/>
      <c r="Q379" s="18"/>
      <c r="R379" s="18"/>
      <c r="Y379" s="23"/>
      <c r="Z379" s="23"/>
      <c r="AA379" s="23"/>
      <c r="AB379" s="23"/>
      <c r="AC379" s="23"/>
      <c r="AD379" s="23"/>
      <c r="AE379" s="23"/>
    </row>
    <row r="380" spans="9:31" x14ac:dyDescent="0.25">
      <c r="I380" s="27"/>
      <c r="Q380" s="18"/>
      <c r="R380" s="18"/>
      <c r="Y380" s="23"/>
      <c r="Z380" s="23"/>
      <c r="AA380" s="23"/>
      <c r="AB380" s="23"/>
      <c r="AC380" s="23"/>
      <c r="AD380" s="23"/>
      <c r="AE380" s="23"/>
    </row>
    <row r="381" spans="9:31" x14ac:dyDescent="0.25">
      <c r="I381" s="27"/>
      <c r="Q381" s="18"/>
      <c r="R381" s="18"/>
      <c r="Y381" s="23"/>
      <c r="Z381" s="23"/>
      <c r="AA381" s="23"/>
      <c r="AB381" s="23"/>
      <c r="AC381" s="23"/>
      <c r="AD381" s="23"/>
      <c r="AE381" s="23"/>
    </row>
    <row r="382" spans="9:31" x14ac:dyDescent="0.25">
      <c r="I382" s="27"/>
      <c r="Q382" s="18"/>
      <c r="R382" s="18"/>
      <c r="Y382" s="23"/>
      <c r="Z382" s="23"/>
      <c r="AA382" s="23"/>
      <c r="AB382" s="23"/>
      <c r="AC382" s="23"/>
      <c r="AD382" s="23"/>
      <c r="AE382" s="23"/>
    </row>
    <row r="383" spans="9:31" x14ac:dyDescent="0.25">
      <c r="I383" s="27"/>
      <c r="Q383" s="18"/>
      <c r="R383" s="18"/>
      <c r="Y383" s="23"/>
      <c r="Z383" s="23"/>
      <c r="AA383" s="23"/>
      <c r="AB383" s="23"/>
      <c r="AC383" s="23"/>
      <c r="AD383" s="23"/>
      <c r="AE383" s="23"/>
    </row>
    <row r="384" spans="9:31" x14ac:dyDescent="0.25">
      <c r="I384" s="27"/>
      <c r="Q384" s="18"/>
      <c r="R384" s="18"/>
      <c r="Y384" s="23"/>
      <c r="Z384" s="23"/>
      <c r="AA384" s="23"/>
      <c r="AB384" s="23"/>
      <c r="AC384" s="23"/>
      <c r="AD384" s="23"/>
      <c r="AE384" s="23"/>
    </row>
    <row r="385" spans="9:31" x14ac:dyDescent="0.25">
      <c r="I385" s="27"/>
      <c r="Q385" s="18"/>
      <c r="R385" s="18"/>
      <c r="Y385" s="23"/>
      <c r="Z385" s="23"/>
      <c r="AA385" s="23"/>
      <c r="AB385" s="23"/>
      <c r="AC385" s="23"/>
      <c r="AD385" s="23"/>
      <c r="AE385" s="23"/>
    </row>
    <row r="386" spans="9:31" x14ac:dyDescent="0.25">
      <c r="I386" s="27"/>
      <c r="Q386" s="18"/>
      <c r="R386" s="18"/>
      <c r="Y386" s="23"/>
      <c r="Z386" s="23"/>
      <c r="AA386" s="23"/>
      <c r="AB386" s="23"/>
      <c r="AC386" s="23"/>
      <c r="AD386" s="23"/>
      <c r="AE386" s="23"/>
    </row>
    <row r="387" spans="9:31" x14ac:dyDescent="0.25">
      <c r="I387" s="27"/>
      <c r="Q387" s="18"/>
      <c r="R387" s="18"/>
      <c r="Y387" s="23"/>
      <c r="Z387" s="23"/>
      <c r="AA387" s="23"/>
      <c r="AB387" s="23"/>
      <c r="AC387" s="23"/>
      <c r="AD387" s="23"/>
      <c r="AE387" s="23"/>
    </row>
    <row r="388" spans="9:31" x14ac:dyDescent="0.25">
      <c r="I388" s="27"/>
      <c r="Q388" s="18"/>
      <c r="R388" s="18"/>
      <c r="Y388" s="23"/>
      <c r="Z388" s="23"/>
      <c r="AA388" s="23"/>
      <c r="AB388" s="23"/>
      <c r="AC388" s="23"/>
      <c r="AD388" s="23"/>
      <c r="AE388" s="23"/>
    </row>
    <row r="389" spans="9:31" x14ac:dyDescent="0.25">
      <c r="I389" s="27"/>
      <c r="Q389" s="18"/>
      <c r="R389" s="18"/>
      <c r="Y389" s="23"/>
      <c r="Z389" s="23"/>
      <c r="AA389" s="23"/>
      <c r="AB389" s="23"/>
      <c r="AC389" s="23"/>
      <c r="AD389" s="23"/>
      <c r="AE389" s="23"/>
    </row>
    <row r="390" spans="9:31" x14ac:dyDescent="0.25">
      <c r="I390" s="27"/>
      <c r="Q390" s="18"/>
      <c r="R390" s="18"/>
      <c r="Y390" s="23"/>
      <c r="Z390" s="23"/>
      <c r="AA390" s="23"/>
      <c r="AB390" s="23"/>
      <c r="AC390" s="23"/>
      <c r="AD390" s="23"/>
      <c r="AE390" s="23"/>
    </row>
    <row r="391" spans="9:31" x14ac:dyDescent="0.25">
      <c r="I391" s="27"/>
      <c r="Q391" s="18"/>
      <c r="R391" s="18"/>
      <c r="Y391" s="23"/>
      <c r="Z391" s="23"/>
      <c r="AA391" s="23"/>
      <c r="AB391" s="23"/>
      <c r="AC391" s="23"/>
      <c r="AD391" s="23"/>
      <c r="AE391" s="23"/>
    </row>
    <row r="392" spans="9:31" x14ac:dyDescent="0.25">
      <c r="I392" s="27"/>
      <c r="Q392" s="18"/>
      <c r="R392" s="18"/>
      <c r="Y392" s="23"/>
      <c r="Z392" s="23"/>
      <c r="AA392" s="23"/>
      <c r="AB392" s="23"/>
      <c r="AC392" s="23"/>
      <c r="AD392" s="23"/>
      <c r="AE392" s="23"/>
    </row>
    <row r="393" spans="9:31" x14ac:dyDescent="0.25">
      <c r="I393" s="27"/>
      <c r="Q393" s="18"/>
      <c r="R393" s="18"/>
      <c r="Y393" s="23"/>
      <c r="Z393" s="23"/>
      <c r="AA393" s="23"/>
      <c r="AB393" s="23"/>
      <c r="AC393" s="23"/>
      <c r="AD393" s="23"/>
      <c r="AE393" s="23"/>
    </row>
    <row r="394" spans="9:31" x14ac:dyDescent="0.25">
      <c r="I394" s="27"/>
      <c r="Q394" s="18"/>
      <c r="R394" s="18"/>
      <c r="Y394" s="23"/>
      <c r="Z394" s="23"/>
      <c r="AA394" s="23"/>
      <c r="AB394" s="23"/>
      <c r="AC394" s="23"/>
      <c r="AD394" s="23"/>
      <c r="AE394" s="23"/>
    </row>
    <row r="395" spans="9:31" x14ac:dyDescent="0.25">
      <c r="I395" s="27"/>
      <c r="Q395" s="18"/>
      <c r="R395" s="18"/>
      <c r="Y395" s="23"/>
      <c r="Z395" s="23"/>
      <c r="AA395" s="23"/>
      <c r="AB395" s="23"/>
      <c r="AC395" s="23"/>
      <c r="AD395" s="23"/>
      <c r="AE395" s="23"/>
    </row>
    <row r="396" spans="9:31" x14ac:dyDescent="0.25">
      <c r="I396" s="27"/>
      <c r="Q396" s="18"/>
      <c r="R396" s="18"/>
      <c r="Y396" s="23"/>
      <c r="Z396" s="23"/>
      <c r="AA396" s="23"/>
      <c r="AB396" s="23"/>
      <c r="AC396" s="23"/>
      <c r="AD396" s="23"/>
      <c r="AE396" s="23"/>
    </row>
    <row r="397" spans="9:31" x14ac:dyDescent="0.25">
      <c r="I397" s="27"/>
      <c r="Q397" s="18"/>
      <c r="R397" s="18"/>
      <c r="Y397" s="23"/>
      <c r="Z397" s="23"/>
      <c r="AA397" s="23"/>
      <c r="AB397" s="23"/>
      <c r="AC397" s="23"/>
      <c r="AD397" s="23"/>
      <c r="AE397" s="23"/>
    </row>
    <row r="398" spans="9:31" x14ac:dyDescent="0.25">
      <c r="I398" s="27"/>
      <c r="Q398" s="18"/>
      <c r="R398" s="18"/>
      <c r="Y398" s="23"/>
      <c r="Z398" s="23"/>
      <c r="AA398" s="23"/>
      <c r="AB398" s="23"/>
      <c r="AC398" s="23"/>
      <c r="AD398" s="23"/>
      <c r="AE398" s="23"/>
    </row>
    <row r="399" spans="9:31" x14ac:dyDescent="0.25">
      <c r="I399" s="27"/>
      <c r="Q399" s="18"/>
      <c r="R399" s="18"/>
      <c r="Y399" s="23"/>
      <c r="Z399" s="23"/>
      <c r="AA399" s="23"/>
      <c r="AB399" s="23"/>
      <c r="AC399" s="23"/>
      <c r="AD399" s="23"/>
      <c r="AE399" s="23"/>
    </row>
    <row r="400" spans="9:31" x14ac:dyDescent="0.25">
      <c r="I400" s="27"/>
      <c r="Q400" s="18"/>
      <c r="R400" s="18"/>
      <c r="Y400" s="23"/>
      <c r="Z400" s="23"/>
      <c r="AA400" s="23"/>
      <c r="AB400" s="23"/>
      <c r="AC400" s="23"/>
      <c r="AD400" s="23"/>
      <c r="AE400" s="23"/>
    </row>
    <row r="401" spans="9:31" x14ac:dyDescent="0.25">
      <c r="I401" s="27"/>
      <c r="Q401" s="18"/>
      <c r="R401" s="18"/>
      <c r="Y401" s="23"/>
      <c r="Z401" s="23"/>
      <c r="AA401" s="23"/>
      <c r="AB401" s="23"/>
      <c r="AC401" s="23"/>
      <c r="AD401" s="23"/>
      <c r="AE401" s="23"/>
    </row>
    <row r="402" spans="9:31" x14ac:dyDescent="0.25">
      <c r="I402" s="27"/>
      <c r="Q402" s="18"/>
      <c r="R402" s="18"/>
      <c r="Y402" s="23"/>
      <c r="Z402" s="23"/>
      <c r="AA402" s="23"/>
      <c r="AB402" s="23"/>
      <c r="AC402" s="23"/>
      <c r="AD402" s="23"/>
      <c r="AE402" s="23"/>
    </row>
    <row r="403" spans="9:31" x14ac:dyDescent="0.25">
      <c r="I403" s="27"/>
      <c r="Q403" s="18"/>
      <c r="R403" s="18"/>
      <c r="Y403" s="23"/>
      <c r="Z403" s="23"/>
      <c r="AA403" s="23"/>
      <c r="AB403" s="23"/>
      <c r="AC403" s="23"/>
      <c r="AD403" s="23"/>
      <c r="AE403" s="23"/>
    </row>
    <row r="404" spans="9:31" x14ac:dyDescent="0.25">
      <c r="I404" s="27"/>
      <c r="Q404" s="18"/>
      <c r="R404" s="18"/>
      <c r="Y404" s="23"/>
      <c r="Z404" s="23"/>
      <c r="AA404" s="23"/>
      <c r="AB404" s="23"/>
      <c r="AC404" s="23"/>
      <c r="AD404" s="23"/>
      <c r="AE404" s="23"/>
    </row>
    <row r="405" spans="9:31" x14ac:dyDescent="0.25">
      <c r="I405" s="27"/>
      <c r="Q405" s="18"/>
      <c r="R405" s="18"/>
      <c r="Y405" s="23"/>
      <c r="Z405" s="23"/>
      <c r="AA405" s="23"/>
      <c r="AB405" s="23"/>
      <c r="AC405" s="23"/>
      <c r="AD405" s="23"/>
      <c r="AE405" s="23"/>
    </row>
    <row r="406" spans="9:31" x14ac:dyDescent="0.25">
      <c r="I406" s="27"/>
      <c r="Q406" s="18"/>
      <c r="R406" s="18"/>
      <c r="Y406" s="23"/>
      <c r="Z406" s="23"/>
      <c r="AA406" s="23"/>
      <c r="AB406" s="23"/>
      <c r="AC406" s="23"/>
      <c r="AD406" s="23"/>
      <c r="AE406" s="23"/>
    </row>
    <row r="407" spans="9:31" x14ac:dyDescent="0.25">
      <c r="I407" s="27"/>
      <c r="Q407" s="18"/>
      <c r="R407" s="18"/>
      <c r="Y407" s="23"/>
      <c r="Z407" s="23"/>
      <c r="AA407" s="23"/>
      <c r="AB407" s="23"/>
      <c r="AC407" s="23"/>
      <c r="AD407" s="23"/>
      <c r="AE407" s="23"/>
    </row>
    <row r="408" spans="9:31" x14ac:dyDescent="0.25">
      <c r="I408" s="27"/>
      <c r="Q408" s="18"/>
      <c r="R408" s="18"/>
      <c r="Y408" s="23"/>
      <c r="Z408" s="23"/>
      <c r="AA408" s="23"/>
      <c r="AB408" s="23"/>
      <c r="AC408" s="23"/>
      <c r="AD408" s="23"/>
      <c r="AE408" s="23"/>
    </row>
    <row r="409" spans="9:31" x14ac:dyDescent="0.25">
      <c r="I409" s="27"/>
      <c r="Q409" s="18"/>
      <c r="R409" s="18"/>
      <c r="Y409" s="23"/>
      <c r="Z409" s="23"/>
      <c r="AA409" s="23"/>
      <c r="AB409" s="23"/>
      <c r="AC409" s="23"/>
      <c r="AD409" s="23"/>
      <c r="AE409" s="23"/>
    </row>
    <row r="410" spans="9:31" x14ac:dyDescent="0.25">
      <c r="I410" s="27"/>
      <c r="Q410" s="18"/>
      <c r="R410" s="18"/>
      <c r="Y410" s="23"/>
      <c r="Z410" s="23"/>
      <c r="AA410" s="23"/>
      <c r="AB410" s="23"/>
      <c r="AC410" s="23"/>
      <c r="AD410" s="23"/>
      <c r="AE410" s="23"/>
    </row>
    <row r="411" spans="9:31" x14ac:dyDescent="0.25">
      <c r="I411" s="27"/>
      <c r="Q411" s="18"/>
      <c r="R411" s="18"/>
      <c r="Y411" s="23"/>
      <c r="Z411" s="23"/>
      <c r="AA411" s="23"/>
      <c r="AB411" s="23"/>
      <c r="AC411" s="23"/>
      <c r="AD411" s="23"/>
      <c r="AE411" s="23"/>
    </row>
    <row r="412" spans="9:31" x14ac:dyDescent="0.25">
      <c r="I412" s="27"/>
      <c r="Q412" s="18"/>
      <c r="R412" s="18"/>
      <c r="Y412" s="23"/>
      <c r="Z412" s="23"/>
      <c r="AA412" s="23"/>
      <c r="AB412" s="23"/>
      <c r="AC412" s="23"/>
      <c r="AD412" s="23"/>
      <c r="AE412" s="23"/>
    </row>
    <row r="413" spans="9:31" x14ac:dyDescent="0.25">
      <c r="I413" s="27"/>
      <c r="Q413" s="18"/>
      <c r="R413" s="18"/>
      <c r="Y413" s="23"/>
      <c r="Z413" s="23"/>
      <c r="AA413" s="23"/>
      <c r="AB413" s="23"/>
      <c r="AC413" s="23"/>
      <c r="AD413" s="23"/>
      <c r="AE413" s="23"/>
    </row>
    <row r="414" spans="9:31" x14ac:dyDescent="0.25">
      <c r="I414" s="27"/>
      <c r="Q414" s="18"/>
      <c r="R414" s="18"/>
      <c r="Y414" s="23"/>
      <c r="Z414" s="23"/>
      <c r="AA414" s="23"/>
      <c r="AB414" s="23"/>
      <c r="AC414" s="23"/>
      <c r="AD414" s="23"/>
      <c r="AE414" s="23"/>
    </row>
    <row r="415" spans="9:31" x14ac:dyDescent="0.25">
      <c r="I415" s="27"/>
      <c r="Q415" s="18"/>
      <c r="R415" s="18"/>
      <c r="Y415" s="23"/>
      <c r="Z415" s="23"/>
      <c r="AA415" s="23"/>
      <c r="AB415" s="23"/>
      <c r="AC415" s="23"/>
      <c r="AD415" s="23"/>
      <c r="AE415" s="23"/>
    </row>
    <row r="416" spans="9:31" x14ac:dyDescent="0.25">
      <c r="I416" s="27"/>
      <c r="Q416" s="18"/>
      <c r="R416" s="18"/>
      <c r="Y416" s="23"/>
      <c r="Z416" s="23"/>
      <c r="AA416" s="23"/>
      <c r="AB416" s="23"/>
      <c r="AC416" s="23"/>
      <c r="AD416" s="23"/>
      <c r="AE416" s="23"/>
    </row>
    <row r="417" spans="9:31" x14ac:dyDescent="0.25">
      <c r="I417" s="27"/>
      <c r="Q417" s="18"/>
      <c r="R417" s="18"/>
      <c r="Y417" s="23"/>
      <c r="Z417" s="23"/>
      <c r="AA417" s="23"/>
      <c r="AB417" s="23"/>
      <c r="AC417" s="23"/>
      <c r="AD417" s="23"/>
      <c r="AE417" s="23"/>
    </row>
    <row r="418" spans="9:31" x14ac:dyDescent="0.25">
      <c r="I418" s="27"/>
      <c r="Q418" s="18"/>
      <c r="R418" s="18"/>
      <c r="Y418" s="23"/>
      <c r="Z418" s="23"/>
      <c r="AA418" s="23"/>
      <c r="AB418" s="23"/>
      <c r="AC418" s="23"/>
      <c r="AD418" s="23"/>
      <c r="AE418" s="23"/>
    </row>
    <row r="419" spans="9:31" x14ac:dyDescent="0.25">
      <c r="I419" s="27"/>
      <c r="Q419" s="18"/>
      <c r="R419" s="18"/>
      <c r="Y419" s="23"/>
      <c r="Z419" s="23"/>
      <c r="AA419" s="23"/>
      <c r="AB419" s="23"/>
      <c r="AC419" s="23"/>
      <c r="AD419" s="23"/>
      <c r="AE419" s="23"/>
    </row>
    <row r="420" spans="9:31" x14ac:dyDescent="0.25">
      <c r="I420" s="27"/>
      <c r="Q420" s="18"/>
      <c r="R420" s="18"/>
      <c r="Y420" s="23"/>
      <c r="Z420" s="23"/>
      <c r="AA420" s="23"/>
      <c r="AB420" s="23"/>
      <c r="AC420" s="23"/>
      <c r="AD420" s="23"/>
      <c r="AE420" s="23"/>
    </row>
    <row r="421" spans="9:31" x14ac:dyDescent="0.25">
      <c r="I421" s="27"/>
      <c r="Q421" s="18"/>
      <c r="R421" s="18"/>
      <c r="Y421" s="23"/>
      <c r="Z421" s="23"/>
      <c r="AA421" s="23"/>
      <c r="AB421" s="23"/>
      <c r="AC421" s="23"/>
      <c r="AD421" s="23"/>
      <c r="AE421" s="23"/>
    </row>
    <row r="422" spans="9:31" x14ac:dyDescent="0.25">
      <c r="I422" s="27"/>
      <c r="Q422" s="18"/>
      <c r="R422" s="18"/>
      <c r="Y422" s="23"/>
      <c r="Z422" s="23"/>
      <c r="AA422" s="23"/>
      <c r="AB422" s="23"/>
      <c r="AC422" s="23"/>
      <c r="AD422" s="23"/>
      <c r="AE422" s="23"/>
    </row>
    <row r="423" spans="9:31" x14ac:dyDescent="0.25">
      <c r="I423" s="27"/>
      <c r="Q423" s="18"/>
      <c r="R423" s="18"/>
      <c r="Y423" s="23"/>
      <c r="Z423" s="23"/>
      <c r="AA423" s="23"/>
      <c r="AB423" s="23"/>
      <c r="AC423" s="23"/>
      <c r="AD423" s="23"/>
      <c r="AE423" s="23"/>
    </row>
    <row r="424" spans="9:31" x14ac:dyDescent="0.25">
      <c r="I424" s="27"/>
      <c r="Q424" s="18"/>
      <c r="R424" s="18"/>
      <c r="Y424" s="23"/>
      <c r="Z424" s="23"/>
      <c r="AA424" s="23"/>
      <c r="AB424" s="23"/>
      <c r="AC424" s="23"/>
      <c r="AD424" s="23"/>
      <c r="AE424" s="23"/>
    </row>
    <row r="425" spans="9:31" x14ac:dyDescent="0.25">
      <c r="I425" s="27"/>
      <c r="Q425" s="18"/>
      <c r="R425" s="18"/>
      <c r="Y425" s="23"/>
      <c r="Z425" s="23"/>
      <c r="AA425" s="23"/>
      <c r="AB425" s="23"/>
      <c r="AC425" s="23"/>
      <c r="AD425" s="23"/>
      <c r="AE425" s="23"/>
    </row>
    <row r="426" spans="9:31" x14ac:dyDescent="0.25">
      <c r="I426" s="27"/>
      <c r="Q426" s="18"/>
      <c r="R426" s="18"/>
      <c r="Y426" s="23"/>
      <c r="Z426" s="23"/>
      <c r="AA426" s="23"/>
      <c r="AB426" s="23"/>
      <c r="AC426" s="23"/>
      <c r="AD426" s="23"/>
      <c r="AE426" s="23"/>
    </row>
    <row r="427" spans="9:31" x14ac:dyDescent="0.25">
      <c r="I427" s="27"/>
      <c r="Q427" s="18"/>
      <c r="R427" s="18"/>
      <c r="Y427" s="23"/>
      <c r="Z427" s="23"/>
      <c r="AA427" s="23"/>
      <c r="AB427" s="23"/>
      <c r="AC427" s="23"/>
      <c r="AD427" s="23"/>
      <c r="AE427" s="23"/>
    </row>
    <row r="428" spans="9:31" x14ac:dyDescent="0.25">
      <c r="I428" s="27"/>
      <c r="Q428" s="18"/>
      <c r="R428" s="18"/>
      <c r="Y428" s="23"/>
      <c r="Z428" s="23"/>
      <c r="AA428" s="23"/>
      <c r="AB428" s="23"/>
      <c r="AC428" s="23"/>
      <c r="AD428" s="23"/>
      <c r="AE428" s="23"/>
    </row>
    <row r="429" spans="9:31" x14ac:dyDescent="0.25">
      <c r="I429" s="27"/>
      <c r="Q429" s="18"/>
      <c r="R429" s="18"/>
      <c r="Y429" s="23"/>
      <c r="Z429" s="23"/>
      <c r="AA429" s="23"/>
      <c r="AB429" s="23"/>
      <c r="AC429" s="23"/>
      <c r="AD429" s="23"/>
      <c r="AE429" s="23"/>
    </row>
    <row r="430" spans="9:31" x14ac:dyDescent="0.25">
      <c r="I430" s="27"/>
      <c r="Q430" s="18"/>
      <c r="R430" s="18"/>
      <c r="Y430" s="23"/>
      <c r="Z430" s="23"/>
      <c r="AA430" s="23"/>
      <c r="AB430" s="23"/>
      <c r="AC430" s="23"/>
      <c r="AD430" s="23"/>
      <c r="AE430" s="23"/>
    </row>
    <row r="431" spans="9:31" x14ac:dyDescent="0.25">
      <c r="I431" s="27"/>
      <c r="Q431" s="18"/>
      <c r="R431" s="18"/>
      <c r="Y431" s="23"/>
      <c r="Z431" s="23"/>
      <c r="AA431" s="23"/>
      <c r="AB431" s="23"/>
      <c r="AC431" s="23"/>
      <c r="AD431" s="23"/>
      <c r="AE431" s="23"/>
    </row>
    <row r="432" spans="9:31" x14ac:dyDescent="0.25">
      <c r="I432" s="27"/>
      <c r="Q432" s="18"/>
      <c r="R432" s="18"/>
      <c r="Y432" s="23"/>
      <c r="Z432" s="23"/>
      <c r="AA432" s="23"/>
      <c r="AB432" s="23"/>
      <c r="AC432" s="23"/>
      <c r="AD432" s="23"/>
      <c r="AE432" s="23"/>
    </row>
    <row r="433" spans="9:31" x14ac:dyDescent="0.25">
      <c r="I433" s="27"/>
      <c r="Q433" s="18"/>
      <c r="R433" s="18"/>
      <c r="Y433" s="23"/>
      <c r="Z433" s="23"/>
      <c r="AA433" s="23"/>
      <c r="AB433" s="23"/>
      <c r="AC433" s="23"/>
      <c r="AD433" s="23"/>
      <c r="AE433" s="23"/>
    </row>
    <row r="434" spans="9:31" x14ac:dyDescent="0.25">
      <c r="I434" s="27"/>
      <c r="Q434" s="18"/>
      <c r="R434" s="18"/>
      <c r="Y434" s="23"/>
      <c r="Z434" s="23"/>
      <c r="AA434" s="23"/>
      <c r="AB434" s="23"/>
      <c r="AC434" s="23"/>
      <c r="AD434" s="23"/>
      <c r="AE434" s="23"/>
    </row>
    <row r="435" spans="9:31" x14ac:dyDescent="0.25">
      <c r="I435" s="27"/>
      <c r="Q435" s="18"/>
      <c r="R435" s="18"/>
      <c r="Y435" s="23"/>
      <c r="Z435" s="23"/>
      <c r="AA435" s="23"/>
      <c r="AB435" s="23"/>
      <c r="AC435" s="23"/>
      <c r="AD435" s="23"/>
      <c r="AE435" s="23"/>
    </row>
    <row r="436" spans="9:31" x14ac:dyDescent="0.25">
      <c r="I436" s="27"/>
      <c r="Q436" s="18"/>
      <c r="R436" s="18"/>
      <c r="Y436" s="23"/>
      <c r="Z436" s="23"/>
      <c r="AA436" s="23"/>
      <c r="AB436" s="23"/>
      <c r="AC436" s="23"/>
      <c r="AD436" s="23"/>
      <c r="AE436" s="23"/>
    </row>
    <row r="437" spans="9:31" x14ac:dyDescent="0.25">
      <c r="I437" s="27"/>
      <c r="Q437" s="18"/>
      <c r="R437" s="18"/>
      <c r="Y437" s="23"/>
      <c r="Z437" s="23"/>
      <c r="AA437" s="23"/>
      <c r="AB437" s="23"/>
      <c r="AC437" s="23"/>
      <c r="AD437" s="23"/>
      <c r="AE437" s="23"/>
    </row>
    <row r="438" spans="9:31" x14ac:dyDescent="0.25">
      <c r="I438" s="27"/>
      <c r="Q438" s="18"/>
      <c r="R438" s="18"/>
      <c r="Y438" s="23"/>
      <c r="Z438" s="23"/>
      <c r="AA438" s="23"/>
      <c r="AB438" s="23"/>
      <c r="AC438" s="23"/>
      <c r="AD438" s="23"/>
      <c r="AE438" s="23"/>
    </row>
    <row r="439" spans="9:31" x14ac:dyDescent="0.25">
      <c r="I439" s="27"/>
      <c r="Q439" s="18"/>
      <c r="R439" s="18"/>
      <c r="Y439" s="23"/>
      <c r="Z439" s="23"/>
      <c r="AA439" s="23"/>
      <c r="AB439" s="23"/>
      <c r="AC439" s="23"/>
      <c r="AD439" s="23"/>
      <c r="AE439" s="23"/>
    </row>
    <row r="440" spans="9:31" x14ac:dyDescent="0.25">
      <c r="I440" s="27"/>
      <c r="Q440" s="18"/>
      <c r="R440" s="18"/>
      <c r="Y440" s="23"/>
      <c r="Z440" s="23"/>
      <c r="AA440" s="23"/>
      <c r="AB440" s="23"/>
      <c r="AC440" s="23"/>
      <c r="AD440" s="23"/>
      <c r="AE440" s="23"/>
    </row>
    <row r="441" spans="9:31" x14ac:dyDescent="0.25">
      <c r="I441" s="27"/>
      <c r="Q441" s="18"/>
      <c r="R441" s="18"/>
      <c r="Y441" s="23"/>
      <c r="Z441" s="23"/>
      <c r="AA441" s="23"/>
      <c r="AB441" s="23"/>
      <c r="AC441" s="23"/>
      <c r="AD441" s="23"/>
      <c r="AE441" s="23"/>
    </row>
    <row r="442" spans="9:31" x14ac:dyDescent="0.25">
      <c r="I442" s="27"/>
      <c r="Q442" s="18"/>
      <c r="R442" s="18"/>
      <c r="Y442" s="23"/>
      <c r="Z442" s="23"/>
      <c r="AA442" s="23"/>
      <c r="AB442" s="23"/>
      <c r="AC442" s="23"/>
      <c r="AD442" s="23"/>
      <c r="AE442" s="23"/>
    </row>
    <row r="443" spans="9:31" x14ac:dyDescent="0.25">
      <c r="I443" s="27"/>
      <c r="Q443" s="18"/>
      <c r="R443" s="18"/>
      <c r="Y443" s="23"/>
      <c r="Z443" s="23"/>
      <c r="AA443" s="23"/>
      <c r="AB443" s="23"/>
      <c r="AC443" s="23"/>
      <c r="AD443" s="23"/>
      <c r="AE443" s="23"/>
    </row>
    <row r="444" spans="9:31" x14ac:dyDescent="0.25">
      <c r="I444" s="27"/>
      <c r="Q444" s="18"/>
      <c r="R444" s="18"/>
      <c r="Y444" s="23"/>
      <c r="Z444" s="23"/>
      <c r="AA444" s="23"/>
      <c r="AB444" s="23"/>
      <c r="AC444" s="23"/>
      <c r="AD444" s="23"/>
      <c r="AE444" s="23"/>
    </row>
    <row r="445" spans="9:31" x14ac:dyDescent="0.25">
      <c r="I445" s="27"/>
      <c r="Q445" s="18"/>
      <c r="R445" s="18"/>
      <c r="Y445" s="23"/>
      <c r="Z445" s="23"/>
      <c r="AA445" s="23"/>
      <c r="AB445" s="23"/>
      <c r="AC445" s="23"/>
      <c r="AD445" s="23"/>
      <c r="AE445" s="23"/>
    </row>
    <row r="446" spans="9:31" x14ac:dyDescent="0.25">
      <c r="I446" s="27"/>
      <c r="Q446" s="18"/>
      <c r="R446" s="18"/>
      <c r="Y446" s="23"/>
      <c r="Z446" s="23"/>
      <c r="AA446" s="23"/>
      <c r="AB446" s="23"/>
      <c r="AC446" s="23"/>
      <c r="AD446" s="23"/>
      <c r="AE446" s="23"/>
    </row>
    <row r="447" spans="9:31" x14ac:dyDescent="0.25">
      <c r="I447" s="27"/>
      <c r="Q447" s="18"/>
      <c r="R447" s="18"/>
      <c r="Y447" s="23"/>
      <c r="Z447" s="23"/>
      <c r="AA447" s="23"/>
      <c r="AB447" s="23"/>
      <c r="AC447" s="23"/>
      <c r="AD447" s="23"/>
      <c r="AE447" s="23"/>
    </row>
    <row r="448" spans="9:31" x14ac:dyDescent="0.25">
      <c r="I448" s="27"/>
      <c r="Q448" s="18"/>
      <c r="R448" s="18"/>
      <c r="Y448" s="23"/>
      <c r="Z448" s="23"/>
      <c r="AA448" s="23"/>
      <c r="AB448" s="23"/>
      <c r="AC448" s="23"/>
      <c r="AD448" s="23"/>
      <c r="AE448" s="23"/>
    </row>
    <row r="449" spans="9:31" x14ac:dyDescent="0.25">
      <c r="I449" s="27"/>
      <c r="Q449" s="18"/>
      <c r="R449" s="18"/>
      <c r="Y449" s="23"/>
      <c r="Z449" s="23"/>
      <c r="AA449" s="23"/>
      <c r="AB449" s="23"/>
      <c r="AC449" s="23"/>
      <c r="AD449" s="23"/>
      <c r="AE449" s="23"/>
    </row>
    <row r="450" spans="9:31" x14ac:dyDescent="0.25">
      <c r="I450" s="27"/>
      <c r="Q450" s="18"/>
      <c r="R450" s="18"/>
      <c r="Y450" s="23"/>
      <c r="Z450" s="23"/>
      <c r="AA450" s="23"/>
      <c r="AB450" s="23"/>
      <c r="AC450" s="23"/>
      <c r="AD450" s="23"/>
      <c r="AE450" s="23"/>
    </row>
    <row r="451" spans="9:31" x14ac:dyDescent="0.25">
      <c r="I451" s="27"/>
      <c r="Q451" s="18"/>
      <c r="R451" s="18"/>
      <c r="Y451" s="23"/>
      <c r="Z451" s="23"/>
      <c r="AA451" s="23"/>
      <c r="AB451" s="23"/>
      <c r="AC451" s="23"/>
      <c r="AD451" s="23"/>
      <c r="AE451" s="23"/>
    </row>
    <row r="452" spans="9:31" x14ac:dyDescent="0.25">
      <c r="I452" s="27"/>
      <c r="Q452" s="18"/>
      <c r="R452" s="18"/>
      <c r="Y452" s="23"/>
      <c r="Z452" s="23"/>
      <c r="AA452" s="23"/>
      <c r="AB452" s="23"/>
      <c r="AC452" s="23"/>
      <c r="AD452" s="23"/>
      <c r="AE452" s="23"/>
    </row>
    <row r="453" spans="9:31" x14ac:dyDescent="0.25">
      <c r="I453" s="27"/>
      <c r="Q453" s="18"/>
      <c r="R453" s="18"/>
      <c r="Y453" s="23"/>
      <c r="Z453" s="23"/>
      <c r="AA453" s="23"/>
      <c r="AB453" s="23"/>
      <c r="AC453" s="23"/>
      <c r="AD453" s="23"/>
      <c r="AE453" s="23"/>
    </row>
    <row r="454" spans="9:31" x14ac:dyDescent="0.25">
      <c r="I454" s="27"/>
      <c r="Q454" s="18"/>
      <c r="R454" s="18"/>
      <c r="Y454" s="23"/>
      <c r="Z454" s="23"/>
      <c r="AA454" s="23"/>
      <c r="AB454" s="23"/>
      <c r="AC454" s="23"/>
      <c r="AD454" s="23"/>
      <c r="AE454" s="23"/>
    </row>
    <row r="455" spans="9:31" x14ac:dyDescent="0.25">
      <c r="I455" s="27"/>
      <c r="Q455" s="18"/>
      <c r="R455" s="18"/>
      <c r="Y455" s="23"/>
      <c r="Z455" s="23"/>
      <c r="AA455" s="23"/>
      <c r="AB455" s="23"/>
      <c r="AC455" s="23"/>
      <c r="AD455" s="23"/>
      <c r="AE455" s="23"/>
    </row>
    <row r="456" spans="9:31" x14ac:dyDescent="0.25">
      <c r="I456" s="27"/>
      <c r="Q456" s="18"/>
      <c r="R456" s="18"/>
      <c r="Y456" s="23"/>
      <c r="Z456" s="23"/>
      <c r="AA456" s="23"/>
      <c r="AB456" s="23"/>
      <c r="AC456" s="23"/>
      <c r="AD456" s="23"/>
      <c r="AE456" s="23"/>
    </row>
    <row r="457" spans="9:31" x14ac:dyDescent="0.25">
      <c r="I457" s="27"/>
      <c r="Q457" s="18"/>
      <c r="R457" s="18"/>
      <c r="Y457" s="23"/>
      <c r="Z457" s="23"/>
      <c r="AA457" s="23"/>
      <c r="AB457" s="23"/>
      <c r="AC457" s="23"/>
      <c r="AD457" s="23"/>
      <c r="AE457" s="23"/>
    </row>
    <row r="458" spans="9:31" x14ac:dyDescent="0.25">
      <c r="I458" s="27"/>
      <c r="Q458" s="18"/>
      <c r="R458" s="18"/>
      <c r="Y458" s="23"/>
      <c r="Z458" s="23"/>
      <c r="AA458" s="23"/>
      <c r="AB458" s="23"/>
      <c r="AC458" s="23"/>
      <c r="AD458" s="23"/>
      <c r="AE458" s="23"/>
    </row>
    <row r="459" spans="9:31" x14ac:dyDescent="0.25">
      <c r="I459" s="27"/>
      <c r="Q459" s="18"/>
      <c r="R459" s="18"/>
      <c r="Y459" s="23"/>
      <c r="Z459" s="23"/>
      <c r="AA459" s="23"/>
      <c r="AB459" s="23"/>
      <c r="AC459" s="23"/>
      <c r="AD459" s="23"/>
      <c r="AE459" s="23"/>
    </row>
    <row r="460" spans="9:31" x14ac:dyDescent="0.25">
      <c r="I460" s="27"/>
      <c r="Q460" s="18"/>
      <c r="R460" s="18"/>
      <c r="Y460" s="23"/>
      <c r="Z460" s="23"/>
      <c r="AA460" s="23"/>
      <c r="AB460" s="23"/>
      <c r="AC460" s="23"/>
      <c r="AD460" s="23"/>
      <c r="AE460" s="23"/>
    </row>
    <row r="461" spans="9:31" x14ac:dyDescent="0.25">
      <c r="I461" s="27"/>
      <c r="Q461" s="18"/>
      <c r="R461" s="18"/>
      <c r="Y461" s="23"/>
      <c r="Z461" s="23"/>
      <c r="AA461" s="23"/>
      <c r="AB461" s="23"/>
      <c r="AC461" s="23"/>
      <c r="AD461" s="23"/>
      <c r="AE461" s="23"/>
    </row>
    <row r="462" spans="9:31" x14ac:dyDescent="0.25">
      <c r="I462" s="27"/>
      <c r="Q462" s="18"/>
      <c r="R462" s="18"/>
      <c r="Y462" s="23"/>
      <c r="Z462" s="23"/>
      <c r="AA462" s="23"/>
      <c r="AB462" s="23"/>
      <c r="AC462" s="23"/>
      <c r="AD462" s="23"/>
      <c r="AE462" s="23"/>
    </row>
    <row r="463" spans="9:31" x14ac:dyDescent="0.25">
      <c r="I463" s="27"/>
      <c r="Q463" s="18"/>
      <c r="R463" s="18"/>
      <c r="Y463" s="23"/>
      <c r="Z463" s="23"/>
      <c r="AA463" s="23"/>
      <c r="AB463" s="23"/>
      <c r="AC463" s="23"/>
      <c r="AD463" s="23"/>
      <c r="AE463" s="23"/>
    </row>
    <row r="464" spans="9:31" x14ac:dyDescent="0.25">
      <c r="I464" s="27"/>
      <c r="Q464" s="18"/>
      <c r="R464" s="18"/>
      <c r="Y464" s="23"/>
      <c r="Z464" s="23"/>
      <c r="AA464" s="23"/>
      <c r="AB464" s="23"/>
      <c r="AC464" s="23"/>
      <c r="AD464" s="23"/>
      <c r="AE464" s="23"/>
    </row>
    <row r="465" spans="9:31" x14ac:dyDescent="0.25">
      <c r="I465" s="27"/>
      <c r="Q465" s="18"/>
      <c r="R465" s="18"/>
      <c r="Y465" s="23"/>
      <c r="Z465" s="23"/>
      <c r="AA465" s="23"/>
      <c r="AB465" s="23"/>
      <c r="AC465" s="23"/>
      <c r="AD465" s="23"/>
      <c r="AE465" s="23"/>
    </row>
    <row r="466" spans="9:31" x14ac:dyDescent="0.25">
      <c r="I466" s="27"/>
      <c r="Q466" s="18"/>
      <c r="R466" s="18"/>
      <c r="Y466" s="23"/>
      <c r="Z466" s="23"/>
      <c r="AA466" s="23"/>
      <c r="AB466" s="23"/>
      <c r="AC466" s="23"/>
      <c r="AD466" s="23"/>
      <c r="AE466" s="23"/>
    </row>
    <row r="467" spans="9:31" x14ac:dyDescent="0.25">
      <c r="I467" s="27"/>
      <c r="Q467" s="18"/>
      <c r="R467" s="18"/>
      <c r="Y467" s="23"/>
      <c r="Z467" s="23"/>
      <c r="AA467" s="23"/>
      <c r="AB467" s="23"/>
      <c r="AC467" s="23"/>
      <c r="AD467" s="23"/>
      <c r="AE467" s="23"/>
    </row>
    <row r="468" spans="9:31" x14ac:dyDescent="0.25">
      <c r="I468" s="27"/>
      <c r="Q468" s="18"/>
      <c r="R468" s="18"/>
      <c r="Y468" s="23"/>
      <c r="Z468" s="23"/>
      <c r="AA468" s="23"/>
      <c r="AB468" s="23"/>
      <c r="AC468" s="23"/>
      <c r="AD468" s="23"/>
      <c r="AE468" s="23"/>
    </row>
    <row r="469" spans="9:31" x14ac:dyDescent="0.25">
      <c r="I469" s="27"/>
      <c r="Q469" s="18"/>
      <c r="R469" s="18"/>
      <c r="Y469" s="23"/>
      <c r="Z469" s="23"/>
      <c r="AA469" s="23"/>
      <c r="AB469" s="23"/>
      <c r="AC469" s="23"/>
      <c r="AD469" s="23"/>
      <c r="AE469" s="23"/>
    </row>
    <row r="470" spans="9:31" x14ac:dyDescent="0.25">
      <c r="I470" s="27"/>
      <c r="Q470" s="18"/>
      <c r="R470" s="18"/>
      <c r="Y470" s="23"/>
      <c r="Z470" s="23"/>
      <c r="AA470" s="23"/>
      <c r="AB470" s="23"/>
      <c r="AC470" s="23"/>
      <c r="AD470" s="23"/>
      <c r="AE470" s="23"/>
    </row>
    <row r="471" spans="9:31" x14ac:dyDescent="0.25">
      <c r="I471" s="27"/>
      <c r="Q471" s="18"/>
      <c r="R471" s="18"/>
      <c r="Y471" s="23"/>
      <c r="Z471" s="23"/>
      <c r="AA471" s="23"/>
      <c r="AB471" s="23"/>
      <c r="AC471" s="23"/>
      <c r="AD471" s="23"/>
      <c r="AE471" s="23"/>
    </row>
    <row r="472" spans="9:31" x14ac:dyDescent="0.25">
      <c r="I472" s="27"/>
      <c r="Q472" s="18"/>
      <c r="R472" s="18"/>
      <c r="Y472" s="23"/>
      <c r="Z472" s="23"/>
      <c r="AA472" s="23"/>
      <c r="AB472" s="23"/>
      <c r="AC472" s="23"/>
      <c r="AD472" s="23"/>
      <c r="AE472" s="23"/>
    </row>
    <row r="473" spans="9:31" x14ac:dyDescent="0.25">
      <c r="I473" s="27"/>
      <c r="Q473" s="18"/>
      <c r="R473" s="18"/>
      <c r="Y473" s="23"/>
      <c r="Z473" s="23"/>
      <c r="AA473" s="23"/>
      <c r="AB473" s="23"/>
      <c r="AC473" s="23"/>
      <c r="AD473" s="23"/>
      <c r="AE473" s="23"/>
    </row>
    <row r="474" spans="9:31" x14ac:dyDescent="0.25">
      <c r="I474" s="27"/>
      <c r="Q474" s="18"/>
      <c r="R474" s="18"/>
      <c r="Y474" s="23"/>
      <c r="Z474" s="23"/>
      <c r="AA474" s="23"/>
      <c r="AB474" s="23"/>
      <c r="AC474" s="23"/>
      <c r="AD474" s="23"/>
      <c r="AE474" s="23"/>
    </row>
    <row r="475" spans="9:31" x14ac:dyDescent="0.25">
      <c r="I475" s="27"/>
      <c r="Q475" s="18"/>
      <c r="R475" s="18"/>
      <c r="Y475" s="23"/>
      <c r="Z475" s="23"/>
      <c r="AA475" s="23"/>
      <c r="AB475" s="23"/>
      <c r="AC475" s="23"/>
      <c r="AD475" s="23"/>
      <c r="AE475" s="23"/>
    </row>
    <row r="476" spans="9:31" x14ac:dyDescent="0.25">
      <c r="I476" s="27"/>
      <c r="Q476" s="18"/>
      <c r="R476" s="18"/>
      <c r="Y476" s="23"/>
      <c r="Z476" s="23"/>
      <c r="AA476" s="23"/>
      <c r="AB476" s="23"/>
      <c r="AC476" s="23"/>
      <c r="AD476" s="23"/>
      <c r="AE476" s="23"/>
    </row>
    <row r="477" spans="9:31" x14ac:dyDescent="0.25">
      <c r="I477" s="27"/>
      <c r="Q477" s="18"/>
      <c r="R477" s="18"/>
      <c r="Y477" s="23"/>
      <c r="Z477" s="23"/>
      <c r="AA477" s="23"/>
      <c r="AB477" s="23"/>
      <c r="AC477" s="23"/>
      <c r="AD477" s="23"/>
      <c r="AE477" s="23"/>
    </row>
    <row r="478" spans="9:31" x14ac:dyDescent="0.25">
      <c r="I478" s="27"/>
      <c r="Q478" s="18"/>
      <c r="R478" s="18"/>
      <c r="Y478" s="23"/>
      <c r="Z478" s="23"/>
      <c r="AA478" s="23"/>
      <c r="AB478" s="23"/>
      <c r="AC478" s="23"/>
      <c r="AD478" s="23"/>
      <c r="AE478" s="23"/>
    </row>
    <row r="479" spans="9:31" x14ac:dyDescent="0.25">
      <c r="I479" s="27"/>
      <c r="Q479" s="18"/>
      <c r="R479" s="18"/>
      <c r="Y479" s="23"/>
      <c r="Z479" s="23"/>
      <c r="AA479" s="23"/>
      <c r="AB479" s="23"/>
      <c r="AC479" s="23"/>
      <c r="AD479" s="23"/>
      <c r="AE479" s="23"/>
    </row>
    <row r="480" spans="9:31" x14ac:dyDescent="0.25">
      <c r="I480" s="27"/>
      <c r="Q480" s="18"/>
      <c r="R480" s="18"/>
      <c r="Y480" s="23"/>
      <c r="Z480" s="23"/>
      <c r="AA480" s="23"/>
      <c r="AB480" s="23"/>
      <c r="AC480" s="23"/>
      <c r="AD480" s="23"/>
      <c r="AE480" s="23"/>
    </row>
    <row r="481" spans="9:31" x14ac:dyDescent="0.25">
      <c r="I481" s="27"/>
      <c r="Q481" s="18"/>
      <c r="R481" s="18"/>
      <c r="Y481" s="23"/>
      <c r="Z481" s="23"/>
      <c r="AA481" s="23"/>
      <c r="AB481" s="23"/>
      <c r="AC481" s="23"/>
      <c r="AD481" s="23"/>
      <c r="AE481" s="23"/>
    </row>
    <row r="482" spans="9:31" x14ac:dyDescent="0.25">
      <c r="I482" s="27"/>
      <c r="Q482" s="18"/>
      <c r="R482" s="18"/>
      <c r="Y482" s="23"/>
      <c r="Z482" s="23"/>
      <c r="AA482" s="23"/>
      <c r="AB482" s="23"/>
      <c r="AC482" s="23"/>
      <c r="AD482" s="23"/>
      <c r="AE482" s="23"/>
    </row>
    <row r="483" spans="9:31" x14ac:dyDescent="0.25">
      <c r="I483" s="27"/>
      <c r="Q483" s="18"/>
      <c r="R483" s="18"/>
      <c r="Y483" s="23"/>
      <c r="Z483" s="23"/>
      <c r="AA483" s="23"/>
      <c r="AB483" s="23"/>
      <c r="AC483" s="23"/>
      <c r="AD483" s="23"/>
      <c r="AE483" s="23"/>
    </row>
    <row r="484" spans="9:31" x14ac:dyDescent="0.25">
      <c r="I484" s="27"/>
      <c r="Q484" s="18"/>
      <c r="R484" s="18"/>
      <c r="Y484" s="23"/>
      <c r="Z484" s="23"/>
      <c r="AA484" s="23"/>
      <c r="AB484" s="23"/>
      <c r="AC484" s="23"/>
      <c r="AD484" s="23"/>
      <c r="AE484" s="23"/>
    </row>
    <row r="485" spans="9:31" x14ac:dyDescent="0.25">
      <c r="I485" s="27"/>
      <c r="Q485" s="18"/>
      <c r="R485" s="18"/>
      <c r="Y485" s="23"/>
      <c r="Z485" s="23"/>
      <c r="AA485" s="23"/>
      <c r="AB485" s="23"/>
      <c r="AC485" s="23"/>
      <c r="AD485" s="23"/>
      <c r="AE485" s="23"/>
    </row>
    <row r="486" spans="9:31" x14ac:dyDescent="0.25">
      <c r="I486" s="27"/>
      <c r="Q486" s="18"/>
      <c r="R486" s="18"/>
      <c r="Y486" s="23"/>
      <c r="Z486" s="23"/>
      <c r="AA486" s="23"/>
      <c r="AB486" s="23"/>
      <c r="AC486" s="23"/>
      <c r="AD486" s="23"/>
      <c r="AE486" s="23"/>
    </row>
    <row r="487" spans="9:31" x14ac:dyDescent="0.25">
      <c r="I487" s="27"/>
      <c r="Q487" s="18"/>
      <c r="R487" s="18"/>
      <c r="Y487" s="23"/>
      <c r="Z487" s="23"/>
      <c r="AA487" s="23"/>
      <c r="AB487" s="23"/>
      <c r="AC487" s="23"/>
      <c r="AD487" s="23"/>
      <c r="AE487" s="23"/>
    </row>
    <row r="488" spans="9:31" x14ac:dyDescent="0.25">
      <c r="I488" s="27"/>
      <c r="Q488" s="18"/>
      <c r="R488" s="18"/>
      <c r="Y488" s="23"/>
      <c r="Z488" s="23"/>
      <c r="AA488" s="23"/>
      <c r="AB488" s="23"/>
      <c r="AC488" s="23"/>
      <c r="AD488" s="23"/>
      <c r="AE488" s="23"/>
    </row>
    <row r="489" spans="9:31" x14ac:dyDescent="0.25">
      <c r="I489" s="27"/>
      <c r="Q489" s="18"/>
      <c r="R489" s="18"/>
      <c r="Y489" s="23"/>
      <c r="Z489" s="23"/>
      <c r="AA489" s="23"/>
      <c r="AB489" s="23"/>
      <c r="AC489" s="23"/>
      <c r="AD489" s="23"/>
      <c r="AE489" s="23"/>
    </row>
    <row r="490" spans="9:31" x14ac:dyDescent="0.25">
      <c r="I490" s="27"/>
      <c r="Q490" s="18"/>
      <c r="R490" s="18"/>
      <c r="Y490" s="23"/>
      <c r="Z490" s="23"/>
      <c r="AA490" s="23"/>
      <c r="AB490" s="23"/>
      <c r="AC490" s="23"/>
      <c r="AD490" s="23"/>
      <c r="AE490" s="23"/>
    </row>
    <row r="491" spans="9:31" x14ac:dyDescent="0.25">
      <c r="I491" s="27"/>
      <c r="Q491" s="18"/>
      <c r="R491" s="18"/>
      <c r="Y491" s="23"/>
      <c r="Z491" s="23"/>
      <c r="AA491" s="23"/>
      <c r="AB491" s="23"/>
      <c r="AC491" s="23"/>
      <c r="AD491" s="23"/>
      <c r="AE491" s="23"/>
    </row>
    <row r="492" spans="9:31" x14ac:dyDescent="0.25">
      <c r="I492" s="27"/>
      <c r="Q492" s="18"/>
      <c r="R492" s="18"/>
      <c r="Y492" s="23"/>
      <c r="Z492" s="23"/>
      <c r="AA492" s="23"/>
      <c r="AB492" s="23"/>
      <c r="AC492" s="23"/>
      <c r="AD492" s="23"/>
      <c r="AE492" s="23"/>
    </row>
    <row r="493" spans="9:31" x14ac:dyDescent="0.25">
      <c r="I493" s="27"/>
      <c r="Q493" s="18"/>
      <c r="R493" s="18"/>
      <c r="Y493" s="23"/>
      <c r="Z493" s="23"/>
      <c r="AA493" s="23"/>
      <c r="AB493" s="23"/>
      <c r="AC493" s="23"/>
      <c r="AD493" s="23"/>
      <c r="AE493" s="23"/>
    </row>
    <row r="494" spans="9:31" x14ac:dyDescent="0.25">
      <c r="I494" s="27"/>
      <c r="Q494" s="18"/>
      <c r="R494" s="18"/>
      <c r="Y494" s="23"/>
      <c r="Z494" s="23"/>
      <c r="AA494" s="23"/>
      <c r="AB494" s="23"/>
      <c r="AC494" s="23"/>
      <c r="AD494" s="23"/>
      <c r="AE494" s="23"/>
    </row>
    <row r="495" spans="9:31" x14ac:dyDescent="0.25">
      <c r="I495" s="27"/>
      <c r="Q495" s="18"/>
      <c r="R495" s="18"/>
      <c r="Y495" s="23"/>
      <c r="Z495" s="23"/>
      <c r="AA495" s="23"/>
      <c r="AB495" s="23"/>
      <c r="AC495" s="23"/>
      <c r="AD495" s="23"/>
      <c r="AE495" s="23"/>
    </row>
    <row r="496" spans="9:31" x14ac:dyDescent="0.25">
      <c r="I496" s="27"/>
      <c r="Q496" s="18"/>
      <c r="R496" s="18"/>
      <c r="Y496" s="23"/>
      <c r="Z496" s="23"/>
      <c r="AA496" s="23"/>
      <c r="AB496" s="23"/>
      <c r="AC496" s="23"/>
      <c r="AD496" s="23"/>
      <c r="AE496" s="23"/>
    </row>
    <row r="497" spans="9:31" x14ac:dyDescent="0.25">
      <c r="I497" s="27"/>
      <c r="Q497" s="18"/>
      <c r="R497" s="18"/>
      <c r="Y497" s="23"/>
      <c r="Z497" s="23"/>
      <c r="AA497" s="23"/>
      <c r="AB497" s="23"/>
      <c r="AC497" s="23"/>
      <c r="AD497" s="23"/>
      <c r="AE497" s="23"/>
    </row>
    <row r="498" spans="9:31" x14ac:dyDescent="0.25">
      <c r="I498" s="27"/>
      <c r="Q498" s="18"/>
      <c r="R498" s="18"/>
      <c r="Y498" s="23"/>
      <c r="Z498" s="23"/>
      <c r="AA498" s="23"/>
      <c r="AB498" s="23"/>
      <c r="AC498" s="23"/>
      <c r="AD498" s="23"/>
      <c r="AE498" s="23"/>
    </row>
    <row r="499" spans="9:31" x14ac:dyDescent="0.25">
      <c r="I499" s="27"/>
      <c r="Q499" s="18"/>
      <c r="R499" s="18"/>
      <c r="Y499" s="23"/>
      <c r="Z499" s="23"/>
      <c r="AA499" s="23"/>
      <c r="AB499" s="23"/>
      <c r="AC499" s="23"/>
      <c r="AD499" s="23"/>
      <c r="AE499" s="23"/>
    </row>
    <row r="500" spans="9:31" x14ac:dyDescent="0.25">
      <c r="I500" s="27"/>
      <c r="Q500" s="18"/>
      <c r="R500" s="18"/>
      <c r="Y500" s="23"/>
      <c r="Z500" s="23"/>
      <c r="AA500" s="23"/>
      <c r="AB500" s="23"/>
      <c r="AC500" s="23"/>
      <c r="AD500" s="23"/>
      <c r="AE500" s="23"/>
    </row>
    <row r="501" spans="9:31" x14ac:dyDescent="0.25">
      <c r="I501" s="27"/>
      <c r="Q501" s="18"/>
      <c r="R501" s="18"/>
      <c r="Y501" s="23"/>
      <c r="Z501" s="23"/>
      <c r="AA501" s="23"/>
      <c r="AB501" s="23"/>
      <c r="AC501" s="23"/>
      <c r="AD501" s="23"/>
      <c r="AE501" s="23"/>
    </row>
    <row r="502" spans="9:31" x14ac:dyDescent="0.25">
      <c r="I502" s="27"/>
      <c r="Q502" s="18"/>
      <c r="R502" s="18"/>
      <c r="Y502" s="23"/>
      <c r="Z502" s="23"/>
      <c r="AA502" s="23"/>
      <c r="AB502" s="23"/>
      <c r="AC502" s="23"/>
      <c r="AD502" s="23"/>
      <c r="AE502" s="23"/>
    </row>
    <row r="503" spans="9:31" x14ac:dyDescent="0.25">
      <c r="I503" s="27"/>
      <c r="Q503" s="18"/>
      <c r="R503" s="18"/>
      <c r="Y503" s="23"/>
      <c r="Z503" s="23"/>
      <c r="AA503" s="23"/>
      <c r="AB503" s="23"/>
      <c r="AC503" s="23"/>
      <c r="AD503" s="23"/>
      <c r="AE503" s="23"/>
    </row>
    <row r="504" spans="9:31" x14ac:dyDescent="0.25">
      <c r="I504" s="27"/>
      <c r="Q504" s="18"/>
      <c r="R504" s="18"/>
      <c r="Y504" s="23"/>
      <c r="Z504" s="23"/>
      <c r="AA504" s="23"/>
      <c r="AB504" s="23"/>
      <c r="AC504" s="23"/>
      <c r="AD504" s="23"/>
      <c r="AE504" s="23"/>
    </row>
    <row r="505" spans="9:31" x14ac:dyDescent="0.25">
      <c r="I505" s="27"/>
      <c r="Q505" s="18"/>
      <c r="R505" s="18"/>
      <c r="Y505" s="23"/>
      <c r="Z505" s="23"/>
      <c r="AA505" s="23"/>
      <c r="AB505" s="23"/>
      <c r="AC505" s="23"/>
      <c r="AD505" s="23"/>
      <c r="AE505" s="23"/>
    </row>
    <row r="506" spans="9:31" x14ac:dyDescent="0.25">
      <c r="I506" s="27"/>
      <c r="Q506" s="18"/>
      <c r="R506" s="18"/>
      <c r="Y506" s="23"/>
      <c r="Z506" s="23"/>
      <c r="AA506" s="23"/>
      <c r="AB506" s="23"/>
      <c r="AC506" s="23"/>
      <c r="AD506" s="23"/>
      <c r="AE506" s="23"/>
    </row>
  </sheetData>
  <conditionalFormatting sqref="G9:G87">
    <cfRule type="cellIs" dxfId="26" priority="1" operator="greaterThan">
      <formula>1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506"/>
  <sheetViews>
    <sheetView zoomScaleNormal="100" workbookViewId="0">
      <selection activeCell="F31" sqref="F31"/>
    </sheetView>
  </sheetViews>
  <sheetFormatPr baseColWidth="10" defaultRowHeight="15" x14ac:dyDescent="0.25"/>
  <cols>
    <col min="9" max="10" width="11.42578125" style="84"/>
  </cols>
  <sheetData>
    <row r="1" spans="1:63" ht="15.75" thickBot="1" x14ac:dyDescent="0.3">
      <c r="A1" s="6" t="s">
        <v>15</v>
      </c>
      <c r="B1" s="8" t="s">
        <v>16</v>
      </c>
      <c r="C1" s="8" t="s">
        <v>17</v>
      </c>
      <c r="D1" s="8" t="s">
        <v>18</v>
      </c>
      <c r="E1" s="8"/>
      <c r="F1" s="9" t="s">
        <v>19</v>
      </c>
    </row>
    <row r="2" spans="1:63" x14ac:dyDescent="0.25">
      <c r="A2" s="6" t="s">
        <v>22</v>
      </c>
      <c r="B2" s="8"/>
      <c r="C2" s="8"/>
      <c r="D2" s="8"/>
      <c r="E2" s="8"/>
      <c r="F2" s="9"/>
      <c r="L2" s="22"/>
      <c r="M2" s="22"/>
      <c r="N2" s="22"/>
      <c r="O2" s="22"/>
      <c r="P2" s="22"/>
      <c r="Q2" s="22"/>
      <c r="R2" s="22"/>
      <c r="S2" s="26"/>
      <c r="T2" s="22"/>
      <c r="V2" s="22"/>
      <c r="W2" s="26"/>
      <c r="Y2" s="26"/>
      <c r="AC2" s="23"/>
      <c r="BB2" s="98"/>
      <c r="BC2" s="98"/>
      <c r="BD2" s="98"/>
      <c r="BE2" s="98"/>
      <c r="BF2" s="98"/>
      <c r="BG2" s="98"/>
      <c r="BH2" s="98"/>
      <c r="BI2" s="98"/>
      <c r="BJ2" s="98"/>
      <c r="BK2" s="98"/>
    </row>
    <row r="3" spans="1:63" ht="15.75" thickBot="1" x14ac:dyDescent="0.3">
      <c r="A3" s="10"/>
      <c r="B3" s="11">
        <v>44815</v>
      </c>
      <c r="C3" s="11">
        <v>206.2</v>
      </c>
      <c r="D3" s="11">
        <v>0.32</v>
      </c>
      <c r="E3" s="11"/>
      <c r="F3" s="12">
        <f>C3/B3</f>
        <v>4.6011380118263969E-3</v>
      </c>
      <c r="S3" s="21"/>
      <c r="V3" s="22"/>
      <c r="W3" s="21"/>
      <c r="Y3" s="21"/>
      <c r="BB3" s="98"/>
      <c r="BC3" s="98"/>
      <c r="BD3" s="98"/>
      <c r="BE3" s="98"/>
      <c r="BF3" s="98"/>
      <c r="BG3" s="98"/>
      <c r="BH3" s="98"/>
      <c r="BI3" s="98"/>
      <c r="BJ3" s="98"/>
      <c r="BK3" s="98"/>
    </row>
    <row r="4" spans="1:63" x14ac:dyDescent="0.25">
      <c r="S4" s="21"/>
      <c r="V4" s="22"/>
      <c r="W4" s="21"/>
      <c r="Y4" s="21"/>
      <c r="BB4" s="98"/>
      <c r="BC4" s="98"/>
      <c r="BD4" s="98"/>
      <c r="BE4" s="98"/>
      <c r="BF4" s="98"/>
      <c r="BG4" s="98"/>
      <c r="BH4" s="98"/>
      <c r="BI4" s="98"/>
      <c r="BJ4" s="98"/>
      <c r="BK4" s="98"/>
    </row>
    <row r="5" spans="1:63" x14ac:dyDescent="0.25">
      <c r="BB5" s="98"/>
      <c r="BC5" s="98"/>
      <c r="BD5" s="98"/>
      <c r="BE5" s="98"/>
      <c r="BF5" s="98"/>
      <c r="BG5" s="98"/>
      <c r="BH5" s="98"/>
      <c r="BI5" s="98"/>
      <c r="BJ5" s="98"/>
      <c r="BK5" s="98"/>
    </row>
    <row r="6" spans="1:63" x14ac:dyDescent="0.25">
      <c r="A6" s="1"/>
      <c r="B6" s="2"/>
      <c r="C6" s="2"/>
      <c r="E6" s="98"/>
      <c r="F6" s="98"/>
      <c r="G6" s="98"/>
      <c r="H6" s="98"/>
      <c r="I6" s="98"/>
      <c r="J6" s="98"/>
      <c r="K6" s="98"/>
      <c r="BB6" s="98"/>
      <c r="BC6" s="98"/>
      <c r="BD6" s="98"/>
      <c r="BE6" s="98"/>
      <c r="BF6" s="98"/>
      <c r="BG6" s="98"/>
      <c r="BH6" s="98"/>
      <c r="BI6" s="98"/>
      <c r="BJ6" s="98"/>
      <c r="BK6" s="98"/>
    </row>
    <row r="7" spans="1:63" x14ac:dyDescent="0.25">
      <c r="A7" t="s">
        <v>35</v>
      </c>
      <c r="E7" s="98"/>
      <c r="F7" s="98"/>
      <c r="G7" s="98"/>
      <c r="H7" s="98"/>
      <c r="I7" s="98"/>
      <c r="J7" s="98"/>
      <c r="K7" s="98"/>
      <c r="BB7" s="98"/>
      <c r="BC7" s="98"/>
      <c r="BD7" s="98"/>
      <c r="BE7" s="98"/>
      <c r="BF7" s="98"/>
      <c r="BG7" s="98"/>
      <c r="BH7" s="98"/>
      <c r="BI7" s="98"/>
      <c r="BJ7" s="98"/>
      <c r="BK7" s="98"/>
    </row>
    <row r="8" spans="1:63" x14ac:dyDescent="0.25">
      <c r="A8" s="1" t="s">
        <v>3</v>
      </c>
      <c r="B8" s="2" t="s">
        <v>4</v>
      </c>
      <c r="C8" s="2" t="s">
        <v>5</v>
      </c>
      <c r="D8" s="3" t="s">
        <v>13</v>
      </c>
      <c r="E8" s="98"/>
      <c r="F8" s="85" t="s">
        <v>59</v>
      </c>
      <c r="G8" s="98"/>
      <c r="H8" s="98"/>
      <c r="I8" s="98"/>
      <c r="J8" s="98"/>
      <c r="K8" s="98"/>
      <c r="S8" s="21"/>
      <c r="T8" s="21"/>
      <c r="U8" s="21"/>
      <c r="V8" s="21"/>
      <c r="W8" s="21"/>
      <c r="X8" s="21"/>
      <c r="Y8" s="21"/>
      <c r="AC8" s="23"/>
      <c r="AD8" s="23"/>
      <c r="AK8" s="23"/>
      <c r="AL8" s="23"/>
      <c r="AP8" s="23"/>
      <c r="AR8" s="23"/>
      <c r="AU8" s="23"/>
      <c r="BB8" s="98"/>
      <c r="BC8" s="98"/>
      <c r="BD8" s="98"/>
      <c r="BE8" s="98"/>
      <c r="BF8" s="98"/>
      <c r="BG8" s="98"/>
      <c r="BH8" s="98"/>
      <c r="BI8" s="98"/>
      <c r="BJ8" s="98"/>
      <c r="BK8" s="98"/>
    </row>
    <row r="9" spans="1:63" x14ac:dyDescent="0.25">
      <c r="A9" s="98">
        <v>321.78235270095041</v>
      </c>
      <c r="B9" s="98">
        <v>6.275E-2</v>
      </c>
      <c r="C9" s="98">
        <v>0.47639916007797461</v>
      </c>
      <c r="D9" s="98">
        <v>4.0388450719298445</v>
      </c>
      <c r="E9" s="98"/>
      <c r="F9" s="98"/>
      <c r="G9" s="98"/>
      <c r="H9" s="98"/>
      <c r="I9" s="98"/>
      <c r="J9" s="98"/>
      <c r="K9" s="98"/>
      <c r="S9" s="21"/>
      <c r="T9" s="21"/>
      <c r="U9" s="21"/>
      <c r="V9" s="21"/>
      <c r="W9" s="21"/>
      <c r="X9" s="21"/>
      <c r="Y9" s="21"/>
      <c r="AC9" s="23"/>
      <c r="AD9" s="23"/>
      <c r="AK9" s="23"/>
      <c r="AL9" s="23"/>
      <c r="AP9" s="23"/>
      <c r="AR9" s="23"/>
      <c r="AU9" s="23"/>
      <c r="BB9" s="98"/>
      <c r="BC9" s="98"/>
      <c r="BD9" s="98"/>
      <c r="BE9" s="98"/>
      <c r="BF9" s="98"/>
      <c r="BG9" s="98"/>
      <c r="BH9" s="98"/>
      <c r="BI9" s="98"/>
      <c r="BJ9" s="98"/>
      <c r="BK9" s="98"/>
    </row>
    <row r="10" spans="1:63" ht="15.75" x14ac:dyDescent="0.25">
      <c r="A10" s="98">
        <v>315.74265793666206</v>
      </c>
      <c r="B10" s="98">
        <v>6.4000000000000001E-2</v>
      </c>
      <c r="C10" s="98">
        <v>0.45361511670807719</v>
      </c>
      <c r="D10" s="98">
        <v>4.0788742470100017</v>
      </c>
      <c r="E10" s="98"/>
      <c r="F10" s="102" t="s">
        <v>84</v>
      </c>
      <c r="G10" s="98"/>
      <c r="H10" s="98"/>
      <c r="I10" s="98"/>
      <c r="J10" s="98"/>
      <c r="K10" s="98"/>
      <c r="S10" s="21"/>
      <c r="T10" s="21"/>
      <c r="U10" s="21"/>
      <c r="V10" s="21"/>
      <c r="W10" s="21"/>
      <c r="X10" s="21"/>
      <c r="Y10" s="21"/>
      <c r="AC10" s="23"/>
      <c r="AD10" s="23"/>
      <c r="AK10" s="23"/>
      <c r="AL10" s="23"/>
      <c r="AP10" s="23"/>
      <c r="AR10" s="23"/>
      <c r="AU10" s="23"/>
      <c r="BB10" s="98"/>
      <c r="BC10" s="98"/>
      <c r="BD10" s="98"/>
      <c r="BE10" s="98"/>
      <c r="BF10" s="98"/>
      <c r="BG10" s="98"/>
      <c r="BH10" s="98"/>
      <c r="BI10" s="98"/>
      <c r="BJ10" s="98"/>
      <c r="BK10" s="98"/>
    </row>
    <row r="11" spans="1:63" x14ac:dyDescent="0.25">
      <c r="A11" s="98">
        <v>325.78849828823263</v>
      </c>
      <c r="B11" s="98">
        <v>6.3250000000000001E-2</v>
      </c>
      <c r="C11" s="98">
        <v>0.43842249355740875</v>
      </c>
      <c r="D11" s="98">
        <v>4.095657991040949</v>
      </c>
      <c r="E11" s="98"/>
      <c r="F11" s="98"/>
      <c r="G11" s="98"/>
      <c r="H11" s="98"/>
      <c r="I11" s="98"/>
      <c r="J11" s="98"/>
      <c r="K11" s="98"/>
      <c r="S11" s="21"/>
      <c r="T11" s="21"/>
      <c r="U11" s="21"/>
      <c r="V11" s="21"/>
      <c r="W11" s="21"/>
      <c r="X11" s="21"/>
      <c r="Y11" s="21"/>
      <c r="AC11" s="23"/>
      <c r="AD11" s="23"/>
      <c r="AK11" s="23"/>
      <c r="AL11" s="23"/>
      <c r="AP11" s="23"/>
      <c r="AR11" s="23"/>
      <c r="AU11" s="23"/>
      <c r="BB11" s="98"/>
      <c r="BC11" s="98"/>
      <c r="BD11" s="98"/>
      <c r="BE11" s="98"/>
      <c r="BF11" s="98"/>
      <c r="BG11" s="98"/>
      <c r="BH11" s="98"/>
      <c r="BI11" s="98"/>
      <c r="BJ11" s="98"/>
      <c r="BK11" s="98"/>
    </row>
    <row r="12" spans="1:63" x14ac:dyDescent="0.25">
      <c r="A12" s="98">
        <v>228.30357203093698</v>
      </c>
      <c r="B12" s="98">
        <v>9.1249999999999998E-2</v>
      </c>
      <c r="C12" s="98">
        <v>0.40079173666255014</v>
      </c>
      <c r="D12" s="98">
        <v>4.8947154838890032</v>
      </c>
      <c r="E12" s="98"/>
      <c r="F12" s="98"/>
      <c r="G12" s="98"/>
      <c r="H12" s="98"/>
      <c r="I12" s="98"/>
      <c r="J12" s="98"/>
      <c r="K12" s="98"/>
      <c r="S12" s="21"/>
      <c r="T12" s="21"/>
      <c r="U12" s="21"/>
      <c r="V12" s="21"/>
      <c r="W12" s="21"/>
      <c r="X12" s="21"/>
      <c r="Y12" s="21"/>
      <c r="AC12" s="23"/>
      <c r="AD12" s="23"/>
      <c r="AK12" s="23"/>
      <c r="AL12" s="23"/>
      <c r="AP12" s="23"/>
      <c r="AR12" s="23"/>
      <c r="AU12" s="23"/>
      <c r="BB12" s="98"/>
      <c r="BC12" s="98"/>
      <c r="BD12" s="98"/>
      <c r="BE12" s="98"/>
      <c r="BF12" s="98"/>
      <c r="BG12" s="98"/>
      <c r="BH12" s="98"/>
      <c r="BI12" s="98"/>
      <c r="BJ12" s="98"/>
      <c r="BK12" s="98"/>
    </row>
    <row r="13" spans="1:63" x14ac:dyDescent="0.25">
      <c r="A13" s="98">
        <v>219.96685600836233</v>
      </c>
      <c r="B13" s="98">
        <v>9.4E-2</v>
      </c>
      <c r="C13" s="98">
        <v>0.44585174703333197</v>
      </c>
      <c r="D13" s="98">
        <v>4.9432691320411628</v>
      </c>
      <c r="E13" s="98"/>
      <c r="F13" s="98"/>
      <c r="G13" s="98"/>
      <c r="H13" s="98"/>
      <c r="I13" s="98"/>
      <c r="J13" s="98"/>
      <c r="K13" s="98"/>
      <c r="S13" s="21"/>
      <c r="T13" s="21"/>
      <c r="U13" s="21"/>
      <c r="V13" s="21"/>
      <c r="W13" s="21"/>
      <c r="X13" s="21"/>
      <c r="Y13" s="21"/>
      <c r="AC13" s="23"/>
      <c r="AD13" s="23"/>
      <c r="AK13" s="23"/>
      <c r="AL13" s="23"/>
      <c r="AP13" s="23"/>
      <c r="AR13" s="23"/>
      <c r="AU13" s="23"/>
      <c r="BB13" s="98"/>
      <c r="BC13" s="98"/>
      <c r="BD13" s="98"/>
      <c r="BE13" s="98"/>
      <c r="BF13" s="98"/>
      <c r="BG13" s="98"/>
      <c r="BH13" s="98"/>
      <c r="BI13" s="98"/>
      <c r="BJ13" s="98"/>
      <c r="BK13" s="98"/>
    </row>
    <row r="14" spans="1:63" x14ac:dyDescent="0.25">
      <c r="A14" s="98">
        <v>216.80663063082335</v>
      </c>
      <c r="B14" s="98">
        <v>9.5500000000000002E-2</v>
      </c>
      <c r="C14" s="98">
        <v>0.43910707096437768</v>
      </c>
      <c r="D14" s="98">
        <v>4.9825540078592576</v>
      </c>
      <c r="E14" s="98"/>
      <c r="F14" s="98"/>
      <c r="G14" s="98"/>
      <c r="H14" s="98"/>
      <c r="I14" s="98"/>
      <c r="J14" s="98"/>
      <c r="K14" s="98"/>
      <c r="S14" s="21"/>
      <c r="T14" s="21"/>
      <c r="U14" s="21"/>
      <c r="V14" s="21"/>
      <c r="W14" s="21"/>
      <c r="X14" s="21"/>
      <c r="Y14" s="21"/>
      <c r="AC14" s="23"/>
      <c r="AD14" s="23"/>
      <c r="AK14" s="23"/>
      <c r="AL14" s="23"/>
      <c r="AP14" s="23"/>
      <c r="AR14" s="23"/>
      <c r="AU14" s="23"/>
      <c r="BB14" s="98"/>
      <c r="BC14" s="98"/>
      <c r="BD14" s="98"/>
      <c r="BE14" s="98"/>
      <c r="BF14" s="98"/>
      <c r="BG14" s="98"/>
      <c r="BH14" s="98"/>
      <c r="BI14" s="98"/>
      <c r="BJ14" s="98"/>
      <c r="BK14" s="98"/>
    </row>
    <row r="15" spans="1:63" x14ac:dyDescent="0.25">
      <c r="A15" s="98">
        <v>196.47967906280198</v>
      </c>
      <c r="B15" s="98">
        <v>0.1065</v>
      </c>
      <c r="C15" s="98">
        <v>0.48819837791252979</v>
      </c>
      <c r="D15" s="98">
        <v>5.2616884923460256</v>
      </c>
      <c r="E15" s="98"/>
      <c r="F15" s="98"/>
      <c r="G15" s="98"/>
      <c r="H15" s="98"/>
      <c r="I15" s="98"/>
      <c r="J15" s="98"/>
      <c r="K15" s="98"/>
      <c r="S15" s="21"/>
      <c r="T15" s="21"/>
      <c r="U15" s="21"/>
      <c r="V15" s="21"/>
      <c r="W15" s="21"/>
      <c r="X15" s="21"/>
      <c r="Y15" s="21"/>
      <c r="AC15" s="23"/>
      <c r="AD15" s="23"/>
      <c r="AP15" s="23"/>
      <c r="AR15" s="23"/>
      <c r="AU15" s="23"/>
      <c r="BB15" s="98"/>
      <c r="BC15" s="98"/>
      <c r="BD15" s="98"/>
      <c r="BE15" s="98"/>
      <c r="BF15" s="98"/>
      <c r="BG15" s="98"/>
      <c r="BH15" s="98"/>
      <c r="BI15" s="98"/>
      <c r="BJ15" s="98"/>
      <c r="BK15" s="98"/>
    </row>
    <row r="16" spans="1:63" x14ac:dyDescent="0.25">
      <c r="A16" s="98">
        <v>640.25168803589497</v>
      </c>
      <c r="B16" s="98">
        <v>0.06</v>
      </c>
      <c r="C16" s="98">
        <v>0.72940287573821294</v>
      </c>
      <c r="D16" s="98">
        <v>5.4519103575037748</v>
      </c>
      <c r="E16" s="98"/>
      <c r="F16" s="98"/>
      <c r="G16" s="98"/>
      <c r="H16" s="98"/>
      <c r="I16" s="98"/>
      <c r="J16" s="98"/>
      <c r="K16" s="98"/>
      <c r="S16" s="21"/>
      <c r="T16" s="21"/>
      <c r="U16" s="21"/>
      <c r="V16" s="21"/>
      <c r="W16" s="21"/>
      <c r="X16" s="21"/>
      <c r="Y16" s="21"/>
      <c r="AC16" s="23"/>
      <c r="AD16" s="23"/>
      <c r="AP16" s="23"/>
      <c r="AR16" s="23"/>
      <c r="AU16" s="23"/>
      <c r="BB16" s="98"/>
      <c r="BC16" s="98"/>
      <c r="BD16" s="98"/>
      <c r="BE16" s="98"/>
      <c r="BF16" s="98"/>
      <c r="BG16" s="98"/>
      <c r="BH16" s="98"/>
      <c r="BI16" s="98"/>
      <c r="BJ16" s="98"/>
      <c r="BK16" s="98"/>
    </row>
    <row r="17" spans="1:63" x14ac:dyDescent="0.25">
      <c r="A17" s="98">
        <v>613.20787967539616</v>
      </c>
      <c r="B17" s="98">
        <v>6.275E-2</v>
      </c>
      <c r="C17" s="98">
        <v>0.5782808294438414</v>
      </c>
      <c r="D17" s="98">
        <v>5.5754502669853832</v>
      </c>
      <c r="E17" s="98"/>
      <c r="F17" s="98"/>
      <c r="G17" s="98"/>
      <c r="H17" s="98"/>
      <c r="I17" s="98"/>
      <c r="J17" s="98"/>
      <c r="K17" s="98"/>
      <c r="S17" s="21"/>
      <c r="T17" s="21"/>
      <c r="U17" s="21"/>
      <c r="V17" s="21"/>
      <c r="W17" s="21"/>
      <c r="X17" s="21"/>
      <c r="Y17" s="21"/>
      <c r="AC17" s="23"/>
      <c r="AD17" s="23"/>
      <c r="AP17" s="23"/>
      <c r="AR17" s="23"/>
      <c r="AU17" s="23"/>
      <c r="BB17" s="98"/>
      <c r="BC17" s="98"/>
      <c r="BD17" s="98"/>
      <c r="BE17" s="98"/>
      <c r="BF17" s="98"/>
      <c r="BG17" s="98"/>
      <c r="BH17" s="98"/>
      <c r="BI17" s="98"/>
      <c r="BJ17" s="98"/>
      <c r="BK17" s="98"/>
    </row>
    <row r="18" spans="1:63" x14ac:dyDescent="0.25">
      <c r="A18" s="98">
        <v>560.93071416666623</v>
      </c>
      <c r="B18" s="98">
        <v>6.6250000000000003E-2</v>
      </c>
      <c r="C18" s="98">
        <v>0.67383927118745002</v>
      </c>
      <c r="D18" s="98">
        <v>5.6237060554984799</v>
      </c>
      <c r="E18" s="98"/>
      <c r="F18" s="98"/>
      <c r="G18" s="98"/>
      <c r="H18" s="98"/>
      <c r="I18" s="98"/>
      <c r="J18" s="98"/>
      <c r="K18" s="98"/>
      <c r="S18" s="21"/>
      <c r="T18" s="21"/>
      <c r="U18" s="21"/>
      <c r="V18" s="21"/>
      <c r="W18" s="21"/>
      <c r="X18" s="21"/>
      <c r="Y18" s="21"/>
      <c r="AC18" s="23"/>
      <c r="AD18" s="23"/>
      <c r="AP18" s="23"/>
      <c r="AR18" s="23"/>
      <c r="AU18" s="23"/>
      <c r="BB18" s="98"/>
      <c r="BC18" s="98"/>
      <c r="BD18" s="98"/>
      <c r="BE18" s="98"/>
      <c r="BF18" s="98"/>
      <c r="BG18" s="98"/>
      <c r="BH18" s="98"/>
      <c r="BI18" s="98"/>
      <c r="BJ18" s="98"/>
      <c r="BK18" s="98"/>
    </row>
    <row r="19" spans="1:63" x14ac:dyDescent="0.25">
      <c r="A19" s="98">
        <v>532.27970386447566</v>
      </c>
      <c r="B19" s="98">
        <v>7.4249999999999997E-2</v>
      </c>
      <c r="C19" s="98">
        <v>0.54734527370865049</v>
      </c>
      <c r="D19" s="98">
        <v>6.1229057327833285</v>
      </c>
      <c r="E19" s="98"/>
      <c r="F19" s="98"/>
      <c r="G19" s="98"/>
      <c r="H19" s="98"/>
      <c r="I19" s="98"/>
      <c r="J19" s="98"/>
      <c r="K19" s="98"/>
      <c r="S19" s="21"/>
      <c r="T19" s="21"/>
      <c r="U19" s="21"/>
      <c r="V19" s="21"/>
      <c r="W19" s="21"/>
      <c r="X19" s="21"/>
      <c r="Y19" s="21"/>
      <c r="AC19" s="23"/>
      <c r="AD19" s="23"/>
      <c r="AP19" s="23"/>
      <c r="AR19" s="23"/>
      <c r="AU19" s="23"/>
      <c r="BB19" s="98"/>
      <c r="BC19" s="98"/>
      <c r="BD19" s="98"/>
      <c r="BE19" s="98"/>
      <c r="BF19" s="98"/>
      <c r="BG19" s="98"/>
      <c r="BH19" s="98"/>
      <c r="BI19" s="98"/>
      <c r="BJ19" s="98"/>
      <c r="BK19" s="98"/>
    </row>
    <row r="20" spans="1:63" x14ac:dyDescent="0.25">
      <c r="A20" s="98">
        <v>400.04893325704808</v>
      </c>
      <c r="B20" s="98">
        <v>9.5000000000000001E-2</v>
      </c>
      <c r="C20" s="98">
        <v>0.63055924631115046</v>
      </c>
      <c r="D20" s="98">
        <v>6.7342847173748304</v>
      </c>
      <c r="E20" s="98"/>
      <c r="F20" s="98"/>
      <c r="G20" s="98"/>
      <c r="H20" s="98"/>
      <c r="I20" s="98"/>
      <c r="J20" s="98"/>
      <c r="K20" s="98"/>
      <c r="S20" s="21"/>
      <c r="T20" s="21"/>
      <c r="U20" s="21"/>
      <c r="V20" s="21"/>
      <c r="W20" s="21"/>
      <c r="X20" s="21"/>
      <c r="Y20" s="21"/>
      <c r="AC20" s="23"/>
      <c r="AD20" s="23"/>
      <c r="AP20" s="23"/>
      <c r="AR20" s="23"/>
      <c r="AU20" s="23"/>
      <c r="BB20" s="98"/>
      <c r="BC20" s="98"/>
      <c r="BD20" s="98"/>
      <c r="BE20" s="98"/>
      <c r="BF20" s="98"/>
      <c r="BG20" s="98"/>
      <c r="BH20" s="98"/>
      <c r="BI20" s="98"/>
      <c r="BJ20" s="98"/>
      <c r="BK20" s="98"/>
    </row>
    <row r="21" spans="1:63" x14ac:dyDescent="0.25">
      <c r="A21" s="98">
        <v>377.83426095393725</v>
      </c>
      <c r="B21" s="98">
        <v>0.10325000000000001</v>
      </c>
      <c r="C21" s="98">
        <v>0.60964907691810233</v>
      </c>
      <c r="D21" s="98">
        <v>7.0853150537816134</v>
      </c>
      <c r="E21" s="98"/>
      <c r="F21" s="98"/>
      <c r="G21" s="98"/>
      <c r="H21" s="98"/>
      <c r="I21" s="98"/>
      <c r="J21" s="98"/>
      <c r="K21" s="98"/>
      <c r="S21" s="21"/>
      <c r="T21" s="21"/>
      <c r="U21" s="21"/>
      <c r="V21" s="21"/>
      <c r="W21" s="21"/>
      <c r="X21" s="21"/>
      <c r="Y21" s="21"/>
      <c r="AC21" s="23"/>
      <c r="AD21" s="23"/>
      <c r="AP21" s="23"/>
      <c r="AR21" s="23"/>
      <c r="AU21" s="23"/>
      <c r="BB21" s="98"/>
      <c r="BC21" s="98"/>
      <c r="BD21" s="98"/>
      <c r="BE21" s="98"/>
      <c r="BF21" s="98"/>
      <c r="BG21" s="98"/>
      <c r="BH21" s="98"/>
      <c r="BI21" s="98"/>
      <c r="BJ21" s="98"/>
      <c r="BK21" s="98"/>
    </row>
    <row r="22" spans="1:63" x14ac:dyDescent="0.25">
      <c r="A22" s="98">
        <v>402.69180378534145</v>
      </c>
      <c r="B22" s="98">
        <v>0.10249999999999998</v>
      </c>
      <c r="C22" s="98">
        <v>0.56678225604011712</v>
      </c>
      <c r="D22" s="98">
        <v>7.264201134675015</v>
      </c>
      <c r="E22" s="98"/>
      <c r="F22" s="98"/>
      <c r="G22" s="98"/>
      <c r="H22" s="98"/>
      <c r="I22" s="98"/>
      <c r="J22" s="98"/>
      <c r="K22" s="98"/>
      <c r="S22" s="21"/>
      <c r="T22" s="21"/>
      <c r="U22" s="21"/>
      <c r="V22" s="21"/>
      <c r="W22" s="21"/>
      <c r="X22" s="21"/>
      <c r="Y22" s="21"/>
      <c r="AA22" s="23"/>
      <c r="AB22" s="23"/>
      <c r="AC22" s="23"/>
      <c r="AD22" s="23"/>
      <c r="AP22" s="23"/>
      <c r="AR22" s="23"/>
      <c r="AU22" s="23"/>
      <c r="BB22" s="98"/>
      <c r="BC22" s="98"/>
      <c r="BD22" s="98"/>
      <c r="BE22" s="98"/>
      <c r="BF22" s="98"/>
      <c r="BG22" s="98"/>
      <c r="BH22" s="98"/>
      <c r="BI22" s="98"/>
      <c r="BJ22" s="98"/>
      <c r="BK22" s="98"/>
    </row>
    <row r="23" spans="1:63" x14ac:dyDescent="0.25">
      <c r="A23" s="98">
        <v>392.40090359155153</v>
      </c>
      <c r="B23" s="98">
        <v>0.10550000000000001</v>
      </c>
      <c r="C23" s="98">
        <v>0.49317211142372036</v>
      </c>
      <c r="D23" s="98">
        <v>7.369739851905921</v>
      </c>
      <c r="E23" s="98"/>
      <c r="F23" s="98"/>
      <c r="G23" s="98"/>
      <c r="H23" s="98"/>
      <c r="I23" s="98"/>
      <c r="J23" s="98"/>
      <c r="K23" s="98"/>
      <c r="S23" s="21"/>
      <c r="T23" s="21"/>
      <c r="U23" s="21"/>
      <c r="V23" s="21"/>
      <c r="W23" s="21"/>
      <c r="X23" s="21"/>
      <c r="Y23" s="21"/>
      <c r="AA23" s="23"/>
      <c r="AB23" s="23"/>
      <c r="AC23" s="23"/>
      <c r="AD23" s="23"/>
      <c r="AP23" s="23"/>
      <c r="AR23" s="23"/>
      <c r="AU23" s="23"/>
      <c r="BB23" s="98"/>
      <c r="BC23" s="98"/>
      <c r="BD23" s="98"/>
      <c r="BE23" s="98"/>
      <c r="BF23" s="98"/>
      <c r="BG23" s="98"/>
      <c r="BH23" s="98"/>
      <c r="BI23" s="98"/>
      <c r="BJ23" s="98"/>
      <c r="BK23" s="98"/>
    </row>
    <row r="24" spans="1:63" x14ac:dyDescent="0.25">
      <c r="A24" s="98">
        <v>876.13418612011264</v>
      </c>
      <c r="B24" s="98">
        <v>7.5749999999999998E-2</v>
      </c>
      <c r="C24" s="98">
        <v>0.40975901264701903</v>
      </c>
      <c r="D24" s="98">
        <v>8.0097965974867744</v>
      </c>
      <c r="E24" s="98"/>
      <c r="F24" s="98"/>
      <c r="G24" s="98"/>
      <c r="H24" s="98"/>
      <c r="I24" s="98"/>
      <c r="J24" s="98"/>
      <c r="K24" s="98"/>
      <c r="S24" s="21"/>
      <c r="T24" s="21"/>
      <c r="U24" s="21"/>
      <c r="V24" s="21"/>
      <c r="W24" s="21"/>
      <c r="X24" s="21"/>
      <c r="Y24" s="21"/>
      <c r="AP24" s="23"/>
      <c r="AR24" s="23"/>
      <c r="AU24" s="23"/>
      <c r="BB24" s="98"/>
      <c r="BC24" s="98"/>
      <c r="BD24" s="98"/>
      <c r="BE24" s="98"/>
      <c r="BF24" s="98"/>
      <c r="BG24" s="98"/>
      <c r="BH24" s="98"/>
      <c r="BI24" s="98"/>
      <c r="BJ24" s="98"/>
      <c r="BK24" s="98"/>
    </row>
    <row r="25" spans="1:63" x14ac:dyDescent="0.25">
      <c r="A25" s="98">
        <v>747.5716625236588</v>
      </c>
      <c r="B25" s="98">
        <v>8.6749999999999994E-2</v>
      </c>
      <c r="C25" s="98">
        <v>0.40274178574393182</v>
      </c>
      <c r="D25" s="98">
        <v>8.4366642989855833</v>
      </c>
      <c r="E25" s="98"/>
      <c r="F25" s="98"/>
      <c r="G25" s="98"/>
      <c r="H25" s="98"/>
      <c r="I25" s="98"/>
      <c r="J25" s="98"/>
      <c r="K25" s="98"/>
      <c r="S25" s="21"/>
      <c r="T25" s="21"/>
      <c r="U25" s="21"/>
      <c r="V25" s="21"/>
      <c r="W25" s="21"/>
      <c r="X25" s="21"/>
      <c r="Y25" s="21"/>
      <c r="AP25" s="23"/>
      <c r="AR25" s="23"/>
      <c r="AU25" s="23"/>
      <c r="BB25" s="98"/>
      <c r="BC25" s="98"/>
      <c r="BD25" s="98"/>
      <c r="BE25" s="98"/>
      <c r="BF25" s="98"/>
      <c r="BG25" s="98"/>
      <c r="BH25" s="98"/>
      <c r="BI25" s="98"/>
      <c r="BJ25" s="98"/>
      <c r="BK25" s="98"/>
    </row>
    <row r="26" spans="1:63" x14ac:dyDescent="0.25">
      <c r="A26" s="98">
        <v>720.72535032704513</v>
      </c>
      <c r="B26" s="98">
        <v>9.0249999999999997E-2</v>
      </c>
      <c r="C26" s="98">
        <v>0.39744227335300314</v>
      </c>
      <c r="D26" s="98">
        <v>8.6051735196523005</v>
      </c>
      <c r="E26" s="98"/>
      <c r="F26" s="98"/>
      <c r="G26" s="98"/>
      <c r="H26" s="98"/>
      <c r="I26" s="98"/>
      <c r="J26" s="98"/>
      <c r="K26" s="98"/>
      <c r="S26" s="21"/>
      <c r="T26" s="21"/>
      <c r="U26" s="21"/>
      <c r="V26" s="21"/>
      <c r="W26" s="21"/>
      <c r="X26" s="21"/>
      <c r="Y26" s="21"/>
      <c r="AP26" s="23"/>
      <c r="AR26" s="23"/>
      <c r="AU26" s="23"/>
      <c r="BB26" s="98"/>
      <c r="BC26" s="98"/>
      <c r="BD26" s="98"/>
      <c r="BE26" s="98"/>
      <c r="BF26" s="98"/>
      <c r="BG26" s="98"/>
      <c r="BH26" s="98"/>
      <c r="BI26" s="98"/>
      <c r="BJ26" s="98"/>
      <c r="BK26" s="98"/>
    </row>
    <row r="27" spans="1:63" x14ac:dyDescent="0.25">
      <c r="A27" s="98">
        <v>759.53003383091857</v>
      </c>
      <c r="B27" s="98">
        <v>8.8249999999999995E-2</v>
      </c>
      <c r="C27" s="98">
        <v>0.33654299872472032</v>
      </c>
      <c r="D27" s="98">
        <v>8.6454484603072181</v>
      </c>
      <c r="E27" s="98"/>
      <c r="F27" s="98"/>
      <c r="G27" s="98"/>
      <c r="H27" s="98"/>
      <c r="I27" s="98"/>
      <c r="J27" s="98"/>
      <c r="K27" s="98"/>
      <c r="S27" s="21"/>
      <c r="T27" s="21"/>
      <c r="U27" s="21"/>
      <c r="V27" s="21"/>
      <c r="W27" s="21"/>
      <c r="X27" s="21"/>
      <c r="Y27" s="21"/>
      <c r="AP27" s="23"/>
      <c r="AR27" s="23"/>
      <c r="AU27" s="23"/>
      <c r="BB27" s="98"/>
      <c r="BC27" s="98"/>
      <c r="BD27" s="98"/>
      <c r="BE27" s="98"/>
      <c r="BF27" s="98"/>
      <c r="BG27" s="98"/>
      <c r="BH27" s="98"/>
      <c r="BI27" s="98"/>
      <c r="BJ27" s="98"/>
      <c r="BK27" s="98"/>
    </row>
    <row r="28" spans="1:63" x14ac:dyDescent="0.25">
      <c r="A28" s="98">
        <v>637.80913033845241</v>
      </c>
      <c r="B28" s="98">
        <v>9.9750000000000019E-2</v>
      </c>
      <c r="C28" s="98">
        <v>0.60751541441637513</v>
      </c>
      <c r="D28" s="98">
        <v>8.9086213100383311</v>
      </c>
      <c r="E28" s="98"/>
      <c r="F28" s="98"/>
      <c r="G28" s="98"/>
      <c r="H28" s="98"/>
      <c r="I28" s="98"/>
      <c r="J28" s="98"/>
      <c r="K28" s="98"/>
      <c r="S28" s="21"/>
      <c r="T28" s="21"/>
      <c r="U28" s="21"/>
      <c r="V28" s="21"/>
      <c r="W28" s="21"/>
      <c r="X28" s="21"/>
      <c r="Y28" s="21"/>
      <c r="AP28" s="23"/>
      <c r="AR28" s="23"/>
      <c r="AU28" s="23"/>
      <c r="BB28" s="98"/>
      <c r="BC28" s="98"/>
      <c r="BD28" s="98"/>
      <c r="BE28" s="98"/>
      <c r="BF28" s="98"/>
      <c r="BG28" s="98"/>
      <c r="BH28" s="98"/>
      <c r="BI28" s="98"/>
      <c r="BJ28" s="98"/>
      <c r="BK28" s="98"/>
    </row>
    <row r="29" spans="1:63" x14ac:dyDescent="0.25">
      <c r="A29" s="98">
        <v>622.34187857734594</v>
      </c>
      <c r="B29" s="98">
        <v>0.10249999999999998</v>
      </c>
      <c r="C29" s="98">
        <v>0.44106645982885689</v>
      </c>
      <c r="D29" s="98">
        <v>9.030586954271449</v>
      </c>
      <c r="E29" s="98"/>
      <c r="F29" s="98"/>
      <c r="G29" s="98"/>
      <c r="H29" s="98"/>
      <c r="I29" s="98"/>
      <c r="J29" s="98"/>
      <c r="K29" s="98"/>
      <c r="S29" s="21"/>
      <c r="T29" s="21"/>
      <c r="U29" s="21"/>
      <c r="V29" s="21"/>
      <c r="W29" s="21"/>
      <c r="X29" s="21"/>
      <c r="Y29" s="21"/>
      <c r="AP29" s="23"/>
      <c r="AR29" s="23"/>
      <c r="AU29" s="23"/>
      <c r="BB29" s="98"/>
      <c r="BC29" s="98"/>
      <c r="BD29" s="98"/>
      <c r="BE29" s="98"/>
      <c r="BF29" s="98"/>
      <c r="BG29" s="98"/>
      <c r="BH29" s="98"/>
      <c r="BI29" s="98"/>
      <c r="BJ29" s="98"/>
      <c r="BK29" s="98"/>
    </row>
    <row r="30" spans="1:63" x14ac:dyDescent="0.25">
      <c r="A30" s="98">
        <v>709.65466467560793</v>
      </c>
      <c r="B30" s="98">
        <v>9.8500000000000004E-2</v>
      </c>
      <c r="C30" s="98">
        <v>0.4691763037149112</v>
      </c>
      <c r="D30" s="98">
        <v>9.2847134292740545</v>
      </c>
      <c r="E30" s="98"/>
      <c r="F30" s="98"/>
      <c r="G30" s="98"/>
      <c r="H30" s="98"/>
      <c r="I30" s="98"/>
      <c r="J30" s="98"/>
      <c r="K30" s="98"/>
      <c r="S30" s="21"/>
      <c r="T30" s="21"/>
      <c r="U30" s="21"/>
      <c r="V30" s="21"/>
      <c r="W30" s="21"/>
      <c r="X30" s="21"/>
      <c r="Y30" s="21"/>
      <c r="AP30" s="23"/>
      <c r="AR30" s="23"/>
      <c r="AU30" s="23"/>
      <c r="BB30" s="98"/>
      <c r="BC30" s="98"/>
      <c r="BD30" s="98"/>
      <c r="BE30" s="98"/>
      <c r="BF30" s="98"/>
      <c r="BG30" s="98"/>
      <c r="BH30" s="98"/>
      <c r="BI30" s="98"/>
      <c r="BJ30" s="98"/>
      <c r="BK30" s="98"/>
    </row>
    <row r="31" spans="1:63" x14ac:dyDescent="0.25">
      <c r="A31" s="98">
        <v>956.40732543619993</v>
      </c>
      <c r="B31" s="98">
        <v>0.111</v>
      </c>
      <c r="C31" s="98">
        <v>0.77893023476352474</v>
      </c>
      <c r="D31" s="98">
        <v>12.071396290115986</v>
      </c>
      <c r="E31" s="98"/>
      <c r="F31" s="98"/>
      <c r="G31" s="98"/>
      <c r="H31" s="98"/>
      <c r="I31" s="98"/>
      <c r="J31" s="98"/>
      <c r="K31" s="98"/>
      <c r="S31" s="21"/>
      <c r="T31" s="21"/>
      <c r="U31" s="21"/>
      <c r="V31" s="21"/>
      <c r="W31" s="21"/>
      <c r="X31" s="21"/>
      <c r="Y31" s="21"/>
      <c r="AP31" s="23"/>
      <c r="AR31" s="23"/>
      <c r="AU31" s="23"/>
      <c r="BB31" s="98"/>
      <c r="BC31" s="98"/>
      <c r="BD31" s="98"/>
      <c r="BE31" s="98"/>
      <c r="BF31" s="98"/>
      <c r="BG31" s="98"/>
      <c r="BH31" s="98"/>
      <c r="BI31" s="98"/>
      <c r="BJ31" s="98"/>
      <c r="BK31" s="98"/>
    </row>
    <row r="32" spans="1:63" x14ac:dyDescent="0.25">
      <c r="E32" s="98"/>
      <c r="F32" s="98"/>
      <c r="G32" s="98"/>
      <c r="H32" s="98"/>
      <c r="I32" s="98"/>
      <c r="J32" s="98"/>
      <c r="K32" s="98"/>
      <c r="S32" s="21"/>
      <c r="T32" s="21"/>
      <c r="U32" s="21"/>
      <c r="V32" s="21"/>
      <c r="W32" s="21"/>
      <c r="X32" s="21"/>
      <c r="Y32" s="21"/>
      <c r="AP32" s="23"/>
      <c r="AR32" s="23"/>
      <c r="AU32" s="23"/>
      <c r="BB32" s="98"/>
      <c r="BC32" s="98"/>
      <c r="BD32" s="98"/>
      <c r="BE32" s="98"/>
      <c r="BF32" s="98"/>
      <c r="BG32" s="98"/>
      <c r="BH32" s="98"/>
      <c r="BI32" s="98"/>
      <c r="BJ32" s="98"/>
      <c r="BK32" s="98"/>
    </row>
    <row r="33" spans="5:63" x14ac:dyDescent="0.25">
      <c r="E33" s="98"/>
      <c r="F33" s="98"/>
      <c r="G33" s="98"/>
      <c r="H33" s="98"/>
      <c r="I33" s="98"/>
      <c r="J33" s="98"/>
      <c r="K33" s="98"/>
      <c r="S33" s="21"/>
      <c r="T33" s="21"/>
      <c r="U33" s="21"/>
      <c r="V33" s="21"/>
      <c r="W33" s="21"/>
      <c r="X33" s="21"/>
      <c r="Y33" s="21"/>
      <c r="AP33" s="23"/>
      <c r="AR33" s="23"/>
      <c r="AU33" s="23"/>
      <c r="BB33" s="98"/>
      <c r="BC33" s="98"/>
      <c r="BD33" s="98"/>
      <c r="BE33" s="98"/>
      <c r="BF33" s="98"/>
      <c r="BG33" s="98"/>
      <c r="BH33" s="98"/>
      <c r="BI33" s="98"/>
      <c r="BJ33" s="98"/>
      <c r="BK33" s="98"/>
    </row>
    <row r="34" spans="5:63" x14ac:dyDescent="0.25">
      <c r="E34" s="98"/>
      <c r="F34" s="98"/>
      <c r="G34" s="98"/>
      <c r="H34" s="98"/>
      <c r="I34" s="98"/>
      <c r="J34" s="98"/>
      <c r="K34" s="98"/>
      <c r="S34" s="21"/>
      <c r="T34" s="21"/>
      <c r="U34" s="21"/>
      <c r="V34" s="21"/>
      <c r="W34" s="21"/>
      <c r="Y34" s="21"/>
      <c r="AP34" s="23"/>
      <c r="AR34" s="23"/>
      <c r="AU34" s="23"/>
      <c r="BB34" s="98"/>
      <c r="BC34" s="98"/>
      <c r="BD34" s="98"/>
      <c r="BE34" s="98"/>
      <c r="BF34" s="98"/>
      <c r="BG34" s="98"/>
      <c r="BH34" s="98"/>
      <c r="BI34" s="98"/>
      <c r="BJ34" s="98"/>
      <c r="BK34" s="98"/>
    </row>
    <row r="35" spans="5:63" x14ac:dyDescent="0.25">
      <c r="E35" s="98"/>
      <c r="F35" s="98"/>
      <c r="G35" s="98"/>
      <c r="H35" s="98"/>
      <c r="I35" s="98"/>
      <c r="J35" s="98"/>
      <c r="K35" s="98"/>
      <c r="S35" s="21"/>
      <c r="T35" s="21"/>
      <c r="U35" s="21"/>
      <c r="V35" s="21"/>
      <c r="W35" s="21"/>
      <c r="Y35" s="21"/>
      <c r="AP35" s="23"/>
      <c r="AR35" s="23"/>
      <c r="AU35" s="23"/>
      <c r="BB35" s="98"/>
      <c r="BC35" s="98"/>
      <c r="BD35" s="98"/>
      <c r="BE35" s="98"/>
      <c r="BF35" s="98"/>
      <c r="BG35" s="98"/>
      <c r="BH35" s="98"/>
      <c r="BI35" s="98"/>
      <c r="BJ35" s="98"/>
      <c r="BK35" s="98"/>
    </row>
    <row r="36" spans="5:63" x14ac:dyDescent="0.25">
      <c r="S36" s="21"/>
      <c r="T36" s="21"/>
      <c r="U36" s="21"/>
      <c r="V36" s="21"/>
      <c r="W36" s="21"/>
      <c r="Y36" s="21"/>
      <c r="AP36" s="23"/>
      <c r="AR36" s="23"/>
      <c r="AU36" s="23"/>
      <c r="BB36" s="98"/>
      <c r="BC36" s="98"/>
      <c r="BD36" s="98"/>
      <c r="BE36" s="98"/>
      <c r="BF36" s="98"/>
      <c r="BG36" s="98"/>
      <c r="BH36" s="98"/>
      <c r="BI36" s="98"/>
      <c r="BJ36" s="98"/>
      <c r="BK36" s="98"/>
    </row>
    <row r="37" spans="5:63" x14ac:dyDescent="0.25">
      <c r="S37" s="21"/>
      <c r="T37" s="21"/>
      <c r="U37" s="21"/>
      <c r="V37" s="21"/>
      <c r="W37" s="21"/>
      <c r="Y37" s="21"/>
      <c r="AP37" s="23"/>
      <c r="AR37" s="23"/>
      <c r="AU37" s="23"/>
      <c r="BB37" s="98"/>
      <c r="BC37" s="98"/>
      <c r="BD37" s="98"/>
      <c r="BE37" s="98"/>
      <c r="BF37" s="98"/>
      <c r="BG37" s="98"/>
      <c r="BH37" s="98"/>
      <c r="BI37" s="98"/>
      <c r="BJ37" s="98"/>
      <c r="BK37" s="98"/>
    </row>
    <row r="38" spans="5:63" x14ac:dyDescent="0.25">
      <c r="S38" s="21"/>
      <c r="T38" s="21"/>
      <c r="U38" s="21"/>
      <c r="V38" s="21"/>
      <c r="W38" s="21"/>
      <c r="Y38" s="21"/>
      <c r="AP38" s="23"/>
      <c r="AR38" s="23"/>
      <c r="AU38" s="23"/>
      <c r="BB38" s="98"/>
      <c r="BC38" s="98"/>
      <c r="BD38" s="98"/>
      <c r="BE38" s="98"/>
      <c r="BF38" s="98"/>
      <c r="BG38" s="98"/>
      <c r="BH38" s="98"/>
      <c r="BI38" s="98"/>
      <c r="BJ38" s="98"/>
      <c r="BK38" s="98"/>
    </row>
    <row r="39" spans="5:63" x14ac:dyDescent="0.25">
      <c r="S39" s="21"/>
      <c r="T39" s="21"/>
      <c r="U39" s="21"/>
      <c r="V39" s="21"/>
      <c r="W39" s="21"/>
      <c r="Y39" s="21"/>
      <c r="AP39" s="23"/>
      <c r="AR39" s="23"/>
      <c r="AU39" s="23"/>
      <c r="BB39" s="98"/>
      <c r="BC39" s="98"/>
      <c r="BD39" s="98"/>
      <c r="BE39" s="98"/>
      <c r="BF39" s="98"/>
      <c r="BG39" s="98"/>
      <c r="BH39" s="98"/>
      <c r="BI39" s="98"/>
      <c r="BJ39" s="98"/>
      <c r="BK39" s="98"/>
    </row>
    <row r="40" spans="5:63" x14ac:dyDescent="0.25">
      <c r="S40" s="21"/>
      <c r="T40" s="21"/>
      <c r="U40" s="21"/>
      <c r="V40" s="21"/>
      <c r="W40" s="21"/>
      <c r="Y40" s="21"/>
      <c r="AP40" s="23"/>
      <c r="AR40" s="23"/>
      <c r="AU40" s="23"/>
      <c r="BB40" s="98"/>
      <c r="BC40" s="98"/>
      <c r="BD40" s="98"/>
      <c r="BE40" s="98"/>
      <c r="BF40" s="98"/>
      <c r="BG40" s="98"/>
      <c r="BH40" s="98"/>
      <c r="BI40" s="98"/>
      <c r="BJ40" s="98"/>
      <c r="BK40" s="98"/>
    </row>
    <row r="41" spans="5:63" x14ac:dyDescent="0.25">
      <c r="S41" s="21"/>
      <c r="T41" s="21"/>
      <c r="U41" s="21"/>
      <c r="V41" s="21"/>
      <c r="W41" s="21"/>
      <c r="Y41" s="21"/>
      <c r="AP41" s="23"/>
      <c r="AR41" s="23"/>
      <c r="AU41" s="23"/>
      <c r="BB41" s="98"/>
      <c r="BC41" s="98"/>
      <c r="BD41" s="98"/>
      <c r="BE41" s="98"/>
      <c r="BF41" s="98"/>
      <c r="BG41" s="98"/>
      <c r="BH41" s="98"/>
      <c r="BI41" s="98"/>
      <c r="BJ41" s="98"/>
      <c r="BK41" s="98"/>
    </row>
    <row r="42" spans="5:63" x14ac:dyDescent="0.25">
      <c r="S42" s="21"/>
      <c r="T42" s="21"/>
      <c r="U42" s="21"/>
      <c r="V42" s="21"/>
      <c r="W42" s="21"/>
      <c r="Y42" s="21"/>
      <c r="AP42" s="23"/>
      <c r="AR42" s="23"/>
      <c r="AU42" s="23"/>
      <c r="BB42" s="98"/>
      <c r="BC42" s="98"/>
      <c r="BD42" s="98"/>
      <c r="BE42" s="98"/>
      <c r="BF42" s="98"/>
      <c r="BG42" s="98"/>
      <c r="BH42" s="98"/>
      <c r="BI42" s="98"/>
      <c r="BJ42" s="98"/>
      <c r="BK42" s="98"/>
    </row>
    <row r="43" spans="5:63" x14ac:dyDescent="0.25">
      <c r="S43" s="21"/>
      <c r="T43" s="21"/>
      <c r="U43" s="21"/>
      <c r="V43" s="21"/>
      <c r="W43" s="21"/>
      <c r="Y43" s="21"/>
      <c r="AP43" s="23"/>
      <c r="AR43" s="23"/>
      <c r="AU43" s="23"/>
      <c r="BB43" s="98"/>
      <c r="BC43" s="98"/>
      <c r="BD43" s="98"/>
      <c r="BE43" s="98"/>
      <c r="BF43" s="98"/>
      <c r="BG43" s="98"/>
      <c r="BH43" s="98"/>
      <c r="BI43" s="98"/>
      <c r="BJ43" s="98"/>
      <c r="BK43" s="98"/>
    </row>
    <row r="44" spans="5:63" x14ac:dyDescent="0.25">
      <c r="S44" s="21"/>
      <c r="T44" s="21"/>
      <c r="U44" s="21"/>
      <c r="V44" s="21"/>
      <c r="W44" s="21"/>
      <c r="AP44" s="23"/>
      <c r="AR44" s="23"/>
      <c r="AU44" s="23"/>
      <c r="BB44" s="98"/>
      <c r="BC44" s="98"/>
      <c r="BD44" s="98"/>
      <c r="BE44" s="98"/>
      <c r="BF44" s="98"/>
      <c r="BG44" s="98"/>
      <c r="BH44" s="98"/>
      <c r="BI44" s="98"/>
      <c r="BJ44" s="98"/>
      <c r="BK44" s="98"/>
    </row>
    <row r="45" spans="5:63" x14ac:dyDescent="0.25">
      <c r="S45" s="21"/>
      <c r="T45" s="21"/>
      <c r="U45" s="21"/>
      <c r="V45" s="21"/>
      <c r="W45" s="21"/>
      <c r="AP45" s="23"/>
      <c r="AR45" s="23"/>
      <c r="AU45" s="23"/>
      <c r="BB45" s="98"/>
      <c r="BC45" s="98"/>
      <c r="BD45" s="98"/>
      <c r="BE45" s="98"/>
      <c r="BF45" s="98"/>
      <c r="BG45" s="98"/>
      <c r="BH45" s="98"/>
      <c r="BI45" s="98"/>
      <c r="BJ45" s="98"/>
      <c r="BK45" s="98"/>
    </row>
    <row r="46" spans="5:63" x14ac:dyDescent="0.25">
      <c r="S46" s="21"/>
      <c r="T46" s="21"/>
      <c r="U46" s="21"/>
      <c r="V46" s="21"/>
      <c r="W46" s="21"/>
      <c r="AP46" s="23"/>
      <c r="AR46" s="23"/>
      <c r="AU46" s="23"/>
      <c r="BB46" s="98"/>
      <c r="BC46" s="98"/>
      <c r="BD46" s="98"/>
      <c r="BE46" s="98"/>
      <c r="BF46" s="98"/>
      <c r="BG46" s="98"/>
      <c r="BH46" s="98"/>
      <c r="BI46" s="98"/>
      <c r="BJ46" s="98"/>
      <c r="BK46" s="98"/>
    </row>
    <row r="47" spans="5:63" x14ac:dyDescent="0.25">
      <c r="S47" s="21"/>
      <c r="T47" s="21"/>
      <c r="U47" s="21"/>
      <c r="V47" s="21"/>
      <c r="W47" s="21"/>
      <c r="AP47" s="23"/>
      <c r="AR47" s="23"/>
      <c r="AU47" s="23"/>
      <c r="BB47" s="98"/>
      <c r="BC47" s="98"/>
      <c r="BD47" s="98"/>
      <c r="BE47" s="98"/>
      <c r="BF47" s="98"/>
      <c r="BG47" s="98"/>
      <c r="BH47" s="98"/>
      <c r="BI47" s="98"/>
      <c r="BJ47" s="98"/>
      <c r="BK47" s="98"/>
    </row>
    <row r="48" spans="5:63" x14ac:dyDescent="0.25">
      <c r="S48" s="21"/>
      <c r="T48" s="21"/>
      <c r="U48" s="21"/>
      <c r="V48" s="21"/>
      <c r="W48" s="21"/>
      <c r="AP48" s="23"/>
      <c r="AR48" s="23"/>
      <c r="AU48" s="23"/>
      <c r="BB48" s="98"/>
      <c r="BC48" s="98"/>
      <c r="BD48" s="98"/>
      <c r="BE48" s="98"/>
      <c r="BF48" s="98"/>
      <c r="BG48" s="98"/>
      <c r="BH48" s="98"/>
      <c r="BI48" s="98"/>
      <c r="BJ48" s="98"/>
      <c r="BK48" s="98"/>
    </row>
    <row r="49" spans="19:63" x14ac:dyDescent="0.25">
      <c r="S49" s="21"/>
      <c r="T49" s="21"/>
      <c r="U49" s="21"/>
      <c r="V49" s="21"/>
      <c r="W49" s="21"/>
      <c r="AP49" s="23"/>
      <c r="AR49" s="23"/>
      <c r="AU49" s="23"/>
      <c r="BB49" s="98"/>
      <c r="BC49" s="98"/>
      <c r="BD49" s="98"/>
      <c r="BE49" s="98"/>
      <c r="BF49" s="98"/>
      <c r="BG49" s="98"/>
      <c r="BH49" s="98"/>
      <c r="BI49" s="98"/>
      <c r="BJ49" s="98"/>
      <c r="BK49" s="98"/>
    </row>
    <row r="50" spans="19:63" x14ac:dyDescent="0.25">
      <c r="S50" s="21"/>
      <c r="T50" s="21"/>
      <c r="U50" s="21"/>
      <c r="V50" s="21"/>
      <c r="W50" s="21"/>
      <c r="AP50" s="23"/>
      <c r="AR50" s="23"/>
      <c r="AU50" s="23"/>
      <c r="BB50" s="98"/>
      <c r="BC50" s="98"/>
      <c r="BD50" s="98"/>
      <c r="BE50" s="98"/>
      <c r="BF50" s="98"/>
      <c r="BG50" s="98"/>
      <c r="BH50" s="98"/>
      <c r="BI50" s="98"/>
      <c r="BJ50" s="98"/>
      <c r="BK50" s="98"/>
    </row>
    <row r="51" spans="19:63" x14ac:dyDescent="0.25">
      <c r="S51" s="21"/>
      <c r="T51" s="21"/>
      <c r="U51" s="21"/>
      <c r="V51" s="21"/>
      <c r="W51" s="21"/>
      <c r="AP51" s="23"/>
      <c r="AR51" s="23"/>
      <c r="AU51" s="23"/>
      <c r="BB51" s="98"/>
      <c r="BC51" s="98"/>
      <c r="BD51" s="98"/>
      <c r="BE51" s="98"/>
      <c r="BF51" s="98"/>
      <c r="BG51" s="98"/>
      <c r="BH51" s="98"/>
      <c r="BI51" s="98"/>
      <c r="BJ51" s="98"/>
      <c r="BK51" s="98"/>
    </row>
    <row r="52" spans="19:63" x14ac:dyDescent="0.25">
      <c r="S52" s="21"/>
      <c r="T52" s="21"/>
      <c r="U52" s="21"/>
      <c r="V52" s="21"/>
      <c r="W52" s="21"/>
      <c r="AP52" s="23"/>
      <c r="AR52" s="23"/>
      <c r="AU52" s="23"/>
      <c r="BB52" s="98"/>
      <c r="BC52" s="98"/>
      <c r="BD52" s="98"/>
      <c r="BE52" s="98"/>
      <c r="BF52" s="98"/>
      <c r="BG52" s="98"/>
      <c r="BH52" s="98"/>
      <c r="BI52" s="98"/>
      <c r="BJ52" s="98"/>
      <c r="BK52" s="98"/>
    </row>
    <row r="53" spans="19:63" x14ac:dyDescent="0.25">
      <c r="S53" s="21"/>
      <c r="T53" s="21"/>
      <c r="U53" s="21"/>
      <c r="V53" s="21"/>
      <c r="W53" s="21"/>
      <c r="AP53" s="23"/>
      <c r="AR53" s="23"/>
      <c r="AU53" s="23"/>
      <c r="BB53" s="98"/>
      <c r="BC53" s="98"/>
      <c r="BD53" s="98"/>
      <c r="BE53" s="98"/>
      <c r="BF53" s="98"/>
      <c r="BG53" s="98"/>
      <c r="BH53" s="98"/>
      <c r="BI53" s="98"/>
      <c r="BJ53" s="98"/>
      <c r="BK53" s="98"/>
    </row>
    <row r="54" spans="19:63" x14ac:dyDescent="0.25">
      <c r="S54" s="21"/>
      <c r="T54" s="21"/>
      <c r="U54" s="21"/>
      <c r="V54" s="21"/>
      <c r="W54" s="21"/>
      <c r="AP54" s="23"/>
      <c r="AR54" s="23"/>
      <c r="AU54" s="23"/>
      <c r="BB54" s="98"/>
      <c r="BC54" s="98"/>
      <c r="BD54" s="98"/>
      <c r="BE54" s="98"/>
      <c r="BF54" s="98"/>
      <c r="BG54" s="98"/>
      <c r="BH54" s="98"/>
      <c r="BI54" s="98"/>
      <c r="BJ54" s="98"/>
      <c r="BK54" s="98"/>
    </row>
    <row r="55" spans="19:63" x14ac:dyDescent="0.25">
      <c r="S55" s="21"/>
      <c r="T55" s="21"/>
      <c r="U55" s="21"/>
      <c r="V55" s="21"/>
      <c r="W55" s="21"/>
      <c r="AP55" s="23"/>
      <c r="AR55" s="23"/>
      <c r="AU55" s="23"/>
      <c r="BB55" s="98"/>
      <c r="BC55" s="98"/>
      <c r="BD55" s="98"/>
      <c r="BE55" s="98"/>
      <c r="BF55" s="98"/>
      <c r="BG55" s="98"/>
      <c r="BH55" s="98"/>
      <c r="BI55" s="98"/>
      <c r="BJ55" s="98"/>
      <c r="BK55" s="98"/>
    </row>
    <row r="56" spans="19:63" x14ac:dyDescent="0.25">
      <c r="S56" s="21"/>
      <c r="T56" s="21"/>
      <c r="U56" s="21"/>
      <c r="V56" s="21"/>
      <c r="W56" s="21"/>
      <c r="AP56" s="23"/>
      <c r="AR56" s="23"/>
      <c r="AU56" s="23"/>
      <c r="BB56" s="98"/>
      <c r="BC56" s="98"/>
      <c r="BD56" s="98"/>
      <c r="BE56" s="98"/>
      <c r="BF56" s="98"/>
      <c r="BG56" s="98"/>
      <c r="BH56" s="98"/>
      <c r="BI56" s="98"/>
      <c r="BJ56" s="98"/>
      <c r="BK56" s="98"/>
    </row>
    <row r="57" spans="19:63" x14ac:dyDescent="0.25">
      <c r="S57" s="21"/>
      <c r="T57" s="21"/>
      <c r="U57" s="21"/>
      <c r="V57" s="21"/>
      <c r="W57" s="21"/>
      <c r="AP57" s="23"/>
      <c r="AR57" s="23"/>
      <c r="AU57" s="23"/>
    </row>
    <row r="58" spans="19:63" x14ac:dyDescent="0.25">
      <c r="S58" s="21"/>
      <c r="T58" s="21"/>
      <c r="U58" s="21"/>
      <c r="V58" s="21"/>
      <c r="W58" s="21"/>
      <c r="AP58" s="23"/>
      <c r="AR58" s="23"/>
      <c r="AU58" s="23"/>
    </row>
    <row r="59" spans="19:63" x14ac:dyDescent="0.25">
      <c r="S59" s="21"/>
      <c r="T59" s="21"/>
      <c r="U59" s="21"/>
      <c r="V59" s="21"/>
      <c r="W59" s="21"/>
      <c r="AP59" s="23"/>
      <c r="AR59" s="23"/>
      <c r="AU59" s="23"/>
    </row>
    <row r="60" spans="19:63" x14ac:dyDescent="0.25">
      <c r="S60" s="21"/>
      <c r="T60" s="21"/>
      <c r="U60" s="21"/>
      <c r="V60" s="21"/>
      <c r="W60" s="21"/>
      <c r="AP60" s="23"/>
      <c r="AR60" s="23"/>
      <c r="AU60" s="23"/>
    </row>
    <row r="61" spans="19:63" x14ac:dyDescent="0.25">
      <c r="S61" s="21"/>
      <c r="T61" s="21"/>
      <c r="U61" s="21"/>
      <c r="V61" s="21"/>
      <c r="W61" s="21"/>
      <c r="AP61" s="23"/>
      <c r="AR61" s="23"/>
      <c r="AU61" s="23"/>
    </row>
    <row r="62" spans="19:63" x14ac:dyDescent="0.25">
      <c r="S62" s="21"/>
      <c r="T62" s="21"/>
      <c r="U62" s="21"/>
      <c r="V62" s="21"/>
      <c r="W62" s="21"/>
      <c r="AP62" s="23"/>
      <c r="AR62" s="23"/>
      <c r="AU62" s="23"/>
    </row>
    <row r="63" spans="19:63" x14ac:dyDescent="0.25">
      <c r="S63" s="21"/>
      <c r="T63" s="21"/>
      <c r="U63" s="21"/>
      <c r="V63" s="21"/>
      <c r="W63" s="21"/>
      <c r="AP63" s="23"/>
      <c r="AR63" s="23"/>
      <c r="AU63" s="23"/>
    </row>
    <row r="64" spans="19:63" x14ac:dyDescent="0.25">
      <c r="S64" s="21"/>
      <c r="T64" s="21"/>
      <c r="U64" s="21"/>
      <c r="V64" s="21"/>
      <c r="W64" s="21"/>
      <c r="AP64" s="23"/>
      <c r="AR64" s="23"/>
      <c r="AU64" s="23"/>
    </row>
    <row r="65" spans="19:47" x14ac:dyDescent="0.25">
      <c r="S65" s="21"/>
      <c r="T65" s="21"/>
      <c r="U65" s="21"/>
      <c r="V65" s="21"/>
      <c r="W65" s="21"/>
      <c r="AP65" s="23"/>
      <c r="AR65" s="23"/>
      <c r="AU65" s="23"/>
    </row>
    <row r="66" spans="19:47" x14ac:dyDescent="0.25">
      <c r="S66" s="21"/>
      <c r="T66" s="21"/>
      <c r="U66" s="21"/>
      <c r="V66" s="21"/>
      <c r="W66" s="21"/>
      <c r="AP66" s="23"/>
      <c r="AR66" s="23"/>
      <c r="AU66" s="23"/>
    </row>
    <row r="67" spans="19:47" x14ac:dyDescent="0.25">
      <c r="S67" s="21"/>
      <c r="T67" s="21"/>
      <c r="U67" s="21"/>
      <c r="V67" s="21"/>
      <c r="W67" s="21"/>
      <c r="AP67" s="23"/>
      <c r="AR67" s="23"/>
      <c r="AU67" s="23"/>
    </row>
    <row r="68" spans="19:47" x14ac:dyDescent="0.25">
      <c r="S68" s="21"/>
      <c r="T68" s="21"/>
      <c r="U68" s="21"/>
      <c r="V68" s="21"/>
      <c r="W68" s="21"/>
      <c r="AP68" s="23"/>
      <c r="AR68" s="23"/>
      <c r="AU68" s="23"/>
    </row>
    <row r="69" spans="19:47" x14ac:dyDescent="0.25">
      <c r="S69" s="21"/>
      <c r="T69" s="21"/>
      <c r="U69" s="21"/>
      <c r="V69" s="21"/>
      <c r="W69" s="21"/>
      <c r="AP69" s="23"/>
      <c r="AR69" s="23"/>
      <c r="AU69" s="23"/>
    </row>
    <row r="70" spans="19:47" x14ac:dyDescent="0.25">
      <c r="S70" s="21"/>
      <c r="T70" s="21"/>
      <c r="U70" s="21"/>
      <c r="V70" s="21"/>
      <c r="W70" s="21"/>
      <c r="AP70" s="23"/>
      <c r="AR70" s="23"/>
      <c r="AU70" s="23"/>
    </row>
    <row r="71" spans="19:47" x14ac:dyDescent="0.25">
      <c r="S71" s="21"/>
      <c r="T71" s="21"/>
      <c r="U71" s="21"/>
      <c r="V71" s="21"/>
      <c r="W71" s="21"/>
      <c r="AP71" s="23"/>
      <c r="AR71" s="23"/>
      <c r="AU71" s="23"/>
    </row>
    <row r="72" spans="19:47" x14ac:dyDescent="0.25">
      <c r="S72" s="21"/>
      <c r="T72" s="21"/>
      <c r="U72" s="21"/>
      <c r="V72" s="21"/>
      <c r="W72" s="21"/>
      <c r="AP72" s="23"/>
      <c r="AR72" s="23"/>
      <c r="AU72" s="23"/>
    </row>
    <row r="73" spans="19:47" x14ac:dyDescent="0.25">
      <c r="S73" s="21"/>
      <c r="T73" s="21"/>
      <c r="U73" s="21"/>
      <c r="V73" s="21"/>
      <c r="W73" s="21"/>
      <c r="AP73" s="23"/>
      <c r="AR73" s="23"/>
      <c r="AU73" s="23"/>
    </row>
    <row r="74" spans="19:47" x14ac:dyDescent="0.25">
      <c r="S74" s="21"/>
      <c r="T74" s="21"/>
      <c r="U74" s="21"/>
      <c r="V74" s="21"/>
      <c r="W74" s="21"/>
      <c r="AP74" s="23"/>
      <c r="AR74" s="23"/>
      <c r="AU74" s="23"/>
    </row>
    <row r="75" spans="19:47" x14ac:dyDescent="0.25">
      <c r="S75" s="21"/>
      <c r="T75" s="21"/>
      <c r="U75" s="21"/>
      <c r="V75" s="21"/>
      <c r="W75" s="21"/>
      <c r="AP75" s="23"/>
      <c r="AR75" s="23"/>
      <c r="AU75" s="23"/>
    </row>
    <row r="76" spans="19:47" x14ac:dyDescent="0.25">
      <c r="S76" s="21"/>
      <c r="T76" s="21"/>
      <c r="U76" s="21"/>
      <c r="V76" s="21"/>
      <c r="W76" s="21"/>
      <c r="AP76" s="23"/>
      <c r="AR76" s="23"/>
      <c r="AU76" s="23"/>
    </row>
    <row r="77" spans="19:47" x14ac:dyDescent="0.25">
      <c r="S77" s="21"/>
      <c r="T77" s="21"/>
      <c r="U77" s="21"/>
      <c r="V77" s="21"/>
      <c r="W77" s="21"/>
      <c r="AP77" s="23"/>
      <c r="AR77" s="23"/>
      <c r="AU77" s="23"/>
    </row>
    <row r="78" spans="19:47" x14ac:dyDescent="0.25">
      <c r="S78" s="21"/>
      <c r="T78" s="21"/>
      <c r="U78" s="21"/>
      <c r="V78" s="21"/>
      <c r="W78" s="21"/>
      <c r="AP78" s="23"/>
      <c r="AR78" s="23"/>
      <c r="AU78" s="23"/>
    </row>
    <row r="79" spans="19:47" x14ac:dyDescent="0.25">
      <c r="S79" s="21"/>
      <c r="T79" s="21"/>
      <c r="U79" s="21"/>
      <c r="V79" s="21"/>
      <c r="W79" s="21"/>
      <c r="AP79" s="23"/>
      <c r="AR79" s="23"/>
      <c r="AU79" s="23"/>
    </row>
    <row r="80" spans="19:47" x14ac:dyDescent="0.25">
      <c r="S80" s="21"/>
      <c r="T80" s="21"/>
      <c r="U80" s="21"/>
      <c r="V80" s="21"/>
      <c r="W80" s="21"/>
      <c r="AP80" s="23"/>
      <c r="AR80" s="23"/>
      <c r="AU80" s="23"/>
    </row>
    <row r="81" spans="19:47" x14ac:dyDescent="0.25">
      <c r="S81" s="21"/>
      <c r="T81" s="21"/>
      <c r="U81" s="21"/>
      <c r="V81" s="21"/>
      <c r="W81" s="21"/>
      <c r="AP81" s="23"/>
      <c r="AR81" s="23"/>
      <c r="AU81" s="23"/>
    </row>
    <row r="82" spans="19:47" x14ac:dyDescent="0.25">
      <c r="S82" s="21"/>
      <c r="T82" s="21"/>
      <c r="U82" s="21"/>
      <c r="V82" s="21"/>
      <c r="W82" s="21"/>
      <c r="AP82" s="23"/>
      <c r="AR82" s="23"/>
      <c r="AU82" s="23"/>
    </row>
    <row r="83" spans="19:47" x14ac:dyDescent="0.25">
      <c r="S83" s="21"/>
      <c r="T83" s="21"/>
      <c r="U83" s="21"/>
      <c r="V83" s="21"/>
      <c r="W83" s="21"/>
      <c r="AP83" s="23"/>
      <c r="AR83" s="23"/>
      <c r="AU83" s="23"/>
    </row>
    <row r="84" spans="19:47" x14ac:dyDescent="0.25">
      <c r="S84" s="21"/>
      <c r="T84" s="21"/>
      <c r="U84" s="21"/>
      <c r="V84" s="21"/>
      <c r="W84" s="21"/>
      <c r="AP84" s="23"/>
      <c r="AR84" s="23"/>
      <c r="AU84" s="23"/>
    </row>
    <row r="85" spans="19:47" x14ac:dyDescent="0.25">
      <c r="S85" s="21"/>
      <c r="T85" s="21"/>
      <c r="U85" s="21"/>
      <c r="V85" s="21"/>
      <c r="W85" s="21"/>
      <c r="AP85" s="23"/>
      <c r="AR85" s="23"/>
      <c r="AU85" s="23"/>
    </row>
    <row r="86" spans="19:47" x14ac:dyDescent="0.25">
      <c r="S86" s="21"/>
      <c r="T86" s="21"/>
      <c r="U86" s="21"/>
      <c r="V86" s="21"/>
      <c r="W86" s="21"/>
      <c r="AP86" s="23"/>
      <c r="AR86" s="23"/>
      <c r="AU86" s="23"/>
    </row>
    <row r="87" spans="19:47" x14ac:dyDescent="0.25">
      <c r="S87" s="21"/>
      <c r="T87" s="21"/>
      <c r="U87" s="21"/>
      <c r="V87" s="21"/>
      <c r="W87" s="21"/>
      <c r="AP87" s="23"/>
      <c r="AR87" s="23"/>
      <c r="AU87" s="23"/>
    </row>
    <row r="88" spans="19:47" x14ac:dyDescent="0.25">
      <c r="S88" s="21"/>
      <c r="T88" s="21"/>
      <c r="U88" s="21"/>
      <c r="V88" s="21"/>
      <c r="W88" s="21"/>
      <c r="AP88" s="23"/>
      <c r="AR88" s="23"/>
      <c r="AU88" s="23"/>
    </row>
    <row r="89" spans="19:47" x14ac:dyDescent="0.25">
      <c r="S89" s="21"/>
      <c r="T89" s="21"/>
      <c r="U89" s="21"/>
      <c r="V89" s="21"/>
      <c r="W89" s="21"/>
      <c r="AP89" s="23"/>
      <c r="AR89" s="23"/>
      <c r="AU89" s="23"/>
    </row>
    <row r="90" spans="19:47" x14ac:dyDescent="0.25">
      <c r="S90" s="21"/>
      <c r="T90" s="21"/>
      <c r="U90" s="21"/>
      <c r="V90" s="21"/>
      <c r="W90" s="21"/>
      <c r="AP90" s="23"/>
      <c r="AR90" s="23"/>
      <c r="AU90" s="23"/>
    </row>
    <row r="91" spans="19:47" x14ac:dyDescent="0.25">
      <c r="S91" s="21"/>
      <c r="T91" s="21"/>
      <c r="U91" s="21"/>
      <c r="V91" s="21"/>
      <c r="W91" s="21"/>
      <c r="AP91" s="23"/>
      <c r="AR91" s="23"/>
      <c r="AU91" s="23"/>
    </row>
    <row r="92" spans="19:47" x14ac:dyDescent="0.25">
      <c r="S92" s="21"/>
      <c r="T92" s="21"/>
      <c r="U92" s="21"/>
      <c r="V92" s="21"/>
      <c r="W92" s="21"/>
      <c r="AP92" s="23"/>
      <c r="AR92" s="23"/>
      <c r="AU92" s="23"/>
    </row>
    <row r="93" spans="19:47" x14ac:dyDescent="0.25">
      <c r="S93" s="21"/>
      <c r="T93" s="21"/>
      <c r="U93" s="21"/>
      <c r="V93" s="21"/>
      <c r="W93" s="21"/>
      <c r="AP93" s="23"/>
      <c r="AR93" s="23"/>
      <c r="AU93" s="23"/>
    </row>
    <row r="94" spans="19:47" x14ac:dyDescent="0.25">
      <c r="S94" s="21"/>
      <c r="T94" s="21"/>
      <c r="U94" s="21"/>
      <c r="V94" s="21"/>
      <c r="W94" s="21"/>
      <c r="AP94" s="23"/>
      <c r="AR94" s="23"/>
      <c r="AU94" s="23"/>
    </row>
    <row r="95" spans="19:47" x14ac:dyDescent="0.25">
      <c r="S95" s="21"/>
      <c r="T95" s="21"/>
      <c r="U95" s="21"/>
      <c r="V95" s="21"/>
      <c r="W95" s="21"/>
      <c r="AP95" s="23"/>
      <c r="AR95" s="23"/>
      <c r="AU95" s="23"/>
    </row>
    <row r="96" spans="19:47" x14ac:dyDescent="0.25">
      <c r="S96" s="21"/>
      <c r="T96" s="21"/>
      <c r="U96" s="21"/>
      <c r="V96" s="21"/>
      <c r="W96" s="21"/>
      <c r="AP96" s="23"/>
      <c r="AR96" s="23"/>
      <c r="AU96" s="23"/>
    </row>
    <row r="97" spans="19:47" x14ac:dyDescent="0.25">
      <c r="S97" s="21"/>
      <c r="T97" s="21"/>
      <c r="U97" s="21"/>
      <c r="V97" s="21"/>
      <c r="W97" s="21"/>
      <c r="AP97" s="23"/>
      <c r="AR97" s="23"/>
      <c r="AU97" s="23"/>
    </row>
    <row r="98" spans="19:47" x14ac:dyDescent="0.25">
      <c r="S98" s="21"/>
      <c r="T98" s="21"/>
      <c r="U98" s="21"/>
      <c r="V98" s="21"/>
      <c r="W98" s="21"/>
      <c r="AP98" s="23"/>
      <c r="AR98" s="23"/>
      <c r="AU98" s="23"/>
    </row>
    <row r="99" spans="19:47" x14ac:dyDescent="0.25">
      <c r="S99" s="21"/>
      <c r="T99" s="21"/>
      <c r="U99" s="21"/>
      <c r="V99" s="21"/>
      <c r="W99" s="21"/>
      <c r="AP99" s="23"/>
      <c r="AR99" s="23"/>
      <c r="AU99" s="23"/>
    </row>
    <row r="100" spans="19:47" x14ac:dyDescent="0.25">
      <c r="S100" s="21"/>
      <c r="T100" s="21"/>
      <c r="U100" s="21"/>
      <c r="V100" s="21"/>
      <c r="W100" s="21"/>
      <c r="AP100" s="23"/>
      <c r="AR100" s="23"/>
      <c r="AU100" s="23"/>
    </row>
    <row r="101" spans="19:47" x14ac:dyDescent="0.25">
      <c r="S101" s="21"/>
      <c r="T101" s="21"/>
      <c r="U101" s="21"/>
      <c r="V101" s="21"/>
      <c r="W101" s="21"/>
      <c r="AP101" s="23"/>
      <c r="AR101" s="23"/>
      <c r="AU101" s="23"/>
    </row>
    <row r="102" spans="19:47" x14ac:dyDescent="0.25">
      <c r="S102" s="21"/>
      <c r="T102" s="21"/>
      <c r="U102" s="21"/>
      <c r="V102" s="21"/>
      <c r="W102" s="21"/>
      <c r="AP102" s="23"/>
      <c r="AR102" s="23"/>
      <c r="AU102" s="23"/>
    </row>
    <row r="103" spans="19:47" x14ac:dyDescent="0.25">
      <c r="S103" s="21"/>
      <c r="T103" s="21"/>
      <c r="U103" s="21"/>
      <c r="V103" s="21"/>
      <c r="W103" s="21"/>
      <c r="AP103" s="23"/>
      <c r="AR103" s="23"/>
      <c r="AU103" s="23"/>
    </row>
    <row r="104" spans="19:47" x14ac:dyDescent="0.25">
      <c r="S104" s="21"/>
      <c r="T104" s="21"/>
      <c r="U104" s="21"/>
      <c r="V104" s="21"/>
      <c r="W104" s="21"/>
      <c r="AP104" s="23"/>
      <c r="AR104" s="23"/>
      <c r="AU104" s="23"/>
    </row>
    <row r="105" spans="19:47" x14ac:dyDescent="0.25">
      <c r="S105" s="21"/>
      <c r="T105" s="21"/>
      <c r="U105" s="21"/>
      <c r="V105" s="21"/>
      <c r="W105" s="21"/>
      <c r="AP105" s="23"/>
      <c r="AR105" s="23"/>
      <c r="AU105" s="23"/>
    </row>
    <row r="106" spans="19:47" x14ac:dyDescent="0.25">
      <c r="S106" s="21"/>
      <c r="T106" s="21"/>
      <c r="U106" s="21"/>
      <c r="V106" s="21"/>
      <c r="W106" s="21"/>
      <c r="AP106" s="23"/>
      <c r="AR106" s="23"/>
      <c r="AU106" s="23"/>
    </row>
    <row r="107" spans="19:47" x14ac:dyDescent="0.25">
      <c r="S107" s="21"/>
      <c r="T107" s="21"/>
      <c r="U107" s="21"/>
      <c r="V107" s="21"/>
      <c r="W107" s="21"/>
      <c r="AP107" s="23"/>
      <c r="AR107" s="23"/>
      <c r="AU107" s="23"/>
    </row>
    <row r="108" spans="19:47" x14ac:dyDescent="0.25">
      <c r="S108" s="21"/>
      <c r="T108" s="21"/>
      <c r="U108" s="21"/>
      <c r="V108" s="21"/>
      <c r="W108" s="21"/>
      <c r="AP108" s="23"/>
      <c r="AR108" s="23"/>
      <c r="AU108" s="23"/>
    </row>
    <row r="109" spans="19:47" x14ac:dyDescent="0.25">
      <c r="S109" s="21"/>
      <c r="T109" s="21"/>
      <c r="U109" s="21"/>
      <c r="V109" s="21"/>
      <c r="W109" s="21"/>
      <c r="AP109" s="23"/>
      <c r="AR109" s="23"/>
      <c r="AU109" s="23"/>
    </row>
    <row r="110" spans="19:47" x14ac:dyDescent="0.25">
      <c r="S110" s="21"/>
      <c r="T110" s="21"/>
      <c r="U110" s="21"/>
      <c r="V110" s="21"/>
      <c r="W110" s="21"/>
      <c r="AP110" s="23"/>
      <c r="AR110" s="23"/>
      <c r="AU110" s="23"/>
    </row>
    <row r="111" spans="19:47" x14ac:dyDescent="0.25">
      <c r="S111" s="21"/>
      <c r="T111" s="21"/>
      <c r="U111" s="21"/>
      <c r="V111" s="21"/>
      <c r="W111" s="21"/>
      <c r="AP111" s="23"/>
      <c r="AR111" s="23"/>
      <c r="AU111" s="23"/>
    </row>
    <row r="112" spans="19:47" x14ac:dyDescent="0.25">
      <c r="S112" s="21"/>
      <c r="T112" s="21"/>
      <c r="U112" s="21"/>
      <c r="V112" s="21"/>
      <c r="W112" s="21"/>
      <c r="AP112" s="23"/>
      <c r="AR112" s="23"/>
      <c r="AU112" s="23"/>
    </row>
    <row r="113" spans="19:47" x14ac:dyDescent="0.25">
      <c r="S113" s="21"/>
      <c r="T113" s="21"/>
      <c r="U113" s="21"/>
      <c r="V113" s="21"/>
      <c r="W113" s="21"/>
      <c r="AP113" s="23"/>
      <c r="AR113" s="23"/>
      <c r="AU113" s="23"/>
    </row>
    <row r="114" spans="19:47" x14ac:dyDescent="0.25">
      <c r="S114" s="21"/>
      <c r="T114" s="21"/>
      <c r="U114" s="21"/>
      <c r="V114" s="21"/>
      <c r="W114" s="21"/>
      <c r="AP114" s="23"/>
      <c r="AR114" s="23"/>
      <c r="AU114" s="23"/>
    </row>
    <row r="115" spans="19:47" x14ac:dyDescent="0.25">
      <c r="S115" s="21"/>
      <c r="T115" s="21"/>
      <c r="U115" s="21"/>
      <c r="V115" s="21"/>
      <c r="W115" s="21"/>
      <c r="AP115" s="23"/>
      <c r="AR115" s="23"/>
      <c r="AU115" s="23"/>
    </row>
    <row r="116" spans="19:47" x14ac:dyDescent="0.25">
      <c r="S116" s="21"/>
      <c r="T116" s="21"/>
      <c r="U116" s="21"/>
      <c r="V116" s="21"/>
      <c r="W116" s="21"/>
      <c r="AP116" s="23"/>
      <c r="AR116" s="23"/>
      <c r="AU116" s="23"/>
    </row>
    <row r="117" spans="19:47" x14ac:dyDescent="0.25">
      <c r="S117" s="21"/>
      <c r="T117" s="21"/>
      <c r="U117" s="21"/>
      <c r="V117" s="21"/>
      <c r="W117" s="21"/>
      <c r="AP117" s="23"/>
      <c r="AR117" s="23"/>
      <c r="AU117" s="23"/>
    </row>
    <row r="118" spans="19:47" x14ac:dyDescent="0.25">
      <c r="S118" s="21"/>
      <c r="T118" s="21"/>
      <c r="U118" s="21"/>
      <c r="V118" s="21"/>
      <c r="W118" s="21"/>
      <c r="AP118" s="23"/>
      <c r="AR118" s="23"/>
      <c r="AU118" s="23"/>
    </row>
    <row r="119" spans="19:47" x14ac:dyDescent="0.25">
      <c r="S119" s="21"/>
      <c r="T119" s="21"/>
      <c r="U119" s="21"/>
      <c r="V119" s="21"/>
      <c r="W119" s="21"/>
      <c r="AP119" s="23"/>
      <c r="AR119" s="23"/>
      <c r="AU119" s="23"/>
    </row>
    <row r="120" spans="19:47" x14ac:dyDescent="0.25">
      <c r="S120" s="21"/>
      <c r="T120" s="21"/>
      <c r="U120" s="21"/>
      <c r="V120" s="21"/>
      <c r="W120" s="21"/>
      <c r="AP120" s="23"/>
      <c r="AR120" s="23"/>
      <c r="AU120" s="23"/>
    </row>
    <row r="121" spans="19:47" x14ac:dyDescent="0.25">
      <c r="S121" s="21"/>
      <c r="T121" s="21"/>
      <c r="U121" s="21"/>
      <c r="V121" s="21"/>
      <c r="W121" s="21"/>
      <c r="AP121" s="23"/>
      <c r="AR121" s="23"/>
      <c r="AU121" s="23"/>
    </row>
    <row r="122" spans="19:47" x14ac:dyDescent="0.25">
      <c r="S122" s="21"/>
      <c r="T122" s="21"/>
      <c r="U122" s="21"/>
      <c r="V122" s="21"/>
      <c r="W122" s="21"/>
      <c r="AP122" s="23"/>
      <c r="AR122" s="23"/>
      <c r="AU122" s="23"/>
    </row>
    <row r="123" spans="19:47" x14ac:dyDescent="0.25">
      <c r="S123" s="21"/>
      <c r="T123" s="21"/>
      <c r="U123" s="21"/>
      <c r="V123" s="21"/>
      <c r="W123" s="21"/>
      <c r="AP123" s="23"/>
      <c r="AR123" s="23"/>
      <c r="AU123" s="23"/>
    </row>
    <row r="124" spans="19:47" x14ac:dyDescent="0.25">
      <c r="S124" s="21"/>
      <c r="T124" s="21"/>
      <c r="U124" s="21"/>
      <c r="V124" s="21"/>
      <c r="W124" s="21"/>
      <c r="AP124" s="23"/>
      <c r="AR124" s="23"/>
      <c r="AU124" s="23"/>
    </row>
    <row r="125" spans="19:47" x14ac:dyDescent="0.25">
      <c r="S125" s="21"/>
      <c r="T125" s="21"/>
      <c r="U125" s="21"/>
      <c r="V125" s="21"/>
      <c r="W125" s="21"/>
      <c r="AP125" s="23"/>
      <c r="AR125" s="23"/>
      <c r="AU125" s="23"/>
    </row>
    <row r="126" spans="19:47" x14ac:dyDescent="0.25">
      <c r="S126" s="21"/>
      <c r="T126" s="21"/>
      <c r="U126" s="21"/>
      <c r="V126" s="21"/>
      <c r="W126" s="21"/>
      <c r="AP126" s="23"/>
      <c r="AR126" s="23"/>
      <c r="AU126" s="23"/>
    </row>
    <row r="127" spans="19:47" x14ac:dyDescent="0.25">
      <c r="S127" s="21"/>
      <c r="T127" s="21"/>
      <c r="U127" s="21"/>
      <c r="V127" s="21"/>
      <c r="W127" s="21"/>
      <c r="AP127" s="23"/>
      <c r="AR127" s="23"/>
      <c r="AU127" s="23"/>
    </row>
    <row r="128" spans="19:47" x14ac:dyDescent="0.25">
      <c r="S128" s="21"/>
      <c r="T128" s="21"/>
      <c r="U128" s="21"/>
      <c r="V128" s="21"/>
      <c r="W128" s="21"/>
      <c r="AP128" s="23"/>
      <c r="AR128" s="23"/>
      <c r="AU128" s="23"/>
    </row>
    <row r="129" spans="19:47" x14ac:dyDescent="0.25">
      <c r="S129" s="21"/>
      <c r="T129" s="21"/>
      <c r="U129" s="21"/>
      <c r="V129" s="21"/>
      <c r="W129" s="21"/>
      <c r="AP129" s="23"/>
      <c r="AR129" s="23"/>
      <c r="AU129" s="23"/>
    </row>
    <row r="130" spans="19:47" x14ac:dyDescent="0.25">
      <c r="S130" s="21"/>
      <c r="T130" s="21"/>
      <c r="U130" s="21"/>
      <c r="V130" s="21"/>
      <c r="W130" s="21"/>
      <c r="AP130" s="23"/>
      <c r="AR130" s="23"/>
      <c r="AU130" s="23"/>
    </row>
    <row r="131" spans="19:47" x14ac:dyDescent="0.25">
      <c r="S131" s="21"/>
      <c r="T131" s="21"/>
      <c r="U131" s="21"/>
      <c r="V131" s="21"/>
      <c r="W131" s="21"/>
      <c r="AP131" s="23"/>
      <c r="AR131" s="23"/>
      <c r="AU131" s="23"/>
    </row>
    <row r="132" spans="19:47" x14ac:dyDescent="0.25">
      <c r="S132" s="21"/>
      <c r="T132" s="21"/>
      <c r="U132" s="21"/>
      <c r="V132" s="21"/>
      <c r="W132" s="21"/>
      <c r="AP132" s="23"/>
      <c r="AR132" s="23"/>
      <c r="AU132" s="23"/>
    </row>
    <row r="133" spans="19:47" x14ac:dyDescent="0.25">
      <c r="S133" s="21"/>
      <c r="T133" s="21"/>
      <c r="U133" s="21"/>
      <c r="V133" s="21"/>
      <c r="W133" s="21"/>
      <c r="AP133" s="23"/>
      <c r="AR133" s="23"/>
      <c r="AU133" s="23"/>
    </row>
    <row r="134" spans="19:47" x14ac:dyDescent="0.25">
      <c r="S134" s="21"/>
      <c r="T134" s="21"/>
      <c r="U134" s="21"/>
      <c r="V134" s="21"/>
      <c r="W134" s="21"/>
      <c r="AP134" s="23"/>
      <c r="AR134" s="23"/>
      <c r="AU134" s="23"/>
    </row>
    <row r="135" spans="19:47" x14ac:dyDescent="0.25">
      <c r="S135" s="21"/>
      <c r="T135" s="21"/>
      <c r="U135" s="21"/>
      <c r="V135" s="21"/>
      <c r="W135" s="21"/>
      <c r="AP135" s="23"/>
      <c r="AR135" s="23"/>
      <c r="AU135" s="23"/>
    </row>
    <row r="136" spans="19:47" x14ac:dyDescent="0.25">
      <c r="S136" s="21"/>
      <c r="T136" s="21"/>
      <c r="U136" s="21"/>
      <c r="V136" s="21"/>
      <c r="W136" s="21"/>
      <c r="AP136" s="23"/>
      <c r="AR136" s="23"/>
      <c r="AU136" s="23"/>
    </row>
    <row r="137" spans="19:47" x14ac:dyDescent="0.25">
      <c r="S137" s="21"/>
      <c r="T137" s="21"/>
      <c r="U137" s="21"/>
      <c r="V137" s="21"/>
      <c r="W137" s="21"/>
      <c r="AP137" s="23"/>
      <c r="AR137" s="23"/>
      <c r="AU137" s="23"/>
    </row>
    <row r="138" spans="19:47" x14ac:dyDescent="0.25">
      <c r="S138" s="21"/>
      <c r="T138" s="21"/>
      <c r="U138" s="21"/>
      <c r="V138" s="21"/>
      <c r="W138" s="21"/>
      <c r="AP138" s="23"/>
      <c r="AR138" s="23"/>
      <c r="AU138" s="23"/>
    </row>
    <row r="139" spans="19:47" x14ac:dyDescent="0.25">
      <c r="S139" s="21"/>
      <c r="T139" s="21"/>
      <c r="U139" s="21"/>
      <c r="V139" s="21"/>
      <c r="W139" s="21"/>
      <c r="AP139" s="23"/>
      <c r="AR139" s="23"/>
      <c r="AU139" s="23"/>
    </row>
    <row r="140" spans="19:47" x14ac:dyDescent="0.25">
      <c r="S140" s="21"/>
      <c r="T140" s="21"/>
      <c r="U140" s="21"/>
      <c r="V140" s="21"/>
      <c r="W140" s="21"/>
      <c r="AP140" s="23"/>
      <c r="AR140" s="23"/>
      <c r="AU140" s="23"/>
    </row>
    <row r="141" spans="19:47" x14ac:dyDescent="0.25">
      <c r="S141" s="21"/>
      <c r="T141" s="21"/>
      <c r="U141" s="21"/>
      <c r="V141" s="21"/>
      <c r="W141" s="21"/>
      <c r="AP141" s="23"/>
      <c r="AR141" s="23"/>
      <c r="AU141" s="23"/>
    </row>
    <row r="142" spans="19:47" x14ac:dyDescent="0.25">
      <c r="S142" s="21"/>
      <c r="T142" s="21"/>
      <c r="U142" s="21"/>
      <c r="V142" s="21"/>
      <c r="W142" s="21"/>
      <c r="AP142" s="23"/>
      <c r="AR142" s="23"/>
      <c r="AU142" s="23"/>
    </row>
    <row r="143" spans="19:47" x14ac:dyDescent="0.25">
      <c r="S143" s="21"/>
      <c r="T143" s="21"/>
      <c r="U143" s="21"/>
      <c r="V143" s="21"/>
      <c r="W143" s="21"/>
      <c r="AP143" s="23"/>
      <c r="AR143" s="23"/>
      <c r="AU143" s="23"/>
    </row>
    <row r="144" spans="19:47" x14ac:dyDescent="0.25">
      <c r="S144" s="21"/>
      <c r="T144" s="21"/>
      <c r="U144" s="21"/>
      <c r="V144" s="21"/>
      <c r="W144" s="21"/>
      <c r="AP144" s="23"/>
      <c r="AR144" s="23"/>
      <c r="AU144" s="23"/>
    </row>
    <row r="145" spans="19:47" x14ac:dyDescent="0.25">
      <c r="S145" s="21"/>
      <c r="T145" s="21"/>
      <c r="U145" s="21"/>
      <c r="V145" s="21"/>
      <c r="W145" s="21"/>
      <c r="AP145" s="23"/>
      <c r="AR145" s="23"/>
      <c r="AU145" s="23"/>
    </row>
    <row r="146" spans="19:47" x14ac:dyDescent="0.25">
      <c r="S146" s="21"/>
      <c r="T146" s="21"/>
      <c r="U146" s="21"/>
      <c r="V146" s="21"/>
      <c r="W146" s="21"/>
      <c r="AP146" s="23"/>
      <c r="AR146" s="23"/>
      <c r="AU146" s="23"/>
    </row>
    <row r="147" spans="19:47" x14ac:dyDescent="0.25">
      <c r="S147" s="21"/>
      <c r="T147" s="21"/>
      <c r="U147" s="21"/>
      <c r="V147" s="21"/>
      <c r="W147" s="21"/>
      <c r="AP147" s="23"/>
      <c r="AR147" s="23"/>
      <c r="AU147" s="23"/>
    </row>
    <row r="148" spans="19:47" x14ac:dyDescent="0.25">
      <c r="S148" s="21"/>
      <c r="T148" s="21"/>
      <c r="U148" s="21"/>
      <c r="V148" s="21"/>
      <c r="W148" s="21"/>
      <c r="AP148" s="23"/>
      <c r="AR148" s="23"/>
      <c r="AU148" s="23"/>
    </row>
    <row r="149" spans="19:47" x14ac:dyDescent="0.25">
      <c r="S149" s="21"/>
      <c r="T149" s="21"/>
      <c r="U149" s="21"/>
      <c r="V149" s="21"/>
      <c r="W149" s="21"/>
      <c r="AP149" s="23"/>
      <c r="AR149" s="23"/>
      <c r="AU149" s="23"/>
    </row>
    <row r="150" spans="19:47" x14ac:dyDescent="0.25">
      <c r="S150" s="21"/>
      <c r="T150" s="21"/>
      <c r="U150" s="21"/>
      <c r="V150" s="21"/>
      <c r="W150" s="21"/>
      <c r="AP150" s="23"/>
      <c r="AR150" s="23"/>
      <c r="AU150" s="23"/>
    </row>
    <row r="151" spans="19:47" x14ac:dyDescent="0.25">
      <c r="S151" s="21"/>
      <c r="T151" s="21"/>
      <c r="U151" s="21"/>
      <c r="V151" s="21"/>
      <c r="W151" s="21"/>
      <c r="AP151" s="23"/>
      <c r="AR151" s="23"/>
      <c r="AU151" s="23"/>
    </row>
    <row r="152" spans="19:47" x14ac:dyDescent="0.25">
      <c r="S152" s="21"/>
      <c r="T152" s="21"/>
      <c r="U152" s="21"/>
      <c r="V152" s="21"/>
      <c r="W152" s="21"/>
      <c r="AP152" s="23"/>
      <c r="AR152" s="23"/>
      <c r="AU152" s="23"/>
    </row>
    <row r="153" spans="19:47" x14ac:dyDescent="0.25">
      <c r="S153" s="21"/>
      <c r="T153" s="21"/>
      <c r="U153" s="21"/>
      <c r="V153" s="21"/>
      <c r="W153" s="21"/>
      <c r="AP153" s="23"/>
      <c r="AR153" s="23"/>
      <c r="AU153" s="23"/>
    </row>
    <row r="154" spans="19:47" x14ac:dyDescent="0.25">
      <c r="S154" s="21"/>
      <c r="T154" s="21"/>
      <c r="U154" s="21"/>
      <c r="V154" s="21"/>
      <c r="W154" s="21"/>
      <c r="AP154" s="23"/>
      <c r="AR154" s="23"/>
      <c r="AU154" s="23"/>
    </row>
    <row r="155" spans="19:47" x14ac:dyDescent="0.25">
      <c r="S155" s="21"/>
      <c r="T155" s="21"/>
      <c r="U155" s="21"/>
      <c r="V155" s="21"/>
      <c r="W155" s="21"/>
      <c r="AP155" s="23"/>
      <c r="AR155" s="23"/>
      <c r="AU155" s="23"/>
    </row>
    <row r="156" spans="19:47" x14ac:dyDescent="0.25">
      <c r="S156" s="21"/>
      <c r="T156" s="21"/>
      <c r="U156" s="21"/>
      <c r="V156" s="21"/>
      <c r="W156" s="21"/>
      <c r="AP156" s="23"/>
      <c r="AR156" s="23"/>
      <c r="AU156" s="23"/>
    </row>
    <row r="157" spans="19:47" x14ac:dyDescent="0.25">
      <c r="S157" s="21"/>
      <c r="T157" s="21"/>
      <c r="U157" s="21"/>
      <c r="V157" s="21"/>
      <c r="W157" s="21"/>
      <c r="AP157" s="23"/>
      <c r="AR157" s="23"/>
      <c r="AU157" s="23"/>
    </row>
    <row r="158" spans="19:47" x14ac:dyDescent="0.25">
      <c r="S158" s="21"/>
      <c r="T158" s="21"/>
      <c r="U158" s="21"/>
      <c r="V158" s="21"/>
      <c r="W158" s="21"/>
      <c r="AP158" s="23"/>
      <c r="AR158" s="23"/>
      <c r="AU158" s="23"/>
    </row>
    <row r="159" spans="19:47" x14ac:dyDescent="0.25">
      <c r="S159" s="21"/>
      <c r="T159" s="21"/>
      <c r="U159" s="21"/>
      <c r="V159" s="21"/>
      <c r="W159" s="21"/>
      <c r="AP159" s="23"/>
      <c r="AR159" s="23"/>
      <c r="AU159" s="23"/>
    </row>
    <row r="160" spans="19:47" x14ac:dyDescent="0.25">
      <c r="S160" s="21"/>
      <c r="T160" s="21"/>
      <c r="U160" s="21"/>
      <c r="V160" s="21"/>
      <c r="W160" s="21"/>
      <c r="AP160" s="23"/>
      <c r="AR160" s="23"/>
      <c r="AU160" s="23"/>
    </row>
    <row r="161" spans="19:47" x14ac:dyDescent="0.25">
      <c r="S161" s="21"/>
      <c r="T161" s="21"/>
      <c r="U161" s="21"/>
      <c r="V161" s="21"/>
      <c r="W161" s="21"/>
      <c r="AP161" s="23"/>
      <c r="AR161" s="23"/>
      <c r="AU161" s="23"/>
    </row>
    <row r="162" spans="19:47" x14ac:dyDescent="0.25">
      <c r="S162" s="21"/>
      <c r="T162" s="21"/>
      <c r="U162" s="21"/>
      <c r="V162" s="21"/>
      <c r="W162" s="21"/>
      <c r="AP162" s="23"/>
      <c r="AR162" s="23"/>
      <c r="AU162" s="23"/>
    </row>
    <row r="163" spans="19:47" x14ac:dyDescent="0.25">
      <c r="S163" s="21"/>
      <c r="T163" s="21"/>
      <c r="U163" s="21"/>
      <c r="V163" s="21"/>
      <c r="W163" s="21"/>
      <c r="AP163" s="23"/>
      <c r="AR163" s="23"/>
      <c r="AU163" s="23"/>
    </row>
    <row r="164" spans="19:47" x14ac:dyDescent="0.25">
      <c r="S164" s="21"/>
      <c r="T164" s="21"/>
      <c r="U164" s="21"/>
      <c r="V164" s="21"/>
      <c r="W164" s="21"/>
      <c r="AP164" s="23"/>
      <c r="AR164" s="23"/>
      <c r="AU164" s="23"/>
    </row>
    <row r="165" spans="19:47" x14ac:dyDescent="0.25">
      <c r="S165" s="21"/>
      <c r="T165" s="21"/>
      <c r="U165" s="21"/>
      <c r="V165" s="21"/>
      <c r="W165" s="21"/>
      <c r="AP165" s="23"/>
      <c r="AR165" s="23"/>
      <c r="AU165" s="23"/>
    </row>
    <row r="166" spans="19:47" x14ac:dyDescent="0.25">
      <c r="S166" s="21"/>
      <c r="T166" s="21"/>
      <c r="U166" s="21"/>
      <c r="V166" s="21"/>
      <c r="W166" s="21"/>
      <c r="AP166" s="23"/>
      <c r="AR166" s="23"/>
      <c r="AU166" s="23"/>
    </row>
    <row r="167" spans="19:47" x14ac:dyDescent="0.25">
      <c r="S167" s="21"/>
      <c r="T167" s="21"/>
      <c r="U167" s="21"/>
      <c r="V167" s="21"/>
      <c r="W167" s="21"/>
      <c r="AP167" s="23"/>
      <c r="AR167" s="23"/>
      <c r="AU167" s="23"/>
    </row>
    <row r="168" spans="19:47" x14ac:dyDescent="0.25">
      <c r="S168" s="21"/>
      <c r="T168" s="21"/>
      <c r="U168" s="21"/>
      <c r="V168" s="21"/>
      <c r="W168" s="21"/>
      <c r="AP168" s="23"/>
      <c r="AR168" s="23"/>
      <c r="AU168" s="23"/>
    </row>
    <row r="169" spans="19:47" x14ac:dyDescent="0.25">
      <c r="S169" s="21"/>
      <c r="T169" s="21"/>
      <c r="U169" s="21"/>
      <c r="V169" s="21"/>
      <c r="W169" s="21"/>
      <c r="AP169" s="23"/>
      <c r="AR169" s="23"/>
      <c r="AU169" s="23"/>
    </row>
    <row r="170" spans="19:47" x14ac:dyDescent="0.25">
      <c r="S170" s="21"/>
      <c r="T170" s="21"/>
      <c r="U170" s="21"/>
      <c r="V170" s="21"/>
      <c r="W170" s="21"/>
      <c r="AP170" s="23"/>
      <c r="AR170" s="23"/>
      <c r="AU170" s="23"/>
    </row>
    <row r="171" spans="19:47" x14ac:dyDescent="0.25">
      <c r="S171" s="21"/>
      <c r="T171" s="21"/>
      <c r="U171" s="21"/>
      <c r="V171" s="21"/>
      <c r="W171" s="21"/>
      <c r="AP171" s="23"/>
      <c r="AR171" s="23"/>
      <c r="AU171" s="23"/>
    </row>
    <row r="172" spans="19:47" x14ac:dyDescent="0.25">
      <c r="S172" s="21"/>
      <c r="T172" s="21"/>
      <c r="U172" s="21"/>
      <c r="V172" s="21"/>
      <c r="W172" s="21"/>
      <c r="AP172" s="23"/>
      <c r="AR172" s="23"/>
      <c r="AU172" s="23"/>
    </row>
    <row r="173" spans="19:47" x14ac:dyDescent="0.25">
      <c r="S173" s="21"/>
      <c r="T173" s="21"/>
      <c r="U173" s="21"/>
      <c r="V173" s="21"/>
      <c r="W173" s="21"/>
      <c r="AP173" s="23"/>
      <c r="AR173" s="23"/>
      <c r="AU173" s="23"/>
    </row>
    <row r="174" spans="19:47" x14ac:dyDescent="0.25">
      <c r="S174" s="21"/>
      <c r="T174" s="21"/>
      <c r="U174" s="21"/>
      <c r="V174" s="21"/>
      <c r="W174" s="21"/>
      <c r="AP174" s="23"/>
      <c r="AR174" s="23"/>
      <c r="AU174" s="23"/>
    </row>
    <row r="175" spans="19:47" x14ac:dyDescent="0.25">
      <c r="S175" s="21"/>
      <c r="T175" s="21"/>
      <c r="U175" s="21"/>
      <c r="V175" s="21"/>
      <c r="W175" s="21"/>
      <c r="AP175" s="23"/>
      <c r="AR175" s="23"/>
      <c r="AU175" s="23"/>
    </row>
    <row r="176" spans="19:47" x14ac:dyDescent="0.25">
      <c r="S176" s="21"/>
      <c r="T176" s="21"/>
      <c r="U176" s="21"/>
      <c r="V176" s="21"/>
      <c r="W176" s="21"/>
      <c r="AP176" s="23"/>
      <c r="AR176" s="23"/>
      <c r="AU176" s="23"/>
    </row>
    <row r="177" spans="19:47" x14ac:dyDescent="0.25">
      <c r="S177" s="21"/>
      <c r="T177" s="21"/>
      <c r="U177" s="21"/>
      <c r="V177" s="21"/>
      <c r="W177" s="21"/>
      <c r="AP177" s="23"/>
      <c r="AR177" s="23"/>
      <c r="AU177" s="23"/>
    </row>
    <row r="178" spans="19:47" x14ac:dyDescent="0.25">
      <c r="S178" s="21"/>
      <c r="T178" s="21"/>
      <c r="U178" s="21"/>
      <c r="V178" s="21"/>
      <c r="W178" s="21"/>
      <c r="AP178" s="23"/>
      <c r="AR178" s="23"/>
      <c r="AU178" s="23"/>
    </row>
    <row r="179" spans="19:47" x14ac:dyDescent="0.25">
      <c r="S179" s="21"/>
      <c r="T179" s="21"/>
      <c r="U179" s="21"/>
      <c r="V179" s="21"/>
      <c r="W179" s="21"/>
      <c r="AP179" s="23"/>
      <c r="AR179" s="23"/>
      <c r="AU179" s="23"/>
    </row>
    <row r="180" spans="19:47" x14ac:dyDescent="0.25">
      <c r="S180" s="21"/>
      <c r="T180" s="21"/>
      <c r="U180" s="21"/>
      <c r="V180" s="21"/>
      <c r="W180" s="21"/>
      <c r="AP180" s="23"/>
      <c r="AR180" s="23"/>
      <c r="AU180" s="23"/>
    </row>
    <row r="181" spans="19:47" x14ac:dyDescent="0.25">
      <c r="S181" s="21"/>
      <c r="T181" s="21"/>
      <c r="U181" s="21"/>
      <c r="V181" s="21"/>
      <c r="W181" s="21"/>
      <c r="AP181" s="23"/>
      <c r="AR181" s="23"/>
      <c r="AU181" s="23"/>
    </row>
    <row r="182" spans="19:47" x14ac:dyDescent="0.25">
      <c r="S182" s="21"/>
      <c r="T182" s="21"/>
      <c r="U182" s="21"/>
      <c r="V182" s="21"/>
      <c r="W182" s="21"/>
      <c r="AP182" s="23"/>
      <c r="AR182" s="23"/>
      <c r="AU182" s="23"/>
    </row>
    <row r="183" spans="19:47" x14ac:dyDescent="0.25">
      <c r="S183" s="21"/>
      <c r="T183" s="21"/>
      <c r="U183" s="21"/>
      <c r="V183" s="21"/>
      <c r="W183" s="21"/>
      <c r="AP183" s="23"/>
      <c r="AR183" s="23"/>
      <c r="AU183" s="23"/>
    </row>
    <row r="184" spans="19:47" x14ac:dyDescent="0.25">
      <c r="S184" s="21"/>
      <c r="T184" s="21"/>
      <c r="U184" s="21"/>
      <c r="V184" s="21"/>
      <c r="W184" s="21"/>
      <c r="AP184" s="23"/>
      <c r="AR184" s="23"/>
      <c r="AU184" s="23"/>
    </row>
    <row r="185" spans="19:47" x14ac:dyDescent="0.25">
      <c r="S185" s="21"/>
      <c r="T185" s="21"/>
      <c r="U185" s="21"/>
      <c r="V185" s="21"/>
      <c r="W185" s="21"/>
      <c r="AP185" s="23"/>
      <c r="AR185" s="23"/>
      <c r="AU185" s="23"/>
    </row>
    <row r="186" spans="19:47" x14ac:dyDescent="0.25">
      <c r="S186" s="21"/>
      <c r="T186" s="21"/>
      <c r="U186" s="21"/>
      <c r="V186" s="21"/>
      <c r="W186" s="21"/>
      <c r="AP186" s="23"/>
      <c r="AR186" s="23"/>
      <c r="AU186" s="23"/>
    </row>
    <row r="187" spans="19:47" x14ac:dyDescent="0.25">
      <c r="S187" s="21"/>
      <c r="T187" s="21"/>
      <c r="U187" s="21"/>
      <c r="V187" s="21"/>
      <c r="W187" s="21"/>
      <c r="AP187" s="23"/>
      <c r="AR187" s="23"/>
      <c r="AU187" s="23"/>
    </row>
    <row r="188" spans="19:47" x14ac:dyDescent="0.25">
      <c r="S188" s="21"/>
      <c r="T188" s="21"/>
      <c r="U188" s="21"/>
      <c r="V188" s="21"/>
      <c r="W188" s="21"/>
      <c r="AP188" s="23"/>
      <c r="AR188" s="23"/>
      <c r="AU188" s="23"/>
    </row>
    <row r="189" spans="19:47" x14ac:dyDescent="0.25">
      <c r="S189" s="21"/>
      <c r="T189" s="21"/>
      <c r="U189" s="21"/>
      <c r="V189" s="21"/>
      <c r="W189" s="21"/>
      <c r="AP189" s="23"/>
      <c r="AR189" s="23"/>
      <c r="AU189" s="23"/>
    </row>
    <row r="190" spans="19:47" x14ac:dyDescent="0.25">
      <c r="S190" s="21"/>
      <c r="T190" s="21"/>
      <c r="U190" s="21"/>
      <c r="V190" s="21"/>
      <c r="W190" s="21"/>
      <c r="AP190" s="23"/>
      <c r="AR190" s="23"/>
      <c r="AU190" s="23"/>
    </row>
    <row r="191" spans="19:47" x14ac:dyDescent="0.25">
      <c r="S191" s="21"/>
      <c r="T191" s="21"/>
      <c r="U191" s="21"/>
      <c r="V191" s="21"/>
      <c r="W191" s="21"/>
      <c r="AP191" s="23"/>
      <c r="AR191" s="23"/>
      <c r="AU191" s="23"/>
    </row>
    <row r="192" spans="19:47" x14ac:dyDescent="0.25">
      <c r="S192" s="21"/>
      <c r="T192" s="21"/>
      <c r="U192" s="21"/>
      <c r="V192" s="21"/>
      <c r="W192" s="21"/>
      <c r="AP192" s="23"/>
      <c r="AR192" s="23"/>
      <c r="AU192" s="23"/>
    </row>
    <row r="193" spans="19:47" x14ac:dyDescent="0.25">
      <c r="S193" s="21"/>
      <c r="T193" s="21"/>
      <c r="U193" s="21"/>
      <c r="V193" s="21"/>
      <c r="W193" s="21"/>
      <c r="AP193" s="23"/>
      <c r="AR193" s="23"/>
      <c r="AU193" s="23"/>
    </row>
    <row r="194" spans="19:47" x14ac:dyDescent="0.25">
      <c r="S194" s="21"/>
      <c r="T194" s="21"/>
      <c r="U194" s="21"/>
      <c r="V194" s="21"/>
      <c r="W194" s="21"/>
      <c r="AP194" s="23"/>
      <c r="AR194" s="23"/>
      <c r="AU194" s="23"/>
    </row>
    <row r="195" spans="19:47" x14ac:dyDescent="0.25">
      <c r="S195" s="21"/>
      <c r="T195" s="21"/>
      <c r="U195" s="21"/>
      <c r="V195" s="21"/>
      <c r="W195" s="21"/>
      <c r="AP195" s="23"/>
      <c r="AR195" s="23"/>
      <c r="AU195" s="23"/>
    </row>
    <row r="196" spans="19:47" x14ac:dyDescent="0.25">
      <c r="S196" s="21"/>
      <c r="T196" s="21"/>
      <c r="U196" s="21"/>
      <c r="V196" s="21"/>
      <c r="W196" s="21"/>
      <c r="AP196" s="23"/>
      <c r="AR196" s="23"/>
      <c r="AU196" s="23"/>
    </row>
    <row r="197" spans="19:47" x14ac:dyDescent="0.25">
      <c r="S197" s="21"/>
      <c r="T197" s="21"/>
      <c r="U197" s="21"/>
      <c r="V197" s="21"/>
      <c r="W197" s="21"/>
      <c r="AP197" s="23"/>
      <c r="AR197" s="23"/>
      <c r="AU197" s="23"/>
    </row>
    <row r="198" spans="19:47" x14ac:dyDescent="0.25">
      <c r="S198" s="21"/>
      <c r="T198" s="21"/>
      <c r="U198" s="21"/>
      <c r="V198" s="21"/>
      <c r="W198" s="21"/>
      <c r="AP198" s="23"/>
      <c r="AR198" s="23"/>
      <c r="AU198" s="23"/>
    </row>
    <row r="199" spans="19:47" x14ac:dyDescent="0.25">
      <c r="S199" s="21"/>
      <c r="T199" s="21"/>
      <c r="U199" s="21"/>
      <c r="V199" s="21"/>
      <c r="W199" s="21"/>
      <c r="AP199" s="23"/>
      <c r="AR199" s="23"/>
      <c r="AU199" s="23"/>
    </row>
    <row r="200" spans="19:47" x14ac:dyDescent="0.25">
      <c r="S200" s="21"/>
      <c r="T200" s="21"/>
      <c r="U200" s="21"/>
      <c r="V200" s="21"/>
      <c r="W200" s="21"/>
      <c r="AP200" s="23"/>
      <c r="AR200" s="23"/>
      <c r="AU200" s="23"/>
    </row>
    <row r="201" spans="19:47" x14ac:dyDescent="0.25">
      <c r="S201" s="21"/>
      <c r="T201" s="21"/>
      <c r="U201" s="21"/>
      <c r="V201" s="21"/>
      <c r="W201" s="21"/>
      <c r="AP201" s="23"/>
      <c r="AR201" s="23"/>
      <c r="AU201" s="23"/>
    </row>
    <row r="202" spans="19:47" x14ac:dyDescent="0.25">
      <c r="S202" s="21"/>
      <c r="T202" s="21"/>
      <c r="U202" s="21"/>
      <c r="V202" s="21"/>
      <c r="W202" s="21"/>
      <c r="AP202" s="23"/>
      <c r="AR202" s="23"/>
      <c r="AU202" s="23"/>
    </row>
    <row r="203" spans="19:47" x14ac:dyDescent="0.25">
      <c r="S203" s="21"/>
      <c r="T203" s="21"/>
      <c r="U203" s="21"/>
      <c r="V203" s="21"/>
      <c r="W203" s="21"/>
      <c r="AP203" s="23"/>
      <c r="AR203" s="23"/>
      <c r="AU203" s="23"/>
    </row>
    <row r="204" spans="19:47" x14ac:dyDescent="0.25">
      <c r="S204" s="21"/>
      <c r="T204" s="21"/>
      <c r="U204" s="21"/>
      <c r="V204" s="21"/>
      <c r="W204" s="21"/>
      <c r="AP204" s="23"/>
      <c r="AR204" s="23"/>
      <c r="AU204" s="23"/>
    </row>
    <row r="205" spans="19:47" x14ac:dyDescent="0.25">
      <c r="S205" s="21"/>
      <c r="T205" s="21"/>
      <c r="U205" s="21"/>
      <c r="V205" s="21"/>
      <c r="W205" s="21"/>
      <c r="AP205" s="23"/>
      <c r="AR205" s="23"/>
      <c r="AU205" s="23"/>
    </row>
    <row r="206" spans="19:47" x14ac:dyDescent="0.25">
      <c r="S206" s="21"/>
      <c r="T206" s="21"/>
      <c r="U206" s="21"/>
      <c r="V206" s="21"/>
      <c r="W206" s="21"/>
      <c r="AP206" s="23"/>
      <c r="AR206" s="23"/>
      <c r="AU206" s="23"/>
    </row>
    <row r="207" spans="19:47" x14ac:dyDescent="0.25">
      <c r="S207" s="21"/>
      <c r="T207" s="21"/>
      <c r="U207" s="21"/>
      <c r="V207" s="21"/>
      <c r="W207" s="21"/>
      <c r="AP207" s="23"/>
      <c r="AR207" s="23"/>
      <c r="AU207" s="23"/>
    </row>
    <row r="208" spans="19:47" x14ac:dyDescent="0.25">
      <c r="S208" s="21"/>
      <c r="T208" s="21"/>
      <c r="U208" s="21"/>
      <c r="V208" s="21"/>
      <c r="W208" s="21"/>
      <c r="AP208" s="23"/>
      <c r="AR208" s="23"/>
      <c r="AU208" s="23"/>
    </row>
    <row r="209" spans="19:47" x14ac:dyDescent="0.25">
      <c r="S209" s="21"/>
      <c r="T209" s="21"/>
      <c r="U209" s="21"/>
      <c r="V209" s="21"/>
      <c r="W209" s="21"/>
      <c r="AP209" s="23"/>
      <c r="AR209" s="23"/>
      <c r="AU209" s="23"/>
    </row>
    <row r="210" spans="19:47" x14ac:dyDescent="0.25">
      <c r="S210" s="21"/>
      <c r="T210" s="21"/>
      <c r="U210" s="21"/>
      <c r="V210" s="21"/>
      <c r="W210" s="21"/>
      <c r="AP210" s="23"/>
      <c r="AR210" s="23"/>
      <c r="AU210" s="23"/>
    </row>
    <row r="211" spans="19:47" x14ac:dyDescent="0.25">
      <c r="S211" s="21"/>
      <c r="T211" s="21"/>
      <c r="U211" s="21"/>
      <c r="V211" s="21"/>
      <c r="W211" s="21"/>
      <c r="AP211" s="23"/>
      <c r="AR211" s="23"/>
      <c r="AU211" s="23"/>
    </row>
    <row r="212" spans="19:47" x14ac:dyDescent="0.25">
      <c r="S212" s="21"/>
      <c r="T212" s="21"/>
      <c r="U212" s="21"/>
      <c r="V212" s="21"/>
      <c r="W212" s="21"/>
      <c r="AP212" s="23"/>
      <c r="AR212" s="23"/>
      <c r="AU212" s="23"/>
    </row>
    <row r="213" spans="19:47" x14ac:dyDescent="0.25">
      <c r="S213" s="21"/>
      <c r="T213" s="21"/>
      <c r="U213" s="21"/>
      <c r="V213" s="21"/>
      <c r="W213" s="21"/>
      <c r="AP213" s="23"/>
      <c r="AR213" s="23"/>
      <c r="AU213" s="23"/>
    </row>
    <row r="214" spans="19:47" x14ac:dyDescent="0.25">
      <c r="S214" s="21"/>
      <c r="T214" s="21"/>
      <c r="U214" s="21"/>
      <c r="V214" s="21"/>
      <c r="W214" s="21"/>
      <c r="AP214" s="23"/>
      <c r="AR214" s="23"/>
      <c r="AU214" s="23"/>
    </row>
    <row r="215" spans="19:47" x14ac:dyDescent="0.25">
      <c r="S215" s="21"/>
      <c r="T215" s="21"/>
      <c r="U215" s="21"/>
      <c r="V215" s="21"/>
      <c r="W215" s="21"/>
      <c r="AP215" s="23"/>
      <c r="AR215" s="23"/>
      <c r="AU215" s="23"/>
    </row>
    <row r="216" spans="19:47" x14ac:dyDescent="0.25">
      <c r="S216" s="21"/>
      <c r="T216" s="21"/>
      <c r="U216" s="21"/>
      <c r="V216" s="21"/>
      <c r="W216" s="21"/>
      <c r="AP216" s="23"/>
      <c r="AR216" s="23"/>
      <c r="AU216" s="23"/>
    </row>
    <row r="217" spans="19:47" x14ac:dyDescent="0.25">
      <c r="S217" s="21"/>
      <c r="T217" s="21"/>
      <c r="U217" s="21"/>
      <c r="V217" s="21"/>
      <c r="W217" s="21"/>
      <c r="AP217" s="23"/>
      <c r="AR217" s="23"/>
      <c r="AU217" s="23"/>
    </row>
    <row r="218" spans="19:47" x14ac:dyDescent="0.25">
      <c r="S218" s="21"/>
      <c r="T218" s="21"/>
      <c r="U218" s="21"/>
      <c r="V218" s="21"/>
      <c r="W218" s="21"/>
      <c r="AP218" s="23"/>
      <c r="AR218" s="23"/>
      <c r="AU218" s="23"/>
    </row>
    <row r="219" spans="19:47" x14ac:dyDescent="0.25">
      <c r="S219" s="21"/>
      <c r="T219" s="21"/>
      <c r="U219" s="21"/>
      <c r="V219" s="21"/>
      <c r="W219" s="21"/>
      <c r="AP219" s="23"/>
      <c r="AR219" s="23"/>
      <c r="AU219" s="23"/>
    </row>
    <row r="220" spans="19:47" x14ac:dyDescent="0.25">
      <c r="S220" s="21"/>
      <c r="T220" s="21"/>
      <c r="U220" s="21"/>
      <c r="V220" s="21"/>
      <c r="W220" s="21"/>
      <c r="AP220" s="23"/>
      <c r="AR220" s="23"/>
      <c r="AU220" s="23"/>
    </row>
    <row r="221" spans="19:47" x14ac:dyDescent="0.25">
      <c r="S221" s="21"/>
      <c r="T221" s="21"/>
      <c r="U221" s="21"/>
      <c r="V221" s="21"/>
      <c r="W221" s="21"/>
      <c r="AP221" s="23"/>
      <c r="AR221" s="23"/>
      <c r="AU221" s="23"/>
    </row>
    <row r="222" spans="19:47" x14ac:dyDescent="0.25">
      <c r="S222" s="21"/>
      <c r="T222" s="21"/>
      <c r="U222" s="21"/>
      <c r="V222" s="21"/>
      <c r="W222" s="21"/>
      <c r="AP222" s="23"/>
      <c r="AR222" s="23"/>
      <c r="AU222" s="23"/>
    </row>
    <row r="223" spans="19:47" x14ac:dyDescent="0.25">
      <c r="S223" s="21"/>
      <c r="T223" s="21"/>
      <c r="U223" s="21"/>
      <c r="V223" s="21"/>
      <c r="W223" s="21"/>
      <c r="AP223" s="23"/>
      <c r="AR223" s="23"/>
      <c r="AU223" s="23"/>
    </row>
    <row r="224" spans="19:47" x14ac:dyDescent="0.25">
      <c r="S224" s="21"/>
      <c r="T224" s="21"/>
      <c r="U224" s="21"/>
      <c r="V224" s="21"/>
      <c r="W224" s="21"/>
      <c r="AP224" s="23"/>
      <c r="AR224" s="23"/>
      <c r="AU224" s="23"/>
    </row>
    <row r="225" spans="19:47" x14ac:dyDescent="0.25">
      <c r="S225" s="21"/>
      <c r="T225" s="21"/>
      <c r="U225" s="21"/>
      <c r="V225" s="21"/>
      <c r="W225" s="21"/>
      <c r="AP225" s="23"/>
      <c r="AR225" s="23"/>
      <c r="AU225" s="23"/>
    </row>
    <row r="226" spans="19:47" x14ac:dyDescent="0.25">
      <c r="S226" s="21"/>
      <c r="T226" s="21"/>
      <c r="U226" s="21"/>
      <c r="V226" s="21"/>
      <c r="W226" s="21"/>
      <c r="AP226" s="23"/>
      <c r="AR226" s="23"/>
      <c r="AU226" s="23"/>
    </row>
    <row r="227" spans="19:47" x14ac:dyDescent="0.25">
      <c r="S227" s="21"/>
      <c r="T227" s="21"/>
      <c r="U227" s="21"/>
      <c r="V227" s="21"/>
      <c r="W227" s="21"/>
      <c r="AP227" s="23"/>
      <c r="AR227" s="23"/>
      <c r="AU227" s="23"/>
    </row>
    <row r="228" spans="19:47" x14ac:dyDescent="0.25">
      <c r="S228" s="21"/>
      <c r="T228" s="21"/>
      <c r="U228" s="21"/>
      <c r="V228" s="21"/>
      <c r="W228" s="21"/>
      <c r="AP228" s="23"/>
      <c r="AR228" s="23"/>
      <c r="AU228" s="23"/>
    </row>
    <row r="229" spans="19:47" x14ac:dyDescent="0.25">
      <c r="S229" s="21"/>
      <c r="T229" s="21"/>
      <c r="U229" s="21"/>
      <c r="V229" s="21"/>
      <c r="W229" s="21"/>
      <c r="AP229" s="23"/>
      <c r="AR229" s="23"/>
      <c r="AU229" s="23"/>
    </row>
    <row r="230" spans="19:47" x14ac:dyDescent="0.25">
      <c r="S230" s="21"/>
      <c r="T230" s="21"/>
      <c r="U230" s="21"/>
      <c r="V230" s="21"/>
      <c r="W230" s="21"/>
      <c r="AP230" s="23"/>
      <c r="AR230" s="23"/>
      <c r="AU230" s="23"/>
    </row>
    <row r="231" spans="19:47" x14ac:dyDescent="0.25">
      <c r="S231" s="21"/>
      <c r="T231" s="21"/>
      <c r="U231" s="21"/>
      <c r="V231" s="21"/>
      <c r="W231" s="21"/>
      <c r="AP231" s="23"/>
      <c r="AR231" s="23"/>
      <c r="AU231" s="23"/>
    </row>
    <row r="232" spans="19:47" x14ac:dyDescent="0.25">
      <c r="S232" s="21"/>
      <c r="T232" s="21"/>
      <c r="U232" s="21"/>
      <c r="V232" s="21"/>
      <c r="W232" s="21"/>
      <c r="AP232" s="23"/>
      <c r="AR232" s="23"/>
      <c r="AU232" s="23"/>
    </row>
    <row r="233" spans="19:47" x14ac:dyDescent="0.25">
      <c r="S233" s="21"/>
      <c r="T233" s="21"/>
      <c r="U233" s="21"/>
      <c r="V233" s="21"/>
      <c r="W233" s="21"/>
      <c r="AP233" s="23"/>
      <c r="AR233" s="23"/>
      <c r="AU233" s="23"/>
    </row>
    <row r="234" spans="19:47" x14ac:dyDescent="0.25">
      <c r="S234" s="21"/>
      <c r="T234" s="21"/>
      <c r="U234" s="21"/>
      <c r="V234" s="21"/>
      <c r="W234" s="21"/>
      <c r="AP234" s="23"/>
      <c r="AR234" s="23"/>
      <c r="AU234" s="23"/>
    </row>
    <row r="235" spans="19:47" x14ac:dyDescent="0.25">
      <c r="S235" s="21"/>
      <c r="T235" s="21"/>
      <c r="U235" s="21"/>
      <c r="V235" s="21"/>
      <c r="W235" s="21"/>
      <c r="AP235" s="23"/>
      <c r="AR235" s="23"/>
      <c r="AU235" s="23"/>
    </row>
    <row r="236" spans="19:47" x14ac:dyDescent="0.25">
      <c r="S236" s="21"/>
      <c r="T236" s="21"/>
      <c r="U236" s="21"/>
      <c r="V236" s="21"/>
      <c r="W236" s="21"/>
      <c r="AP236" s="23"/>
      <c r="AR236" s="23"/>
      <c r="AU236" s="23"/>
    </row>
    <row r="237" spans="19:47" x14ac:dyDescent="0.25">
      <c r="S237" s="21"/>
      <c r="T237" s="21"/>
      <c r="U237" s="21"/>
      <c r="V237" s="21"/>
      <c r="W237" s="21"/>
      <c r="AP237" s="23"/>
      <c r="AR237" s="23"/>
      <c r="AU237" s="23"/>
    </row>
    <row r="238" spans="19:47" x14ac:dyDescent="0.25">
      <c r="S238" s="21"/>
      <c r="T238" s="21"/>
      <c r="U238" s="21"/>
      <c r="V238" s="21"/>
      <c r="W238" s="21"/>
      <c r="AP238" s="23"/>
      <c r="AR238" s="23"/>
      <c r="AU238" s="23"/>
    </row>
    <row r="239" spans="19:47" x14ac:dyDescent="0.25">
      <c r="S239" s="21"/>
      <c r="T239" s="21"/>
      <c r="U239" s="21"/>
      <c r="V239" s="21"/>
      <c r="W239" s="21"/>
      <c r="AP239" s="23"/>
      <c r="AR239" s="23"/>
      <c r="AU239" s="23"/>
    </row>
    <row r="240" spans="19:47" x14ac:dyDescent="0.25">
      <c r="S240" s="21"/>
      <c r="T240" s="21"/>
      <c r="U240" s="21"/>
      <c r="V240" s="21"/>
      <c r="W240" s="21"/>
      <c r="AP240" s="23"/>
      <c r="AR240" s="23"/>
      <c r="AU240" s="23"/>
    </row>
    <row r="241" spans="19:47" x14ac:dyDescent="0.25">
      <c r="S241" s="21"/>
      <c r="T241" s="21"/>
      <c r="U241" s="21"/>
      <c r="V241" s="21"/>
      <c r="W241" s="21"/>
      <c r="AP241" s="23"/>
      <c r="AR241" s="23"/>
      <c r="AU241" s="23"/>
    </row>
    <row r="242" spans="19:47" x14ac:dyDescent="0.25">
      <c r="S242" s="21"/>
      <c r="T242" s="21"/>
      <c r="U242" s="21"/>
      <c r="V242" s="21"/>
      <c r="W242" s="21"/>
      <c r="AP242" s="23"/>
      <c r="AR242" s="23"/>
      <c r="AU242" s="23"/>
    </row>
    <row r="243" spans="19:47" x14ac:dyDescent="0.25">
      <c r="S243" s="21"/>
      <c r="T243" s="21"/>
      <c r="U243" s="21"/>
      <c r="V243" s="21"/>
      <c r="W243" s="21"/>
      <c r="AP243" s="23"/>
      <c r="AR243" s="23"/>
      <c r="AU243" s="23"/>
    </row>
    <row r="244" spans="19:47" x14ac:dyDescent="0.25">
      <c r="S244" s="21"/>
      <c r="T244" s="21"/>
      <c r="U244" s="21"/>
      <c r="V244" s="21"/>
      <c r="W244" s="21"/>
      <c r="AP244" s="23"/>
      <c r="AR244" s="23"/>
      <c r="AU244" s="23"/>
    </row>
    <row r="245" spans="19:47" x14ac:dyDescent="0.25">
      <c r="S245" s="21"/>
      <c r="T245" s="21"/>
      <c r="U245" s="21"/>
      <c r="V245" s="21"/>
      <c r="W245" s="21"/>
      <c r="AP245" s="23"/>
      <c r="AR245" s="23"/>
      <c r="AU245" s="23"/>
    </row>
    <row r="246" spans="19:47" x14ac:dyDescent="0.25">
      <c r="S246" s="21"/>
      <c r="T246" s="21"/>
      <c r="U246" s="21"/>
      <c r="V246" s="21"/>
      <c r="W246" s="21"/>
      <c r="AP246" s="23"/>
      <c r="AR246" s="23"/>
      <c r="AU246" s="23"/>
    </row>
    <row r="247" spans="19:47" x14ac:dyDescent="0.25">
      <c r="S247" s="21"/>
      <c r="T247" s="21"/>
      <c r="U247" s="21"/>
      <c r="V247" s="21"/>
      <c r="W247" s="21"/>
      <c r="AP247" s="23"/>
      <c r="AR247" s="23"/>
      <c r="AU247" s="23"/>
    </row>
    <row r="248" spans="19:47" x14ac:dyDescent="0.25">
      <c r="S248" s="21"/>
      <c r="T248" s="21"/>
      <c r="U248" s="21"/>
      <c r="V248" s="21"/>
      <c r="W248" s="21"/>
      <c r="AP248" s="23"/>
      <c r="AR248" s="23"/>
      <c r="AU248" s="23"/>
    </row>
    <row r="249" spans="19:47" x14ac:dyDescent="0.25">
      <c r="S249" s="21"/>
      <c r="T249" s="21"/>
      <c r="U249" s="21"/>
      <c r="V249" s="21"/>
      <c r="W249" s="21"/>
      <c r="AP249" s="23"/>
      <c r="AR249" s="23"/>
      <c r="AU249" s="23"/>
    </row>
    <row r="250" spans="19:47" x14ac:dyDescent="0.25">
      <c r="S250" s="21"/>
      <c r="T250" s="21"/>
      <c r="U250" s="21"/>
      <c r="V250" s="21"/>
      <c r="W250" s="21"/>
      <c r="AP250" s="23"/>
      <c r="AR250" s="23"/>
      <c r="AU250" s="23"/>
    </row>
    <row r="251" spans="19:47" x14ac:dyDescent="0.25">
      <c r="S251" s="21"/>
      <c r="T251" s="21"/>
      <c r="U251" s="21"/>
      <c r="V251" s="21"/>
      <c r="W251" s="21"/>
      <c r="AP251" s="23"/>
      <c r="AR251" s="23"/>
      <c r="AU251" s="23"/>
    </row>
    <row r="252" spans="19:47" x14ac:dyDescent="0.25">
      <c r="S252" s="21"/>
      <c r="T252" s="21"/>
      <c r="U252" s="21"/>
      <c r="V252" s="21"/>
      <c r="W252" s="21"/>
      <c r="AP252" s="23"/>
      <c r="AR252" s="23"/>
      <c r="AU252" s="23"/>
    </row>
    <row r="253" spans="19:47" x14ac:dyDescent="0.25">
      <c r="S253" s="21"/>
      <c r="T253" s="21"/>
      <c r="U253" s="21"/>
      <c r="V253" s="21"/>
      <c r="W253" s="21"/>
      <c r="AP253" s="23"/>
      <c r="AR253" s="23"/>
      <c r="AU253" s="23"/>
    </row>
    <row r="254" spans="19:47" x14ac:dyDescent="0.25">
      <c r="S254" s="21"/>
      <c r="T254" s="21"/>
      <c r="U254" s="21"/>
      <c r="V254" s="21"/>
      <c r="W254" s="21"/>
      <c r="AP254" s="23"/>
      <c r="AR254" s="23"/>
      <c r="AU254" s="23"/>
    </row>
    <row r="255" spans="19:47" x14ac:dyDescent="0.25">
      <c r="S255" s="21"/>
      <c r="T255" s="21"/>
      <c r="U255" s="21"/>
      <c r="V255" s="21"/>
      <c r="W255" s="21"/>
      <c r="AP255" s="23"/>
      <c r="AR255" s="23"/>
      <c r="AU255" s="23"/>
    </row>
    <row r="256" spans="19:47" x14ac:dyDescent="0.25">
      <c r="S256" s="21"/>
      <c r="T256" s="21"/>
      <c r="U256" s="21"/>
      <c r="V256" s="21"/>
      <c r="W256" s="21"/>
      <c r="AP256" s="23"/>
      <c r="AR256" s="23"/>
      <c r="AU256" s="23"/>
    </row>
    <row r="257" spans="19:47" x14ac:dyDescent="0.25">
      <c r="S257" s="21"/>
      <c r="T257" s="21"/>
      <c r="U257" s="21"/>
      <c r="V257" s="21"/>
      <c r="W257" s="21"/>
      <c r="AP257" s="23"/>
      <c r="AR257" s="23"/>
      <c r="AU257" s="23"/>
    </row>
    <row r="258" spans="19:47" x14ac:dyDescent="0.25">
      <c r="S258" s="21"/>
      <c r="T258" s="21"/>
      <c r="U258" s="21"/>
      <c r="V258" s="21"/>
      <c r="W258" s="21"/>
      <c r="AP258" s="23"/>
      <c r="AR258" s="23"/>
      <c r="AU258" s="23"/>
    </row>
    <row r="259" spans="19:47" x14ac:dyDescent="0.25">
      <c r="S259" s="21"/>
      <c r="T259" s="21"/>
      <c r="U259" s="21"/>
      <c r="V259" s="21"/>
      <c r="W259" s="21"/>
      <c r="AP259" s="23"/>
      <c r="AR259" s="23"/>
      <c r="AU259" s="23"/>
    </row>
    <row r="260" spans="19:47" x14ac:dyDescent="0.25">
      <c r="S260" s="21"/>
      <c r="T260" s="21"/>
      <c r="U260" s="21"/>
      <c r="V260" s="21"/>
      <c r="W260" s="21"/>
      <c r="AP260" s="23"/>
      <c r="AR260" s="23"/>
      <c r="AU260" s="23"/>
    </row>
    <row r="261" spans="19:47" x14ac:dyDescent="0.25">
      <c r="S261" s="21"/>
      <c r="T261" s="21"/>
      <c r="U261" s="21"/>
      <c r="V261" s="21"/>
      <c r="W261" s="21"/>
      <c r="AP261" s="23"/>
      <c r="AR261" s="23"/>
      <c r="AU261" s="23"/>
    </row>
    <row r="262" spans="19:47" x14ac:dyDescent="0.25">
      <c r="S262" s="21"/>
      <c r="T262" s="21"/>
      <c r="U262" s="21"/>
      <c r="V262" s="21"/>
      <c r="W262" s="21"/>
      <c r="AP262" s="23"/>
      <c r="AR262" s="23"/>
      <c r="AU262" s="23"/>
    </row>
    <row r="263" spans="19:47" x14ac:dyDescent="0.25">
      <c r="S263" s="21"/>
      <c r="T263" s="21"/>
      <c r="U263" s="21"/>
      <c r="V263" s="21"/>
      <c r="W263" s="21"/>
      <c r="AP263" s="23"/>
      <c r="AR263" s="23"/>
      <c r="AU263" s="23"/>
    </row>
    <row r="264" spans="19:47" x14ac:dyDescent="0.25">
      <c r="S264" s="21"/>
      <c r="T264" s="21"/>
      <c r="U264" s="21"/>
      <c r="V264" s="21"/>
      <c r="W264" s="21"/>
      <c r="AP264" s="23"/>
      <c r="AR264" s="23"/>
      <c r="AU264" s="23"/>
    </row>
    <row r="265" spans="19:47" x14ac:dyDescent="0.25">
      <c r="S265" s="21"/>
      <c r="T265" s="21"/>
      <c r="U265" s="21"/>
      <c r="V265" s="21"/>
      <c r="W265" s="21"/>
      <c r="AP265" s="23"/>
      <c r="AR265" s="23"/>
      <c r="AU265" s="23"/>
    </row>
    <row r="266" spans="19:47" x14ac:dyDescent="0.25">
      <c r="S266" s="21"/>
      <c r="T266" s="21"/>
      <c r="U266" s="21"/>
      <c r="V266" s="21"/>
      <c r="W266" s="21"/>
      <c r="AP266" s="23"/>
      <c r="AR266" s="23"/>
      <c r="AU266" s="23"/>
    </row>
    <row r="267" spans="19:47" x14ac:dyDescent="0.25">
      <c r="S267" s="21"/>
      <c r="T267" s="21"/>
      <c r="U267" s="21"/>
      <c r="V267" s="21"/>
      <c r="W267" s="21"/>
      <c r="AP267" s="23"/>
      <c r="AR267" s="23"/>
      <c r="AU267" s="23"/>
    </row>
    <row r="268" spans="19:47" x14ac:dyDescent="0.25">
      <c r="S268" s="21"/>
      <c r="T268" s="21"/>
      <c r="U268" s="21"/>
      <c r="V268" s="21"/>
      <c r="W268" s="21"/>
      <c r="AP268" s="23"/>
      <c r="AR268" s="23"/>
      <c r="AU268" s="23"/>
    </row>
    <row r="269" spans="19:47" x14ac:dyDescent="0.25">
      <c r="S269" s="21"/>
      <c r="T269" s="21"/>
      <c r="U269" s="21"/>
      <c r="V269" s="21"/>
      <c r="W269" s="21"/>
      <c r="AP269" s="23"/>
      <c r="AR269" s="23"/>
      <c r="AU269" s="23"/>
    </row>
    <row r="270" spans="19:47" x14ac:dyDescent="0.25">
      <c r="S270" s="21"/>
      <c r="T270" s="21"/>
      <c r="U270" s="21"/>
      <c r="V270" s="21"/>
      <c r="W270" s="21"/>
      <c r="AP270" s="23"/>
      <c r="AR270" s="23"/>
      <c r="AU270" s="23"/>
    </row>
    <row r="271" spans="19:47" x14ac:dyDescent="0.25">
      <c r="S271" s="21"/>
      <c r="T271" s="21"/>
      <c r="U271" s="21"/>
      <c r="V271" s="21"/>
      <c r="W271" s="21"/>
      <c r="AP271" s="23"/>
      <c r="AR271" s="23"/>
      <c r="AU271" s="23"/>
    </row>
    <row r="272" spans="19:47" x14ac:dyDescent="0.25">
      <c r="S272" s="21"/>
      <c r="T272" s="21"/>
      <c r="U272" s="21"/>
      <c r="V272" s="21"/>
      <c r="W272" s="21"/>
      <c r="AP272" s="23"/>
      <c r="AR272" s="23"/>
      <c r="AU272" s="23"/>
    </row>
    <row r="273" spans="19:47" x14ac:dyDescent="0.25">
      <c r="S273" s="21"/>
      <c r="T273" s="21"/>
      <c r="U273" s="21"/>
      <c r="V273" s="21"/>
      <c r="W273" s="21"/>
      <c r="AP273" s="23"/>
      <c r="AR273" s="23"/>
      <c r="AU273" s="23"/>
    </row>
    <row r="274" spans="19:47" x14ac:dyDescent="0.25">
      <c r="S274" s="21"/>
      <c r="T274" s="21"/>
      <c r="U274" s="21"/>
      <c r="V274" s="21"/>
      <c r="W274" s="21"/>
      <c r="AP274" s="23"/>
      <c r="AR274" s="23"/>
      <c r="AU274" s="23"/>
    </row>
    <row r="275" spans="19:47" x14ac:dyDescent="0.25">
      <c r="S275" s="21"/>
      <c r="T275" s="21"/>
      <c r="U275" s="21"/>
      <c r="V275" s="21"/>
      <c r="W275" s="21"/>
      <c r="AP275" s="23"/>
      <c r="AR275" s="23"/>
      <c r="AU275" s="23"/>
    </row>
    <row r="276" spans="19:47" x14ac:dyDescent="0.25">
      <c r="S276" s="21"/>
      <c r="T276" s="21"/>
      <c r="U276" s="21"/>
      <c r="V276" s="21"/>
      <c r="W276" s="21"/>
      <c r="AP276" s="23"/>
      <c r="AR276" s="23"/>
      <c r="AU276" s="23"/>
    </row>
    <row r="277" spans="19:47" x14ac:dyDescent="0.25">
      <c r="S277" s="21"/>
      <c r="T277" s="21"/>
      <c r="U277" s="21"/>
      <c r="V277" s="21"/>
      <c r="W277" s="21"/>
      <c r="AP277" s="23"/>
      <c r="AR277" s="23"/>
      <c r="AU277" s="23"/>
    </row>
    <row r="278" spans="19:47" x14ac:dyDescent="0.25">
      <c r="S278" s="21"/>
      <c r="T278" s="21"/>
      <c r="U278" s="21"/>
      <c r="V278" s="21"/>
      <c r="W278" s="21"/>
      <c r="AP278" s="23"/>
      <c r="AR278" s="23"/>
      <c r="AU278" s="23"/>
    </row>
    <row r="279" spans="19:47" x14ac:dyDescent="0.25">
      <c r="S279" s="21"/>
      <c r="T279" s="21"/>
      <c r="U279" s="21"/>
      <c r="V279" s="21"/>
      <c r="W279" s="21"/>
      <c r="AP279" s="23"/>
      <c r="AR279" s="23"/>
      <c r="AU279" s="23"/>
    </row>
    <row r="280" spans="19:47" x14ac:dyDescent="0.25">
      <c r="S280" s="21"/>
      <c r="T280" s="21"/>
      <c r="U280" s="21"/>
      <c r="V280" s="21"/>
      <c r="W280" s="21"/>
      <c r="AP280" s="23"/>
      <c r="AR280" s="23"/>
      <c r="AU280" s="23"/>
    </row>
    <row r="281" spans="19:47" x14ac:dyDescent="0.25">
      <c r="S281" s="21"/>
      <c r="T281" s="21"/>
      <c r="U281" s="21"/>
      <c r="V281" s="21"/>
      <c r="W281" s="21"/>
      <c r="AP281" s="23"/>
      <c r="AR281" s="23"/>
      <c r="AU281" s="23"/>
    </row>
    <row r="282" spans="19:47" x14ac:dyDescent="0.25">
      <c r="S282" s="21"/>
      <c r="T282" s="21"/>
      <c r="U282" s="21"/>
      <c r="V282" s="21"/>
      <c r="W282" s="21"/>
      <c r="AP282" s="23"/>
      <c r="AR282" s="23"/>
      <c r="AU282" s="23"/>
    </row>
    <row r="283" spans="19:47" x14ac:dyDescent="0.25">
      <c r="S283" s="21"/>
      <c r="T283" s="21"/>
      <c r="U283" s="21"/>
      <c r="V283" s="21"/>
      <c r="W283" s="21"/>
      <c r="AP283" s="23"/>
      <c r="AR283" s="23"/>
      <c r="AU283" s="23"/>
    </row>
    <row r="284" spans="19:47" x14ac:dyDescent="0.25">
      <c r="S284" s="21"/>
      <c r="T284" s="21"/>
      <c r="U284" s="21"/>
      <c r="V284" s="21"/>
      <c r="W284" s="21"/>
      <c r="AP284" s="23"/>
      <c r="AR284" s="23"/>
      <c r="AU284" s="23"/>
    </row>
    <row r="285" spans="19:47" x14ac:dyDescent="0.25">
      <c r="S285" s="21"/>
      <c r="T285" s="21"/>
      <c r="U285" s="21"/>
      <c r="V285" s="21"/>
      <c r="W285" s="21"/>
      <c r="AP285" s="23"/>
      <c r="AR285" s="23"/>
      <c r="AU285" s="23"/>
    </row>
    <row r="286" spans="19:47" x14ac:dyDescent="0.25">
      <c r="S286" s="21"/>
      <c r="T286" s="21"/>
      <c r="U286" s="21"/>
      <c r="V286" s="21"/>
      <c r="W286" s="21"/>
      <c r="AP286" s="23"/>
      <c r="AR286" s="23"/>
      <c r="AU286" s="23"/>
    </row>
    <row r="287" spans="19:47" x14ac:dyDescent="0.25">
      <c r="S287" s="21"/>
      <c r="T287" s="21"/>
      <c r="U287" s="21"/>
      <c r="V287" s="21"/>
      <c r="W287" s="21"/>
      <c r="AP287" s="23"/>
      <c r="AR287" s="23"/>
      <c r="AU287" s="23"/>
    </row>
    <row r="288" spans="19:47" x14ac:dyDescent="0.25">
      <c r="S288" s="21"/>
      <c r="T288" s="21"/>
      <c r="U288" s="21"/>
      <c r="V288" s="21"/>
      <c r="W288" s="21"/>
      <c r="AP288" s="23"/>
      <c r="AR288" s="23"/>
      <c r="AU288" s="23"/>
    </row>
    <row r="289" spans="19:47" x14ac:dyDescent="0.25">
      <c r="S289" s="21"/>
      <c r="T289" s="21"/>
      <c r="U289" s="21"/>
      <c r="V289" s="21"/>
      <c r="W289" s="21"/>
      <c r="AP289" s="23"/>
      <c r="AR289" s="23"/>
      <c r="AU289" s="23"/>
    </row>
    <row r="290" spans="19:47" x14ac:dyDescent="0.25">
      <c r="S290" s="21"/>
      <c r="T290" s="21"/>
      <c r="U290" s="21"/>
      <c r="V290" s="21"/>
      <c r="W290" s="21"/>
      <c r="AP290" s="23"/>
      <c r="AR290" s="23"/>
      <c r="AU290" s="23"/>
    </row>
    <row r="291" spans="19:47" x14ac:dyDescent="0.25">
      <c r="S291" s="21"/>
      <c r="T291" s="21"/>
      <c r="U291" s="21"/>
      <c r="V291" s="21"/>
      <c r="W291" s="21"/>
      <c r="AP291" s="23"/>
      <c r="AR291" s="23"/>
      <c r="AU291" s="23"/>
    </row>
    <row r="292" spans="19:47" x14ac:dyDescent="0.25">
      <c r="S292" s="21"/>
      <c r="T292" s="21"/>
      <c r="U292" s="21"/>
      <c r="V292" s="21"/>
      <c r="W292" s="21"/>
      <c r="AP292" s="23"/>
      <c r="AR292" s="23"/>
      <c r="AU292" s="23"/>
    </row>
    <row r="293" spans="19:47" x14ac:dyDescent="0.25">
      <c r="S293" s="21"/>
      <c r="T293" s="21"/>
      <c r="U293" s="21"/>
      <c r="V293" s="21"/>
      <c r="W293" s="21"/>
      <c r="AP293" s="23"/>
      <c r="AR293" s="23"/>
      <c r="AU293" s="23"/>
    </row>
    <row r="294" spans="19:47" x14ac:dyDescent="0.25">
      <c r="S294" s="21"/>
      <c r="T294" s="21"/>
      <c r="U294" s="21"/>
      <c r="V294" s="21"/>
      <c r="W294" s="21"/>
      <c r="AP294" s="23"/>
      <c r="AR294" s="23"/>
      <c r="AU294" s="23"/>
    </row>
    <row r="295" spans="19:47" x14ac:dyDescent="0.25">
      <c r="S295" s="21"/>
      <c r="T295" s="21"/>
      <c r="U295" s="21"/>
      <c r="V295" s="21"/>
      <c r="W295" s="21"/>
      <c r="AP295" s="23"/>
      <c r="AR295" s="23"/>
      <c r="AU295" s="23"/>
    </row>
    <row r="296" spans="19:47" x14ac:dyDescent="0.25">
      <c r="S296" s="21"/>
      <c r="T296" s="21"/>
      <c r="U296" s="21"/>
      <c r="V296" s="21"/>
      <c r="W296" s="21"/>
      <c r="AP296" s="23"/>
      <c r="AR296" s="23"/>
      <c r="AU296" s="23"/>
    </row>
    <row r="297" spans="19:47" x14ac:dyDescent="0.25">
      <c r="S297" s="21"/>
      <c r="T297" s="21"/>
      <c r="U297" s="21"/>
      <c r="V297" s="21"/>
      <c r="W297" s="21"/>
      <c r="AP297" s="23"/>
      <c r="AR297" s="23"/>
      <c r="AU297" s="23"/>
    </row>
    <row r="298" spans="19:47" x14ac:dyDescent="0.25">
      <c r="S298" s="21"/>
      <c r="T298" s="21"/>
      <c r="U298" s="21"/>
      <c r="V298" s="21"/>
      <c r="W298" s="21"/>
      <c r="AP298" s="23"/>
      <c r="AR298" s="23"/>
      <c r="AU298" s="23"/>
    </row>
    <row r="299" spans="19:47" x14ac:dyDescent="0.25">
      <c r="S299" s="21"/>
      <c r="T299" s="21"/>
      <c r="U299" s="21"/>
      <c r="V299" s="21"/>
      <c r="W299" s="21"/>
      <c r="AP299" s="23"/>
      <c r="AR299" s="23"/>
      <c r="AU299" s="23"/>
    </row>
    <row r="300" spans="19:47" x14ac:dyDescent="0.25">
      <c r="S300" s="21"/>
      <c r="T300" s="21"/>
      <c r="U300" s="21"/>
      <c r="V300" s="21"/>
      <c r="W300" s="21"/>
      <c r="AP300" s="23"/>
      <c r="AR300" s="23"/>
      <c r="AU300" s="23"/>
    </row>
    <row r="301" spans="19:47" x14ac:dyDescent="0.25">
      <c r="S301" s="21"/>
      <c r="T301" s="21"/>
      <c r="U301" s="21"/>
      <c r="V301" s="21"/>
      <c r="W301" s="21"/>
      <c r="AP301" s="23"/>
      <c r="AR301" s="23"/>
      <c r="AU301" s="23"/>
    </row>
    <row r="302" spans="19:47" x14ac:dyDescent="0.25">
      <c r="S302" s="21"/>
      <c r="T302" s="21"/>
      <c r="U302" s="21"/>
      <c r="V302" s="21"/>
      <c r="W302" s="21"/>
      <c r="AP302" s="23"/>
      <c r="AR302" s="23"/>
      <c r="AU302" s="23"/>
    </row>
    <row r="303" spans="19:47" x14ac:dyDescent="0.25">
      <c r="S303" s="21"/>
      <c r="T303" s="21"/>
      <c r="U303" s="21"/>
      <c r="V303" s="21"/>
      <c r="W303" s="21"/>
      <c r="AP303" s="23"/>
      <c r="AR303" s="23"/>
      <c r="AU303" s="23"/>
    </row>
    <row r="304" spans="19:47" x14ac:dyDescent="0.25">
      <c r="S304" s="21"/>
      <c r="T304" s="21"/>
      <c r="U304" s="21"/>
      <c r="V304" s="21"/>
      <c r="W304" s="21"/>
      <c r="AP304" s="23"/>
      <c r="AR304" s="23"/>
      <c r="AU304" s="23"/>
    </row>
    <row r="305" spans="19:47" x14ac:dyDescent="0.25">
      <c r="S305" s="21"/>
      <c r="T305" s="21"/>
      <c r="U305" s="21"/>
      <c r="V305" s="21"/>
      <c r="W305" s="21"/>
      <c r="AP305" s="23"/>
      <c r="AR305" s="23"/>
      <c r="AU305" s="23"/>
    </row>
    <row r="306" spans="19:47" x14ac:dyDescent="0.25">
      <c r="S306" s="21"/>
      <c r="T306" s="21"/>
      <c r="U306" s="21"/>
      <c r="V306" s="21"/>
      <c r="W306" s="21"/>
      <c r="AP306" s="23"/>
      <c r="AR306" s="23"/>
      <c r="AU306" s="23"/>
    </row>
    <row r="307" spans="19:47" x14ac:dyDescent="0.25">
      <c r="S307" s="21"/>
      <c r="T307" s="21"/>
      <c r="U307" s="21"/>
      <c r="V307" s="21"/>
      <c r="W307" s="21"/>
      <c r="AP307" s="23"/>
      <c r="AR307" s="23"/>
      <c r="AU307" s="23"/>
    </row>
    <row r="308" spans="19:47" x14ac:dyDescent="0.25">
      <c r="S308" s="21"/>
      <c r="T308" s="21"/>
      <c r="U308" s="21"/>
      <c r="V308" s="21"/>
      <c r="W308" s="21"/>
      <c r="AP308" s="23"/>
      <c r="AR308" s="23"/>
      <c r="AU308" s="23"/>
    </row>
    <row r="309" spans="19:47" x14ac:dyDescent="0.25">
      <c r="S309" s="21"/>
      <c r="T309" s="21"/>
      <c r="U309" s="21"/>
      <c r="V309" s="21"/>
      <c r="W309" s="21"/>
      <c r="AP309" s="23"/>
      <c r="AR309" s="23"/>
      <c r="AU309" s="23"/>
    </row>
    <row r="310" spans="19:47" x14ac:dyDescent="0.25">
      <c r="S310" s="21"/>
      <c r="T310" s="21"/>
      <c r="U310" s="21"/>
      <c r="V310" s="21"/>
      <c r="W310" s="21"/>
      <c r="AP310" s="23"/>
      <c r="AR310" s="23"/>
      <c r="AU310" s="23"/>
    </row>
    <row r="311" spans="19:47" x14ac:dyDescent="0.25">
      <c r="S311" s="21"/>
      <c r="T311" s="21"/>
      <c r="U311" s="21"/>
      <c r="V311" s="21"/>
      <c r="W311" s="21"/>
      <c r="AP311" s="23"/>
      <c r="AR311" s="23"/>
      <c r="AU311" s="23"/>
    </row>
    <row r="312" spans="19:47" x14ac:dyDescent="0.25">
      <c r="S312" s="21"/>
      <c r="T312" s="21"/>
      <c r="U312" s="21"/>
      <c r="V312" s="21"/>
      <c r="W312" s="21"/>
      <c r="AP312" s="23"/>
      <c r="AR312" s="23"/>
      <c r="AU312" s="23"/>
    </row>
    <row r="313" spans="19:47" x14ac:dyDescent="0.25">
      <c r="S313" s="21"/>
      <c r="T313" s="21"/>
      <c r="U313" s="21"/>
      <c r="V313" s="21"/>
      <c r="W313" s="21"/>
      <c r="AP313" s="23"/>
      <c r="AR313" s="23"/>
      <c r="AU313" s="23"/>
    </row>
    <row r="314" spans="19:47" x14ac:dyDescent="0.25">
      <c r="S314" s="21"/>
      <c r="T314" s="21"/>
      <c r="U314" s="21"/>
      <c r="V314" s="21"/>
      <c r="W314" s="21"/>
      <c r="AP314" s="23"/>
      <c r="AR314" s="23"/>
      <c r="AU314" s="23"/>
    </row>
    <row r="315" spans="19:47" x14ac:dyDescent="0.25">
      <c r="S315" s="21"/>
      <c r="T315" s="21"/>
      <c r="U315" s="21"/>
      <c r="V315" s="21"/>
      <c r="W315" s="21"/>
      <c r="AP315" s="23"/>
      <c r="AR315" s="23"/>
      <c r="AU315" s="23"/>
    </row>
    <row r="316" spans="19:47" x14ac:dyDescent="0.25">
      <c r="S316" s="21"/>
      <c r="T316" s="21"/>
      <c r="U316" s="21"/>
      <c r="V316" s="21"/>
      <c r="W316" s="21"/>
      <c r="AP316" s="23"/>
      <c r="AR316" s="23"/>
      <c r="AU316" s="23"/>
    </row>
    <row r="317" spans="19:47" x14ac:dyDescent="0.25">
      <c r="S317" s="21"/>
      <c r="T317" s="21"/>
      <c r="U317" s="21"/>
      <c r="V317" s="21"/>
      <c r="W317" s="21"/>
      <c r="AP317" s="23"/>
      <c r="AR317" s="23"/>
      <c r="AU317" s="23"/>
    </row>
    <row r="318" spans="19:47" x14ac:dyDescent="0.25">
      <c r="S318" s="21"/>
      <c r="T318" s="21"/>
      <c r="U318" s="21"/>
      <c r="V318" s="21"/>
      <c r="W318" s="21"/>
      <c r="AP318" s="23"/>
      <c r="AR318" s="23"/>
      <c r="AU318" s="23"/>
    </row>
    <row r="319" spans="19:47" x14ac:dyDescent="0.25">
      <c r="S319" s="21"/>
      <c r="T319" s="21"/>
      <c r="U319" s="21"/>
      <c r="V319" s="21"/>
      <c r="W319" s="21"/>
      <c r="AP319" s="23"/>
      <c r="AR319" s="23"/>
      <c r="AU319" s="23"/>
    </row>
    <row r="320" spans="19:47" x14ac:dyDescent="0.25">
      <c r="S320" s="21"/>
      <c r="T320" s="21"/>
      <c r="U320" s="21"/>
      <c r="V320" s="21"/>
      <c r="W320" s="21"/>
      <c r="AP320" s="23"/>
      <c r="AR320" s="23"/>
      <c r="AU320" s="23"/>
    </row>
    <row r="321" spans="19:47" x14ac:dyDescent="0.25">
      <c r="S321" s="21"/>
      <c r="T321" s="21"/>
      <c r="U321" s="21"/>
      <c r="V321" s="21"/>
      <c r="W321" s="21"/>
      <c r="AP321" s="23"/>
      <c r="AR321" s="23"/>
      <c r="AU321" s="23"/>
    </row>
    <row r="322" spans="19:47" x14ac:dyDescent="0.25">
      <c r="S322" s="21"/>
      <c r="T322" s="21"/>
      <c r="U322" s="21"/>
      <c r="V322" s="21"/>
      <c r="W322" s="21"/>
      <c r="AP322" s="23"/>
      <c r="AR322" s="23"/>
      <c r="AU322" s="23"/>
    </row>
    <row r="323" spans="19:47" x14ac:dyDescent="0.25">
      <c r="S323" s="21"/>
      <c r="T323" s="21"/>
      <c r="U323" s="21"/>
      <c r="V323" s="21"/>
      <c r="W323" s="21"/>
      <c r="AP323" s="23"/>
      <c r="AR323" s="23"/>
      <c r="AU323" s="23"/>
    </row>
    <row r="324" spans="19:47" x14ac:dyDescent="0.25">
      <c r="S324" s="21"/>
      <c r="T324" s="21"/>
      <c r="U324" s="21"/>
      <c r="V324" s="21"/>
      <c r="W324" s="21"/>
      <c r="AP324" s="23"/>
      <c r="AR324" s="23"/>
      <c r="AU324" s="23"/>
    </row>
    <row r="325" spans="19:47" x14ac:dyDescent="0.25">
      <c r="S325" s="21"/>
      <c r="T325" s="21"/>
      <c r="U325" s="21"/>
      <c r="V325" s="21"/>
      <c r="W325" s="21"/>
      <c r="AP325" s="23"/>
      <c r="AR325" s="23"/>
      <c r="AU325" s="23"/>
    </row>
    <row r="326" spans="19:47" x14ac:dyDescent="0.25">
      <c r="S326" s="21"/>
      <c r="T326" s="21"/>
      <c r="U326" s="21"/>
      <c r="V326" s="21"/>
      <c r="W326" s="21"/>
      <c r="AP326" s="23"/>
      <c r="AR326" s="23"/>
      <c r="AU326" s="23"/>
    </row>
    <row r="327" spans="19:47" x14ac:dyDescent="0.25">
      <c r="S327" s="21"/>
      <c r="T327" s="21"/>
      <c r="U327" s="21"/>
      <c r="V327" s="21"/>
      <c r="W327" s="21"/>
      <c r="AP327" s="23"/>
      <c r="AR327" s="23"/>
      <c r="AU327" s="23"/>
    </row>
    <row r="328" spans="19:47" x14ac:dyDescent="0.25">
      <c r="S328" s="21"/>
      <c r="T328" s="21"/>
      <c r="U328" s="21"/>
      <c r="V328" s="21"/>
      <c r="W328" s="21"/>
      <c r="AP328" s="23"/>
      <c r="AR328" s="23"/>
      <c r="AU328" s="23"/>
    </row>
    <row r="329" spans="19:47" x14ac:dyDescent="0.25">
      <c r="S329" s="21"/>
      <c r="T329" s="21"/>
      <c r="U329" s="21"/>
      <c r="V329" s="21"/>
      <c r="W329" s="21"/>
      <c r="AP329" s="23"/>
      <c r="AR329" s="23"/>
      <c r="AU329" s="23"/>
    </row>
    <row r="330" spans="19:47" x14ac:dyDescent="0.25">
      <c r="S330" s="21"/>
      <c r="T330" s="21"/>
      <c r="U330" s="21"/>
      <c r="V330" s="21"/>
      <c r="W330" s="21"/>
      <c r="AP330" s="23"/>
      <c r="AR330" s="23"/>
      <c r="AU330" s="23"/>
    </row>
    <row r="331" spans="19:47" x14ac:dyDescent="0.25">
      <c r="S331" s="21"/>
      <c r="T331" s="21"/>
      <c r="U331" s="21"/>
      <c r="V331" s="21"/>
      <c r="W331" s="21"/>
      <c r="AP331" s="23"/>
      <c r="AR331" s="23"/>
      <c r="AU331" s="23"/>
    </row>
    <row r="332" spans="19:47" x14ac:dyDescent="0.25">
      <c r="S332" s="21"/>
      <c r="T332" s="21"/>
      <c r="U332" s="21"/>
      <c r="V332" s="21"/>
      <c r="W332" s="21"/>
      <c r="AP332" s="23"/>
      <c r="AR332" s="23"/>
      <c r="AU332" s="23"/>
    </row>
    <row r="333" spans="19:47" x14ac:dyDescent="0.25">
      <c r="S333" s="21"/>
      <c r="T333" s="21"/>
      <c r="U333" s="21"/>
      <c r="V333" s="21"/>
      <c r="W333" s="21"/>
      <c r="AP333" s="23"/>
      <c r="AR333" s="23"/>
      <c r="AU333" s="23"/>
    </row>
    <row r="334" spans="19:47" x14ac:dyDescent="0.25">
      <c r="S334" s="21"/>
      <c r="T334" s="21"/>
      <c r="U334" s="21"/>
      <c r="V334" s="21"/>
      <c r="W334" s="21"/>
      <c r="AP334" s="23"/>
      <c r="AR334" s="23"/>
      <c r="AU334" s="23"/>
    </row>
    <row r="335" spans="19:47" x14ac:dyDescent="0.25">
      <c r="S335" s="21"/>
      <c r="T335" s="21"/>
      <c r="U335" s="21"/>
      <c r="V335" s="21"/>
      <c r="W335" s="21"/>
      <c r="AP335" s="23"/>
      <c r="AR335" s="23"/>
      <c r="AU335" s="23"/>
    </row>
    <row r="336" spans="19:47" x14ac:dyDescent="0.25">
      <c r="S336" s="21"/>
      <c r="T336" s="21"/>
      <c r="U336" s="21"/>
      <c r="V336" s="21"/>
      <c r="W336" s="21"/>
      <c r="AP336" s="23"/>
      <c r="AR336" s="23"/>
      <c r="AU336" s="23"/>
    </row>
    <row r="337" spans="19:47" x14ac:dyDescent="0.25">
      <c r="S337" s="21"/>
      <c r="T337" s="21"/>
      <c r="U337" s="21"/>
      <c r="V337" s="21"/>
      <c r="W337" s="21"/>
      <c r="AP337" s="23"/>
      <c r="AR337" s="23"/>
      <c r="AU337" s="23"/>
    </row>
    <row r="338" spans="19:47" x14ac:dyDescent="0.25">
      <c r="S338" s="21"/>
      <c r="T338" s="21"/>
      <c r="U338" s="21"/>
      <c r="V338" s="21"/>
      <c r="W338" s="21"/>
      <c r="AP338" s="23"/>
      <c r="AR338" s="23"/>
      <c r="AU338" s="23"/>
    </row>
    <row r="339" spans="19:47" x14ac:dyDescent="0.25">
      <c r="S339" s="21"/>
      <c r="T339" s="21"/>
      <c r="U339" s="21"/>
      <c r="V339" s="21"/>
      <c r="W339" s="21"/>
      <c r="AP339" s="23"/>
      <c r="AR339" s="23"/>
      <c r="AU339" s="23"/>
    </row>
    <row r="340" spans="19:47" x14ac:dyDescent="0.25">
      <c r="S340" s="21"/>
      <c r="T340" s="21"/>
      <c r="U340" s="21"/>
      <c r="V340" s="21"/>
      <c r="W340" s="21"/>
      <c r="AP340" s="23"/>
      <c r="AR340" s="23"/>
      <c r="AU340" s="23"/>
    </row>
    <row r="341" spans="19:47" x14ac:dyDescent="0.25">
      <c r="S341" s="21"/>
      <c r="T341" s="21"/>
      <c r="U341" s="21"/>
      <c r="V341" s="21"/>
      <c r="W341" s="21"/>
      <c r="AP341" s="23"/>
      <c r="AR341" s="23"/>
      <c r="AU341" s="23"/>
    </row>
    <row r="342" spans="19:47" x14ac:dyDescent="0.25">
      <c r="S342" s="21"/>
      <c r="T342" s="21"/>
      <c r="U342" s="21"/>
      <c r="V342" s="21"/>
      <c r="W342" s="21"/>
      <c r="AP342" s="23"/>
      <c r="AR342" s="23"/>
      <c r="AU342" s="23"/>
    </row>
    <row r="343" spans="19:47" x14ac:dyDescent="0.25">
      <c r="S343" s="21"/>
      <c r="T343" s="21"/>
      <c r="U343" s="21"/>
      <c r="V343" s="21"/>
      <c r="W343" s="21"/>
      <c r="AP343" s="23"/>
      <c r="AR343" s="23"/>
      <c r="AU343" s="23"/>
    </row>
    <row r="344" spans="19:47" x14ac:dyDescent="0.25">
      <c r="S344" s="21"/>
      <c r="T344" s="21"/>
      <c r="U344" s="21"/>
      <c r="V344" s="21"/>
      <c r="W344" s="21"/>
      <c r="AP344" s="23"/>
      <c r="AR344" s="23"/>
      <c r="AU344" s="23"/>
    </row>
    <row r="345" spans="19:47" x14ac:dyDescent="0.25">
      <c r="S345" s="21"/>
      <c r="T345" s="21"/>
      <c r="U345" s="21"/>
      <c r="V345" s="21"/>
      <c r="W345" s="21"/>
      <c r="AP345" s="23"/>
      <c r="AR345" s="23"/>
      <c r="AU345" s="23"/>
    </row>
    <row r="346" spans="19:47" x14ac:dyDescent="0.25">
      <c r="S346" s="21"/>
      <c r="T346" s="21"/>
      <c r="U346" s="21"/>
      <c r="V346" s="21"/>
      <c r="W346" s="21"/>
      <c r="AP346" s="23"/>
      <c r="AR346" s="23"/>
      <c r="AU346" s="23"/>
    </row>
    <row r="347" spans="19:47" x14ac:dyDescent="0.25">
      <c r="S347" s="21"/>
      <c r="T347" s="21"/>
      <c r="U347" s="21"/>
      <c r="V347" s="21"/>
      <c r="W347" s="21"/>
      <c r="AP347" s="23"/>
      <c r="AR347" s="23"/>
      <c r="AU347" s="23"/>
    </row>
    <row r="348" spans="19:47" x14ac:dyDescent="0.25">
      <c r="S348" s="21"/>
      <c r="T348" s="21"/>
      <c r="U348" s="21"/>
      <c r="V348" s="21"/>
      <c r="W348" s="21"/>
      <c r="AP348" s="23"/>
      <c r="AR348" s="23"/>
      <c r="AU348" s="23"/>
    </row>
    <row r="349" spans="19:47" x14ac:dyDescent="0.25">
      <c r="S349" s="21"/>
      <c r="T349" s="21"/>
      <c r="U349" s="21"/>
      <c r="V349" s="21"/>
      <c r="W349" s="21"/>
      <c r="AP349" s="23"/>
      <c r="AR349" s="23"/>
      <c r="AU349" s="23"/>
    </row>
    <row r="350" spans="19:47" x14ac:dyDescent="0.25">
      <c r="S350" s="21"/>
      <c r="T350" s="21"/>
      <c r="U350" s="21"/>
      <c r="V350" s="21"/>
      <c r="W350" s="21"/>
      <c r="AP350" s="23"/>
      <c r="AR350" s="23"/>
      <c r="AU350" s="23"/>
    </row>
    <row r="351" spans="19:47" x14ac:dyDescent="0.25">
      <c r="S351" s="21"/>
      <c r="T351" s="21"/>
      <c r="U351" s="21"/>
      <c r="V351" s="21"/>
      <c r="W351" s="21"/>
      <c r="AP351" s="23"/>
      <c r="AR351" s="23"/>
      <c r="AU351" s="23"/>
    </row>
    <row r="352" spans="19:47" x14ac:dyDescent="0.25">
      <c r="S352" s="21"/>
      <c r="T352" s="21"/>
      <c r="U352" s="21"/>
      <c r="V352" s="21"/>
      <c r="W352" s="21"/>
      <c r="AP352" s="23"/>
      <c r="AR352" s="23"/>
      <c r="AU352" s="23"/>
    </row>
    <row r="353" spans="19:47" x14ac:dyDescent="0.25">
      <c r="S353" s="21"/>
      <c r="T353" s="21"/>
      <c r="U353" s="21"/>
      <c r="V353" s="21"/>
      <c r="W353" s="21"/>
      <c r="AP353" s="23"/>
      <c r="AR353" s="23"/>
      <c r="AU353" s="23"/>
    </row>
    <row r="354" spans="19:47" x14ac:dyDescent="0.25">
      <c r="S354" s="21"/>
      <c r="T354" s="21"/>
      <c r="U354" s="21"/>
      <c r="V354" s="21"/>
      <c r="W354" s="21"/>
      <c r="AP354" s="23"/>
      <c r="AR354" s="23"/>
      <c r="AU354" s="23"/>
    </row>
    <row r="355" spans="19:47" x14ac:dyDescent="0.25">
      <c r="S355" s="21"/>
      <c r="T355" s="21"/>
      <c r="U355" s="21"/>
      <c r="V355" s="21"/>
      <c r="W355" s="21"/>
      <c r="AP355" s="23"/>
      <c r="AR355" s="23"/>
      <c r="AU355" s="23"/>
    </row>
    <row r="356" spans="19:47" x14ac:dyDescent="0.25">
      <c r="S356" s="21"/>
      <c r="T356" s="21"/>
      <c r="U356" s="21"/>
      <c r="V356" s="21"/>
      <c r="W356" s="21"/>
      <c r="AP356" s="23"/>
      <c r="AR356" s="23"/>
      <c r="AU356" s="23"/>
    </row>
    <row r="357" spans="19:47" x14ac:dyDescent="0.25">
      <c r="S357" s="21"/>
      <c r="T357" s="21"/>
      <c r="U357" s="21"/>
      <c r="V357" s="21"/>
      <c r="W357" s="21"/>
      <c r="AP357" s="23"/>
      <c r="AR357" s="23"/>
      <c r="AU357" s="23"/>
    </row>
    <row r="358" spans="19:47" x14ac:dyDescent="0.25">
      <c r="S358" s="21"/>
      <c r="T358" s="21"/>
      <c r="U358" s="21"/>
      <c r="V358" s="21"/>
      <c r="W358" s="21"/>
      <c r="AP358" s="23"/>
      <c r="AR358" s="23"/>
      <c r="AU358" s="23"/>
    </row>
    <row r="359" spans="19:47" x14ac:dyDescent="0.25">
      <c r="S359" s="21"/>
      <c r="T359" s="21"/>
      <c r="U359" s="21"/>
      <c r="V359" s="21"/>
      <c r="W359" s="21"/>
      <c r="AP359" s="23"/>
      <c r="AR359" s="23"/>
      <c r="AU359" s="23"/>
    </row>
    <row r="360" spans="19:47" x14ac:dyDescent="0.25">
      <c r="S360" s="21"/>
      <c r="T360" s="21"/>
      <c r="U360" s="21"/>
      <c r="V360" s="21"/>
      <c r="W360" s="21"/>
      <c r="AP360" s="23"/>
      <c r="AR360" s="23"/>
      <c r="AU360" s="23"/>
    </row>
    <row r="361" spans="19:47" x14ac:dyDescent="0.25">
      <c r="S361" s="21"/>
      <c r="T361" s="21"/>
      <c r="U361" s="21"/>
      <c r="V361" s="21"/>
      <c r="W361" s="21"/>
      <c r="AP361" s="23"/>
      <c r="AR361" s="23"/>
      <c r="AU361" s="23"/>
    </row>
    <row r="362" spans="19:47" x14ac:dyDescent="0.25">
      <c r="S362" s="21"/>
      <c r="T362" s="21"/>
      <c r="U362" s="21"/>
      <c r="V362" s="21"/>
      <c r="W362" s="21"/>
      <c r="AP362" s="23"/>
      <c r="AR362" s="23"/>
      <c r="AU362" s="23"/>
    </row>
    <row r="363" spans="19:47" x14ac:dyDescent="0.25">
      <c r="S363" s="21"/>
      <c r="T363" s="21"/>
      <c r="U363" s="21"/>
      <c r="V363" s="21"/>
      <c r="W363" s="21"/>
      <c r="AP363" s="23"/>
      <c r="AR363" s="23"/>
      <c r="AU363" s="23"/>
    </row>
    <row r="364" spans="19:47" x14ac:dyDescent="0.25">
      <c r="S364" s="21"/>
      <c r="T364" s="21"/>
      <c r="U364" s="21"/>
      <c r="V364" s="21"/>
      <c r="W364" s="21"/>
      <c r="AP364" s="23"/>
      <c r="AR364" s="23"/>
      <c r="AU364" s="23"/>
    </row>
    <row r="365" spans="19:47" x14ac:dyDescent="0.25">
      <c r="S365" s="21"/>
      <c r="T365" s="21"/>
      <c r="U365" s="21"/>
      <c r="V365" s="21"/>
      <c r="W365" s="21"/>
      <c r="AP365" s="23"/>
      <c r="AR365" s="23"/>
      <c r="AU365" s="23"/>
    </row>
    <row r="366" spans="19:47" x14ac:dyDescent="0.25">
      <c r="S366" s="21"/>
      <c r="T366" s="21"/>
      <c r="U366" s="21"/>
      <c r="V366" s="21"/>
      <c r="W366" s="21"/>
      <c r="AP366" s="23"/>
      <c r="AR366" s="23"/>
      <c r="AU366" s="23"/>
    </row>
    <row r="367" spans="19:47" x14ac:dyDescent="0.25">
      <c r="S367" s="21"/>
      <c r="T367" s="21"/>
      <c r="U367" s="21"/>
      <c r="V367" s="21"/>
      <c r="W367" s="21"/>
      <c r="AP367" s="23"/>
      <c r="AR367" s="23"/>
      <c r="AU367" s="23"/>
    </row>
    <row r="368" spans="19:47" x14ac:dyDescent="0.25">
      <c r="S368" s="21"/>
      <c r="T368" s="21"/>
      <c r="U368" s="21"/>
      <c r="V368" s="21"/>
      <c r="W368" s="21"/>
      <c r="AP368" s="23"/>
      <c r="AR368" s="23"/>
      <c r="AU368" s="23"/>
    </row>
    <row r="369" spans="19:47" x14ac:dyDescent="0.25">
      <c r="S369" s="21"/>
      <c r="T369" s="21"/>
      <c r="U369" s="21"/>
      <c r="V369" s="21"/>
      <c r="W369" s="21"/>
      <c r="AP369" s="23"/>
      <c r="AR369" s="23"/>
      <c r="AU369" s="23"/>
    </row>
    <row r="370" spans="19:47" x14ac:dyDescent="0.25">
      <c r="S370" s="21"/>
      <c r="T370" s="21"/>
      <c r="U370" s="21"/>
      <c r="V370" s="21"/>
      <c r="W370" s="21"/>
      <c r="AP370" s="23"/>
      <c r="AR370" s="23"/>
      <c r="AU370" s="23"/>
    </row>
    <row r="371" spans="19:47" x14ac:dyDescent="0.25">
      <c r="S371" s="21"/>
      <c r="T371" s="21"/>
      <c r="U371" s="21"/>
      <c r="V371" s="21"/>
      <c r="W371" s="21"/>
      <c r="AP371" s="23"/>
      <c r="AR371" s="23"/>
      <c r="AU371" s="23"/>
    </row>
    <row r="372" spans="19:47" x14ac:dyDescent="0.25">
      <c r="S372" s="21"/>
      <c r="T372" s="21"/>
      <c r="U372" s="21"/>
      <c r="V372" s="21"/>
      <c r="W372" s="21"/>
      <c r="AP372" s="23"/>
      <c r="AR372" s="23"/>
      <c r="AU372" s="23"/>
    </row>
    <row r="373" spans="19:47" x14ac:dyDescent="0.25">
      <c r="S373" s="21"/>
      <c r="T373" s="21"/>
      <c r="U373" s="21"/>
      <c r="V373" s="21"/>
      <c r="W373" s="21"/>
      <c r="AP373" s="23"/>
      <c r="AR373" s="23"/>
      <c r="AU373" s="23"/>
    </row>
    <row r="374" spans="19:47" x14ac:dyDescent="0.25">
      <c r="S374" s="21"/>
      <c r="T374" s="21"/>
      <c r="U374" s="21"/>
      <c r="V374" s="21"/>
      <c r="W374" s="21"/>
      <c r="AP374" s="23"/>
      <c r="AR374" s="23"/>
      <c r="AU374" s="23"/>
    </row>
    <row r="375" spans="19:47" x14ac:dyDescent="0.25">
      <c r="S375" s="21"/>
      <c r="T375" s="21"/>
      <c r="U375" s="21"/>
      <c r="V375" s="21"/>
      <c r="W375" s="21"/>
      <c r="AP375" s="23"/>
      <c r="AR375" s="23"/>
      <c r="AU375" s="23"/>
    </row>
    <row r="376" spans="19:47" x14ac:dyDescent="0.25">
      <c r="S376" s="21"/>
      <c r="T376" s="21"/>
      <c r="U376" s="21"/>
      <c r="V376" s="21"/>
      <c r="W376" s="21"/>
      <c r="AP376" s="23"/>
      <c r="AR376" s="23"/>
      <c r="AU376" s="23"/>
    </row>
    <row r="377" spans="19:47" x14ac:dyDescent="0.25">
      <c r="S377" s="21"/>
      <c r="T377" s="21"/>
      <c r="U377" s="21"/>
      <c r="V377" s="21"/>
      <c r="W377" s="21"/>
      <c r="AP377" s="23"/>
      <c r="AR377" s="23"/>
      <c r="AU377" s="23"/>
    </row>
    <row r="378" spans="19:47" x14ac:dyDescent="0.25">
      <c r="S378" s="21"/>
      <c r="T378" s="21"/>
      <c r="U378" s="21"/>
      <c r="V378" s="21"/>
      <c r="W378" s="21"/>
      <c r="AP378" s="23"/>
      <c r="AR378" s="23"/>
      <c r="AU378" s="23"/>
    </row>
    <row r="379" spans="19:47" x14ac:dyDescent="0.25">
      <c r="S379" s="21"/>
      <c r="T379" s="21"/>
      <c r="U379" s="21"/>
      <c r="V379" s="21"/>
      <c r="W379" s="21"/>
      <c r="AP379" s="23"/>
      <c r="AR379" s="23"/>
      <c r="AU379" s="23"/>
    </row>
    <row r="380" spans="19:47" x14ac:dyDescent="0.25">
      <c r="S380" s="21"/>
      <c r="T380" s="21"/>
      <c r="U380" s="21"/>
      <c r="V380" s="21"/>
      <c r="W380" s="21"/>
      <c r="AP380" s="23"/>
      <c r="AR380" s="23"/>
      <c r="AU380" s="23"/>
    </row>
    <row r="381" spans="19:47" x14ac:dyDescent="0.25">
      <c r="S381" s="21"/>
      <c r="T381" s="21"/>
      <c r="U381" s="21"/>
      <c r="V381" s="21"/>
      <c r="W381" s="21"/>
      <c r="AP381" s="23"/>
      <c r="AR381" s="23"/>
      <c r="AU381" s="23"/>
    </row>
    <row r="382" spans="19:47" x14ac:dyDescent="0.25">
      <c r="S382" s="21"/>
      <c r="T382" s="21"/>
      <c r="U382" s="21"/>
      <c r="V382" s="21"/>
      <c r="W382" s="21"/>
      <c r="AP382" s="23"/>
      <c r="AR382" s="23"/>
      <c r="AU382" s="23"/>
    </row>
    <row r="383" spans="19:47" x14ac:dyDescent="0.25">
      <c r="S383" s="21"/>
      <c r="T383" s="21"/>
      <c r="U383" s="21"/>
      <c r="V383" s="21"/>
      <c r="W383" s="21"/>
      <c r="AP383" s="23"/>
      <c r="AR383" s="23"/>
      <c r="AU383" s="23"/>
    </row>
    <row r="384" spans="19:47" x14ac:dyDescent="0.25">
      <c r="S384" s="21"/>
      <c r="T384" s="21"/>
      <c r="U384" s="21"/>
      <c r="V384" s="21"/>
      <c r="W384" s="21"/>
      <c r="AP384" s="23"/>
      <c r="AR384" s="23"/>
      <c r="AU384" s="23"/>
    </row>
    <row r="385" spans="19:47" x14ac:dyDescent="0.25">
      <c r="S385" s="21"/>
      <c r="T385" s="21"/>
      <c r="U385" s="21"/>
      <c r="V385" s="21"/>
      <c r="W385" s="21"/>
      <c r="AP385" s="23"/>
      <c r="AR385" s="23"/>
      <c r="AU385" s="23"/>
    </row>
    <row r="386" spans="19:47" x14ac:dyDescent="0.25">
      <c r="S386" s="21"/>
      <c r="T386" s="21"/>
      <c r="U386" s="21"/>
      <c r="V386" s="21"/>
      <c r="W386" s="21"/>
      <c r="AP386" s="23"/>
      <c r="AR386" s="23"/>
      <c r="AU386" s="23"/>
    </row>
    <row r="387" spans="19:47" x14ac:dyDescent="0.25">
      <c r="S387" s="21"/>
      <c r="T387" s="21"/>
      <c r="U387" s="21"/>
      <c r="V387" s="21"/>
      <c r="W387" s="21"/>
      <c r="AP387" s="23"/>
      <c r="AR387" s="23"/>
      <c r="AU387" s="23"/>
    </row>
    <row r="388" spans="19:47" x14ac:dyDescent="0.25">
      <c r="S388" s="21"/>
      <c r="T388" s="21"/>
      <c r="U388" s="21"/>
      <c r="V388" s="21"/>
      <c r="W388" s="21"/>
      <c r="AP388" s="23"/>
      <c r="AR388" s="23"/>
      <c r="AU388" s="23"/>
    </row>
    <row r="389" spans="19:47" x14ac:dyDescent="0.25">
      <c r="S389" s="21"/>
      <c r="T389" s="21"/>
      <c r="U389" s="21"/>
      <c r="V389" s="21"/>
      <c r="W389" s="21"/>
      <c r="AP389" s="23"/>
      <c r="AR389" s="23"/>
      <c r="AU389" s="23"/>
    </row>
    <row r="390" spans="19:47" x14ac:dyDescent="0.25">
      <c r="S390" s="21"/>
      <c r="T390" s="21"/>
      <c r="U390" s="21"/>
      <c r="V390" s="21"/>
      <c r="W390" s="21"/>
      <c r="AP390" s="23"/>
      <c r="AR390" s="23"/>
      <c r="AU390" s="23"/>
    </row>
    <row r="391" spans="19:47" x14ac:dyDescent="0.25">
      <c r="S391" s="21"/>
      <c r="T391" s="21"/>
      <c r="U391" s="21"/>
      <c r="V391" s="21"/>
      <c r="W391" s="21"/>
      <c r="AP391" s="23"/>
      <c r="AR391" s="23"/>
      <c r="AU391" s="23"/>
    </row>
    <row r="392" spans="19:47" x14ac:dyDescent="0.25">
      <c r="S392" s="21"/>
      <c r="T392" s="21"/>
      <c r="U392" s="21"/>
      <c r="V392" s="21"/>
      <c r="W392" s="21"/>
      <c r="AP392" s="23"/>
      <c r="AR392" s="23"/>
      <c r="AU392" s="23"/>
    </row>
    <row r="393" spans="19:47" x14ac:dyDescent="0.25">
      <c r="S393" s="21"/>
      <c r="T393" s="21"/>
      <c r="U393" s="21"/>
      <c r="V393" s="21"/>
      <c r="W393" s="21"/>
      <c r="AP393" s="23"/>
      <c r="AR393" s="23"/>
      <c r="AU393" s="23"/>
    </row>
    <row r="394" spans="19:47" x14ac:dyDescent="0.25">
      <c r="S394" s="21"/>
      <c r="T394" s="21"/>
      <c r="U394" s="21"/>
      <c r="V394" s="21"/>
      <c r="W394" s="21"/>
      <c r="AP394" s="23"/>
      <c r="AR394" s="23"/>
      <c r="AU394" s="23"/>
    </row>
    <row r="395" spans="19:47" x14ac:dyDescent="0.25">
      <c r="S395" s="21"/>
      <c r="T395" s="21"/>
      <c r="U395" s="21"/>
      <c r="V395" s="21"/>
      <c r="W395" s="21"/>
      <c r="AP395" s="23"/>
      <c r="AR395" s="23"/>
      <c r="AU395" s="23"/>
    </row>
    <row r="396" spans="19:47" x14ac:dyDescent="0.25">
      <c r="S396" s="21"/>
      <c r="T396" s="21"/>
      <c r="U396" s="21"/>
      <c r="V396" s="21"/>
      <c r="W396" s="21"/>
      <c r="AP396" s="23"/>
      <c r="AR396" s="23"/>
      <c r="AU396" s="23"/>
    </row>
    <row r="397" spans="19:47" x14ac:dyDescent="0.25">
      <c r="S397" s="21"/>
      <c r="T397" s="21"/>
      <c r="U397" s="21"/>
      <c r="V397" s="21"/>
      <c r="W397" s="21"/>
      <c r="AP397" s="23"/>
      <c r="AR397" s="23"/>
      <c r="AU397" s="23"/>
    </row>
    <row r="398" spans="19:47" x14ac:dyDescent="0.25">
      <c r="S398" s="21"/>
      <c r="T398" s="21"/>
      <c r="U398" s="21"/>
      <c r="V398" s="21"/>
      <c r="W398" s="21"/>
      <c r="AP398" s="23"/>
      <c r="AR398" s="23"/>
      <c r="AU398" s="23"/>
    </row>
    <row r="399" spans="19:47" x14ac:dyDescent="0.25">
      <c r="S399" s="21"/>
      <c r="T399" s="21"/>
      <c r="U399" s="21"/>
      <c r="V399" s="21"/>
      <c r="W399" s="21"/>
      <c r="AP399" s="23"/>
      <c r="AR399" s="23"/>
      <c r="AU399" s="23"/>
    </row>
    <row r="400" spans="19:47" x14ac:dyDescent="0.25">
      <c r="S400" s="21"/>
      <c r="T400" s="21"/>
      <c r="U400" s="21"/>
      <c r="V400" s="21"/>
      <c r="W400" s="21"/>
      <c r="AP400" s="23"/>
      <c r="AR400" s="23"/>
      <c r="AU400" s="23"/>
    </row>
    <row r="401" spans="19:47" x14ac:dyDescent="0.25">
      <c r="S401" s="21"/>
      <c r="T401" s="21"/>
      <c r="U401" s="21"/>
      <c r="V401" s="21"/>
      <c r="W401" s="21"/>
      <c r="AP401" s="23"/>
      <c r="AR401" s="23"/>
      <c r="AU401" s="23"/>
    </row>
    <row r="402" spans="19:47" x14ac:dyDescent="0.25">
      <c r="S402" s="21"/>
      <c r="T402" s="21"/>
      <c r="U402" s="21"/>
      <c r="V402" s="21"/>
      <c r="W402" s="21"/>
      <c r="AP402" s="23"/>
      <c r="AR402" s="23"/>
      <c r="AU402" s="23"/>
    </row>
    <row r="403" spans="19:47" x14ac:dyDescent="0.25">
      <c r="S403" s="21"/>
      <c r="T403" s="21"/>
      <c r="U403" s="21"/>
      <c r="V403" s="21"/>
      <c r="W403" s="21"/>
      <c r="AP403" s="23"/>
      <c r="AR403" s="23"/>
      <c r="AU403" s="23"/>
    </row>
    <row r="404" spans="19:47" x14ac:dyDescent="0.25">
      <c r="S404" s="21"/>
      <c r="T404" s="21"/>
      <c r="U404" s="21"/>
      <c r="V404" s="21"/>
      <c r="W404" s="21"/>
      <c r="AP404" s="23"/>
      <c r="AR404" s="23"/>
      <c r="AU404" s="23"/>
    </row>
    <row r="405" spans="19:47" x14ac:dyDescent="0.25">
      <c r="S405" s="21"/>
      <c r="T405" s="21"/>
      <c r="U405" s="21"/>
      <c r="V405" s="21"/>
      <c r="W405" s="21"/>
      <c r="AP405" s="23"/>
      <c r="AR405" s="23"/>
      <c r="AU405" s="23"/>
    </row>
    <row r="406" spans="19:47" x14ac:dyDescent="0.25">
      <c r="S406" s="21"/>
      <c r="T406" s="21"/>
      <c r="U406" s="21"/>
      <c r="V406" s="21"/>
      <c r="W406" s="21"/>
      <c r="AP406" s="23"/>
      <c r="AR406" s="23"/>
      <c r="AU406" s="23"/>
    </row>
    <row r="407" spans="19:47" x14ac:dyDescent="0.25">
      <c r="S407" s="21"/>
      <c r="T407" s="21"/>
      <c r="U407" s="21"/>
      <c r="V407" s="21"/>
      <c r="W407" s="21"/>
      <c r="AP407" s="23"/>
      <c r="AR407" s="23"/>
      <c r="AU407" s="23"/>
    </row>
    <row r="408" spans="19:47" x14ac:dyDescent="0.25">
      <c r="S408" s="21"/>
      <c r="T408" s="21"/>
      <c r="U408" s="21"/>
      <c r="V408" s="21"/>
      <c r="W408" s="21"/>
      <c r="AP408" s="23"/>
      <c r="AR408" s="23"/>
      <c r="AU408" s="23"/>
    </row>
    <row r="409" spans="19:47" x14ac:dyDescent="0.25">
      <c r="S409" s="21"/>
      <c r="T409" s="21"/>
      <c r="U409" s="21"/>
      <c r="V409" s="21"/>
      <c r="W409" s="21"/>
      <c r="AP409" s="23"/>
      <c r="AR409" s="23"/>
      <c r="AU409" s="23"/>
    </row>
    <row r="410" spans="19:47" x14ac:dyDescent="0.25">
      <c r="S410" s="21"/>
      <c r="T410" s="21"/>
      <c r="U410" s="21"/>
      <c r="V410" s="21"/>
      <c r="W410" s="21"/>
      <c r="AP410" s="23"/>
      <c r="AR410" s="23"/>
      <c r="AU410" s="23"/>
    </row>
    <row r="411" spans="19:47" x14ac:dyDescent="0.25">
      <c r="S411" s="21"/>
      <c r="T411" s="21"/>
      <c r="U411" s="21"/>
      <c r="V411" s="21"/>
      <c r="W411" s="21"/>
      <c r="AP411" s="23"/>
      <c r="AR411" s="23"/>
      <c r="AU411" s="23"/>
    </row>
    <row r="412" spans="19:47" x14ac:dyDescent="0.25">
      <c r="S412" s="21"/>
      <c r="T412" s="21"/>
      <c r="U412" s="21"/>
      <c r="V412" s="21"/>
      <c r="W412" s="21"/>
      <c r="AP412" s="23"/>
      <c r="AR412" s="23"/>
      <c r="AU412" s="23"/>
    </row>
    <row r="413" spans="19:47" x14ac:dyDescent="0.25">
      <c r="S413" s="21"/>
      <c r="T413" s="21"/>
      <c r="U413" s="21"/>
      <c r="V413" s="21"/>
      <c r="W413" s="21"/>
      <c r="AP413" s="23"/>
      <c r="AR413" s="23"/>
      <c r="AU413" s="23"/>
    </row>
    <row r="414" spans="19:47" x14ac:dyDescent="0.25">
      <c r="S414" s="21"/>
      <c r="T414" s="21"/>
      <c r="U414" s="21"/>
      <c r="V414" s="21"/>
      <c r="W414" s="21"/>
      <c r="AP414" s="23"/>
      <c r="AR414" s="23"/>
      <c r="AU414" s="23"/>
    </row>
    <row r="415" spans="19:47" x14ac:dyDescent="0.25">
      <c r="S415" s="21"/>
      <c r="T415" s="21"/>
      <c r="U415" s="21"/>
      <c r="V415" s="21"/>
      <c r="W415" s="21"/>
      <c r="AP415" s="23"/>
      <c r="AR415" s="23"/>
      <c r="AU415" s="23"/>
    </row>
    <row r="416" spans="19:47" x14ac:dyDescent="0.25">
      <c r="S416" s="21"/>
      <c r="T416" s="21"/>
      <c r="U416" s="21"/>
      <c r="V416" s="21"/>
      <c r="W416" s="21"/>
      <c r="AP416" s="23"/>
      <c r="AR416" s="23"/>
      <c r="AU416" s="23"/>
    </row>
    <row r="417" spans="19:47" x14ac:dyDescent="0.25">
      <c r="S417" s="21"/>
      <c r="T417" s="21"/>
      <c r="U417" s="21"/>
      <c r="V417" s="21"/>
      <c r="W417" s="21"/>
      <c r="AP417" s="23"/>
      <c r="AR417" s="23"/>
      <c r="AU417" s="23"/>
    </row>
    <row r="418" spans="19:47" x14ac:dyDescent="0.25">
      <c r="S418" s="21"/>
      <c r="T418" s="21"/>
      <c r="U418" s="21"/>
      <c r="V418" s="21"/>
      <c r="W418" s="21"/>
      <c r="AP418" s="23"/>
      <c r="AR418" s="23"/>
      <c r="AU418" s="23"/>
    </row>
    <row r="419" spans="19:47" x14ac:dyDescent="0.25">
      <c r="S419" s="21"/>
      <c r="T419" s="21"/>
      <c r="U419" s="21"/>
      <c r="V419" s="21"/>
      <c r="W419" s="21"/>
      <c r="AP419" s="23"/>
      <c r="AR419" s="23"/>
      <c r="AU419" s="23"/>
    </row>
    <row r="420" spans="19:47" x14ac:dyDescent="0.25">
      <c r="S420" s="21"/>
      <c r="T420" s="21"/>
      <c r="U420" s="21"/>
      <c r="V420" s="21"/>
      <c r="W420" s="21"/>
      <c r="AP420" s="23"/>
      <c r="AR420" s="23"/>
      <c r="AU420" s="23"/>
    </row>
    <row r="421" spans="19:47" x14ac:dyDescent="0.25">
      <c r="S421" s="21"/>
      <c r="T421" s="21"/>
      <c r="U421" s="21"/>
      <c r="V421" s="21"/>
      <c r="W421" s="21"/>
      <c r="AP421" s="23"/>
      <c r="AR421" s="23"/>
      <c r="AU421" s="23"/>
    </row>
    <row r="422" spans="19:47" x14ac:dyDescent="0.25">
      <c r="S422" s="21"/>
      <c r="T422" s="21"/>
      <c r="U422" s="21"/>
      <c r="V422" s="21"/>
      <c r="W422" s="21"/>
      <c r="AP422" s="23"/>
      <c r="AR422" s="23"/>
      <c r="AU422" s="23"/>
    </row>
    <row r="423" spans="19:47" x14ac:dyDescent="0.25">
      <c r="S423" s="21"/>
      <c r="T423" s="21"/>
      <c r="U423" s="21"/>
      <c r="V423" s="21"/>
      <c r="W423" s="21"/>
      <c r="AP423" s="23"/>
      <c r="AR423" s="23"/>
      <c r="AU423" s="23"/>
    </row>
    <row r="424" spans="19:47" x14ac:dyDescent="0.25">
      <c r="S424" s="21"/>
      <c r="T424" s="21"/>
      <c r="U424" s="21"/>
      <c r="V424" s="21"/>
      <c r="W424" s="21"/>
      <c r="AP424" s="23"/>
      <c r="AR424" s="23"/>
      <c r="AU424" s="23"/>
    </row>
    <row r="425" spans="19:47" x14ac:dyDescent="0.25">
      <c r="S425" s="21"/>
      <c r="T425" s="21"/>
      <c r="U425" s="21"/>
      <c r="V425" s="21"/>
      <c r="W425" s="21"/>
      <c r="AP425" s="23"/>
      <c r="AR425" s="23"/>
      <c r="AU425" s="23"/>
    </row>
    <row r="426" spans="19:47" x14ac:dyDescent="0.25">
      <c r="S426" s="21"/>
      <c r="T426" s="21"/>
      <c r="U426" s="21"/>
      <c r="V426" s="21"/>
      <c r="W426" s="21"/>
      <c r="AP426" s="23"/>
      <c r="AR426" s="23"/>
      <c r="AU426" s="23"/>
    </row>
    <row r="427" spans="19:47" x14ac:dyDescent="0.25">
      <c r="S427" s="21"/>
      <c r="T427" s="21"/>
      <c r="U427" s="21"/>
      <c r="V427" s="21"/>
      <c r="W427" s="21"/>
      <c r="AP427" s="23"/>
      <c r="AR427" s="23"/>
      <c r="AU427" s="23"/>
    </row>
    <row r="428" spans="19:47" x14ac:dyDescent="0.25">
      <c r="S428" s="21"/>
      <c r="T428" s="21"/>
      <c r="U428" s="21"/>
      <c r="V428" s="21"/>
      <c r="W428" s="21"/>
      <c r="AP428" s="23"/>
      <c r="AR428" s="23"/>
      <c r="AU428" s="23"/>
    </row>
    <row r="429" spans="19:47" x14ac:dyDescent="0.25">
      <c r="S429" s="21"/>
      <c r="T429" s="21"/>
      <c r="U429" s="21"/>
      <c r="V429" s="21"/>
      <c r="W429" s="21"/>
      <c r="AP429" s="23"/>
      <c r="AR429" s="23"/>
      <c r="AU429" s="23"/>
    </row>
    <row r="430" spans="19:47" x14ac:dyDescent="0.25">
      <c r="S430" s="21"/>
      <c r="T430" s="21"/>
      <c r="U430" s="21"/>
      <c r="V430" s="21"/>
      <c r="W430" s="21"/>
      <c r="AP430" s="23"/>
      <c r="AR430" s="23"/>
      <c r="AU430" s="23"/>
    </row>
    <row r="431" spans="19:47" x14ac:dyDescent="0.25">
      <c r="S431" s="21"/>
      <c r="T431" s="21"/>
      <c r="U431" s="21"/>
      <c r="V431" s="21"/>
      <c r="W431" s="21"/>
      <c r="AP431" s="23"/>
      <c r="AR431" s="23"/>
      <c r="AU431" s="23"/>
    </row>
    <row r="432" spans="19:47" x14ac:dyDescent="0.25">
      <c r="S432" s="21"/>
      <c r="T432" s="21"/>
      <c r="U432" s="21"/>
      <c r="V432" s="21"/>
      <c r="W432" s="21"/>
      <c r="AP432" s="23"/>
      <c r="AR432" s="23"/>
      <c r="AU432" s="23"/>
    </row>
    <row r="433" spans="19:47" x14ac:dyDescent="0.25">
      <c r="S433" s="21"/>
      <c r="T433" s="21"/>
      <c r="U433" s="21"/>
      <c r="V433" s="21"/>
      <c r="W433" s="21"/>
      <c r="AP433" s="23"/>
      <c r="AR433" s="23"/>
      <c r="AU433" s="23"/>
    </row>
    <row r="434" spans="19:47" x14ac:dyDescent="0.25">
      <c r="S434" s="21"/>
      <c r="T434" s="21"/>
      <c r="U434" s="21"/>
      <c r="V434" s="21"/>
      <c r="W434" s="21"/>
      <c r="AP434" s="23"/>
      <c r="AR434" s="23"/>
      <c r="AU434" s="23"/>
    </row>
    <row r="435" spans="19:47" x14ac:dyDescent="0.25">
      <c r="S435" s="21"/>
      <c r="T435" s="21"/>
      <c r="U435" s="21"/>
      <c r="V435" s="21"/>
      <c r="W435" s="21"/>
      <c r="AP435" s="23"/>
      <c r="AR435" s="23"/>
      <c r="AU435" s="23"/>
    </row>
    <row r="436" spans="19:47" x14ac:dyDescent="0.25">
      <c r="S436" s="21"/>
      <c r="T436" s="21"/>
      <c r="U436" s="21"/>
      <c r="V436" s="21"/>
      <c r="W436" s="21"/>
      <c r="AP436" s="23"/>
      <c r="AR436" s="23"/>
      <c r="AU436" s="23"/>
    </row>
    <row r="437" spans="19:47" x14ac:dyDescent="0.25">
      <c r="S437" s="21"/>
      <c r="T437" s="21"/>
      <c r="U437" s="21"/>
      <c r="V437" s="21"/>
      <c r="W437" s="21"/>
      <c r="AP437" s="23"/>
      <c r="AR437" s="23"/>
      <c r="AU437" s="23"/>
    </row>
    <row r="438" spans="19:47" x14ac:dyDescent="0.25">
      <c r="S438" s="21"/>
      <c r="T438" s="21"/>
      <c r="U438" s="21"/>
      <c r="V438" s="21"/>
      <c r="W438" s="21"/>
      <c r="AP438" s="23"/>
      <c r="AR438" s="23"/>
      <c r="AU438" s="23"/>
    </row>
    <row r="439" spans="19:47" x14ac:dyDescent="0.25">
      <c r="S439" s="21"/>
      <c r="T439" s="21"/>
      <c r="U439" s="21"/>
      <c r="V439" s="21"/>
      <c r="W439" s="21"/>
      <c r="AP439" s="23"/>
      <c r="AR439" s="23"/>
      <c r="AU439" s="23"/>
    </row>
    <row r="440" spans="19:47" x14ac:dyDescent="0.25">
      <c r="S440" s="21"/>
      <c r="T440" s="21"/>
      <c r="U440" s="21"/>
      <c r="V440" s="21"/>
      <c r="W440" s="21"/>
      <c r="AP440" s="23"/>
      <c r="AR440" s="23"/>
      <c r="AU440" s="23"/>
    </row>
    <row r="441" spans="19:47" x14ac:dyDescent="0.25">
      <c r="S441" s="21"/>
      <c r="T441" s="21"/>
      <c r="U441" s="21"/>
      <c r="V441" s="21"/>
      <c r="W441" s="21"/>
      <c r="AP441" s="23"/>
      <c r="AR441" s="23"/>
      <c r="AU441" s="23"/>
    </row>
    <row r="442" spans="19:47" x14ac:dyDescent="0.25">
      <c r="S442" s="21"/>
      <c r="T442" s="21"/>
      <c r="U442" s="21"/>
      <c r="V442" s="21"/>
      <c r="W442" s="21"/>
      <c r="AP442" s="23"/>
      <c r="AR442" s="23"/>
      <c r="AU442" s="23"/>
    </row>
    <row r="443" spans="19:47" x14ac:dyDescent="0.25">
      <c r="S443" s="21"/>
      <c r="T443" s="21"/>
      <c r="U443" s="21"/>
      <c r="V443" s="21"/>
      <c r="W443" s="21"/>
      <c r="AP443" s="23"/>
      <c r="AR443" s="23"/>
      <c r="AU443" s="23"/>
    </row>
    <row r="444" spans="19:47" x14ac:dyDescent="0.25">
      <c r="S444" s="21"/>
      <c r="T444" s="21"/>
      <c r="U444" s="21"/>
      <c r="V444" s="21"/>
      <c r="W444" s="21"/>
      <c r="AP444" s="23"/>
      <c r="AR444" s="23"/>
      <c r="AU444" s="23"/>
    </row>
    <row r="445" spans="19:47" x14ac:dyDescent="0.25">
      <c r="S445" s="21"/>
      <c r="T445" s="21"/>
      <c r="U445" s="21"/>
      <c r="V445" s="21"/>
      <c r="W445" s="21"/>
      <c r="AP445" s="23"/>
      <c r="AR445" s="23"/>
      <c r="AU445" s="23"/>
    </row>
    <row r="446" spans="19:47" x14ac:dyDescent="0.25">
      <c r="S446" s="21"/>
      <c r="T446" s="21"/>
      <c r="U446" s="21"/>
      <c r="V446" s="21"/>
      <c r="W446" s="21"/>
      <c r="AP446" s="23"/>
      <c r="AR446" s="23"/>
      <c r="AU446" s="23"/>
    </row>
    <row r="447" spans="19:47" x14ac:dyDescent="0.25">
      <c r="S447" s="21"/>
      <c r="T447" s="21"/>
      <c r="U447" s="21"/>
      <c r="V447" s="21"/>
      <c r="W447" s="21"/>
      <c r="AP447" s="23"/>
      <c r="AR447" s="23"/>
      <c r="AU447" s="23"/>
    </row>
    <row r="448" spans="19:47" x14ac:dyDescent="0.25">
      <c r="S448" s="21"/>
      <c r="T448" s="21"/>
      <c r="U448" s="21"/>
      <c r="V448" s="21"/>
      <c r="W448" s="21"/>
      <c r="AP448" s="23"/>
      <c r="AR448" s="23"/>
      <c r="AU448" s="23"/>
    </row>
    <row r="449" spans="19:47" x14ac:dyDescent="0.25">
      <c r="S449" s="21"/>
      <c r="T449" s="21"/>
      <c r="U449" s="21"/>
      <c r="V449" s="21"/>
      <c r="W449" s="21"/>
      <c r="AP449" s="23"/>
      <c r="AR449" s="23"/>
      <c r="AU449" s="23"/>
    </row>
    <row r="450" spans="19:47" x14ac:dyDescent="0.25">
      <c r="S450" s="21"/>
      <c r="T450" s="21"/>
      <c r="U450" s="21"/>
      <c r="V450" s="21"/>
      <c r="W450" s="21"/>
      <c r="AP450" s="23"/>
      <c r="AR450" s="23"/>
      <c r="AU450" s="23"/>
    </row>
    <row r="451" spans="19:47" x14ac:dyDescent="0.25">
      <c r="S451" s="21"/>
      <c r="T451" s="21"/>
      <c r="U451" s="21"/>
      <c r="V451" s="21"/>
      <c r="W451" s="21"/>
      <c r="AP451" s="23"/>
      <c r="AR451" s="23"/>
      <c r="AU451" s="23"/>
    </row>
    <row r="452" spans="19:47" x14ac:dyDescent="0.25">
      <c r="S452" s="21"/>
      <c r="T452" s="21"/>
      <c r="U452" s="21"/>
      <c r="V452" s="21"/>
      <c r="W452" s="21"/>
      <c r="AP452" s="23"/>
      <c r="AR452" s="23"/>
      <c r="AU452" s="23"/>
    </row>
    <row r="453" spans="19:47" x14ac:dyDescent="0.25">
      <c r="S453" s="21"/>
      <c r="T453" s="21"/>
      <c r="U453" s="21"/>
      <c r="V453" s="21"/>
      <c r="W453" s="21"/>
      <c r="AP453" s="23"/>
      <c r="AR453" s="23"/>
      <c r="AU453" s="23"/>
    </row>
    <row r="454" spans="19:47" x14ac:dyDescent="0.25">
      <c r="S454" s="21"/>
      <c r="T454" s="21"/>
      <c r="U454" s="21"/>
      <c r="V454" s="21"/>
      <c r="W454" s="21"/>
      <c r="AP454" s="23"/>
      <c r="AR454" s="23"/>
      <c r="AU454" s="23"/>
    </row>
    <row r="455" spans="19:47" x14ac:dyDescent="0.25">
      <c r="S455" s="21"/>
      <c r="T455" s="21"/>
      <c r="U455" s="21"/>
      <c r="V455" s="21"/>
      <c r="W455" s="21"/>
      <c r="AP455" s="23"/>
      <c r="AR455" s="23"/>
      <c r="AU455" s="23"/>
    </row>
    <row r="456" spans="19:47" x14ac:dyDescent="0.25">
      <c r="S456" s="21"/>
      <c r="T456" s="21"/>
      <c r="U456" s="21"/>
      <c r="V456" s="21"/>
      <c r="W456" s="21"/>
      <c r="AP456" s="23"/>
      <c r="AR456" s="23"/>
      <c r="AU456" s="23"/>
    </row>
    <row r="457" spans="19:47" x14ac:dyDescent="0.25">
      <c r="S457" s="21"/>
      <c r="T457" s="21"/>
      <c r="U457" s="21"/>
      <c r="V457" s="21"/>
      <c r="W457" s="21"/>
      <c r="AP457" s="23"/>
      <c r="AR457" s="23"/>
      <c r="AU457" s="23"/>
    </row>
    <row r="458" spans="19:47" x14ac:dyDescent="0.25">
      <c r="S458" s="21"/>
      <c r="T458" s="21"/>
      <c r="U458" s="21"/>
      <c r="V458" s="21"/>
      <c r="W458" s="21"/>
      <c r="AP458" s="23"/>
      <c r="AR458" s="23"/>
      <c r="AU458" s="23"/>
    </row>
    <row r="459" spans="19:47" x14ac:dyDescent="0.25">
      <c r="S459" s="21"/>
      <c r="T459" s="21"/>
      <c r="U459" s="21"/>
      <c r="V459" s="21"/>
      <c r="W459" s="21"/>
      <c r="AP459" s="23"/>
      <c r="AR459" s="23"/>
      <c r="AU459" s="23"/>
    </row>
    <row r="460" spans="19:47" x14ac:dyDescent="0.25">
      <c r="S460" s="21"/>
      <c r="T460" s="21"/>
      <c r="U460" s="21"/>
      <c r="V460" s="21"/>
      <c r="W460" s="21"/>
      <c r="AP460" s="23"/>
      <c r="AR460" s="23"/>
      <c r="AU460" s="23"/>
    </row>
    <row r="461" spans="19:47" x14ac:dyDescent="0.25">
      <c r="S461" s="21"/>
      <c r="T461" s="21"/>
      <c r="U461" s="21"/>
      <c r="V461" s="21"/>
      <c r="W461" s="21"/>
      <c r="AP461" s="23"/>
      <c r="AR461" s="23"/>
      <c r="AU461" s="23"/>
    </row>
    <row r="462" spans="19:47" x14ac:dyDescent="0.25">
      <c r="S462" s="21"/>
      <c r="T462" s="21"/>
      <c r="U462" s="21"/>
      <c r="V462" s="21"/>
      <c r="W462" s="21"/>
      <c r="AP462" s="23"/>
      <c r="AR462" s="23"/>
      <c r="AU462" s="23"/>
    </row>
    <row r="463" spans="19:47" x14ac:dyDescent="0.25">
      <c r="S463" s="21"/>
      <c r="T463" s="21"/>
      <c r="U463" s="21"/>
      <c r="V463" s="21"/>
      <c r="W463" s="21"/>
      <c r="AP463" s="23"/>
      <c r="AR463" s="23"/>
      <c r="AU463" s="23"/>
    </row>
    <row r="464" spans="19:47" x14ac:dyDescent="0.25">
      <c r="S464" s="21"/>
      <c r="T464" s="21"/>
      <c r="U464" s="21"/>
      <c r="V464" s="21"/>
      <c r="W464" s="21"/>
      <c r="AP464" s="23"/>
      <c r="AR464" s="23"/>
      <c r="AU464" s="23"/>
    </row>
    <row r="465" spans="19:47" x14ac:dyDescent="0.25">
      <c r="S465" s="21"/>
      <c r="T465" s="21"/>
      <c r="U465" s="21"/>
      <c r="V465" s="21"/>
      <c r="W465" s="21"/>
      <c r="AP465" s="23"/>
      <c r="AR465" s="23"/>
      <c r="AU465" s="23"/>
    </row>
    <row r="466" spans="19:47" x14ac:dyDescent="0.25">
      <c r="S466" s="21"/>
      <c r="T466" s="21"/>
      <c r="U466" s="21"/>
      <c r="V466" s="21"/>
      <c r="W466" s="21"/>
      <c r="AP466" s="23"/>
      <c r="AR466" s="23"/>
      <c r="AU466" s="23"/>
    </row>
    <row r="467" spans="19:47" x14ac:dyDescent="0.25">
      <c r="S467" s="21"/>
      <c r="T467" s="21"/>
      <c r="U467" s="21"/>
      <c r="V467" s="21"/>
      <c r="W467" s="21"/>
      <c r="AP467" s="23"/>
      <c r="AR467" s="23"/>
      <c r="AU467" s="23"/>
    </row>
    <row r="468" spans="19:47" x14ac:dyDescent="0.25">
      <c r="S468" s="21"/>
      <c r="T468" s="21"/>
      <c r="U468" s="21"/>
      <c r="V468" s="21"/>
      <c r="W468" s="21"/>
      <c r="AP468" s="23"/>
      <c r="AR468" s="23"/>
      <c r="AU468" s="23"/>
    </row>
    <row r="469" spans="19:47" x14ac:dyDescent="0.25">
      <c r="S469" s="21"/>
      <c r="T469" s="21"/>
      <c r="U469" s="21"/>
      <c r="V469" s="21"/>
      <c r="W469" s="21"/>
      <c r="AP469" s="23"/>
      <c r="AR469" s="23"/>
      <c r="AU469" s="23"/>
    </row>
    <row r="470" spans="19:47" x14ac:dyDescent="0.25">
      <c r="S470" s="21"/>
      <c r="T470" s="21"/>
      <c r="U470" s="21"/>
      <c r="V470" s="21"/>
      <c r="W470" s="21"/>
      <c r="AP470" s="23"/>
      <c r="AR470" s="23"/>
      <c r="AU470" s="23"/>
    </row>
    <row r="471" spans="19:47" x14ac:dyDescent="0.25">
      <c r="S471" s="21"/>
      <c r="T471" s="21"/>
      <c r="U471" s="21"/>
      <c r="V471" s="21"/>
      <c r="W471" s="21"/>
      <c r="AP471" s="23"/>
      <c r="AR471" s="23"/>
      <c r="AU471" s="23"/>
    </row>
    <row r="472" spans="19:47" x14ac:dyDescent="0.25">
      <c r="S472" s="21"/>
      <c r="T472" s="21"/>
      <c r="U472" s="21"/>
      <c r="V472" s="21"/>
      <c r="W472" s="21"/>
      <c r="AP472" s="23"/>
      <c r="AR472" s="23"/>
      <c r="AU472" s="23"/>
    </row>
    <row r="473" spans="19:47" x14ac:dyDescent="0.25">
      <c r="S473" s="21"/>
      <c r="T473" s="21"/>
      <c r="U473" s="21"/>
      <c r="V473" s="21"/>
      <c r="W473" s="21"/>
      <c r="AP473" s="23"/>
      <c r="AR473" s="23"/>
      <c r="AU473" s="23"/>
    </row>
    <row r="474" spans="19:47" x14ac:dyDescent="0.25">
      <c r="S474" s="21"/>
      <c r="T474" s="21"/>
      <c r="U474" s="21"/>
      <c r="V474" s="21"/>
      <c r="W474" s="21"/>
      <c r="AP474" s="23"/>
      <c r="AR474" s="23"/>
      <c r="AU474" s="23"/>
    </row>
    <row r="475" spans="19:47" x14ac:dyDescent="0.25">
      <c r="S475" s="21"/>
      <c r="T475" s="21"/>
      <c r="U475" s="21"/>
      <c r="V475" s="21"/>
      <c r="W475" s="21"/>
      <c r="AP475" s="23"/>
      <c r="AR475" s="23"/>
      <c r="AU475" s="23"/>
    </row>
    <row r="476" spans="19:47" x14ac:dyDescent="0.25">
      <c r="S476" s="21"/>
      <c r="T476" s="21"/>
      <c r="U476" s="21"/>
      <c r="V476" s="21"/>
      <c r="W476" s="21"/>
      <c r="AP476" s="23"/>
      <c r="AR476" s="23"/>
      <c r="AU476" s="23"/>
    </row>
    <row r="477" spans="19:47" x14ac:dyDescent="0.25">
      <c r="S477" s="21"/>
      <c r="T477" s="21"/>
      <c r="U477" s="21"/>
      <c r="V477" s="21"/>
      <c r="W477" s="21"/>
      <c r="AP477" s="23"/>
      <c r="AR477" s="23"/>
      <c r="AU477" s="23"/>
    </row>
    <row r="478" spans="19:47" x14ac:dyDescent="0.25">
      <c r="S478" s="21"/>
      <c r="T478" s="21"/>
      <c r="U478" s="21"/>
      <c r="V478" s="21"/>
      <c r="W478" s="21"/>
      <c r="AP478" s="23"/>
      <c r="AR478" s="23"/>
      <c r="AU478" s="23"/>
    </row>
    <row r="479" spans="19:47" x14ac:dyDescent="0.25">
      <c r="S479" s="21"/>
      <c r="T479" s="21"/>
      <c r="U479" s="21"/>
      <c r="V479" s="21"/>
      <c r="W479" s="21"/>
      <c r="AP479" s="23"/>
      <c r="AR479" s="23"/>
      <c r="AU479" s="23"/>
    </row>
    <row r="480" spans="19:47" x14ac:dyDescent="0.25">
      <c r="S480" s="21"/>
      <c r="T480" s="21"/>
      <c r="U480" s="21"/>
      <c r="V480" s="21"/>
      <c r="W480" s="21"/>
      <c r="AP480" s="23"/>
      <c r="AR480" s="23"/>
      <c r="AU480" s="23"/>
    </row>
    <row r="481" spans="19:47" x14ac:dyDescent="0.25">
      <c r="S481" s="21"/>
      <c r="T481" s="21"/>
      <c r="U481" s="21"/>
      <c r="V481" s="21"/>
      <c r="W481" s="21"/>
      <c r="AP481" s="23"/>
      <c r="AR481" s="23"/>
      <c r="AU481" s="23"/>
    </row>
    <row r="482" spans="19:47" x14ac:dyDescent="0.25">
      <c r="S482" s="21"/>
      <c r="T482" s="21"/>
      <c r="U482" s="21"/>
      <c r="V482" s="21"/>
      <c r="W482" s="21"/>
      <c r="AP482" s="23"/>
      <c r="AR482" s="23"/>
      <c r="AU482" s="23"/>
    </row>
    <row r="483" spans="19:47" x14ac:dyDescent="0.25">
      <c r="S483" s="21"/>
      <c r="T483" s="21"/>
      <c r="U483" s="21"/>
      <c r="V483" s="21"/>
      <c r="W483" s="21"/>
      <c r="AP483" s="23"/>
      <c r="AR483" s="23"/>
      <c r="AU483" s="23"/>
    </row>
    <row r="484" spans="19:47" x14ac:dyDescent="0.25">
      <c r="S484" s="21"/>
      <c r="T484" s="21"/>
      <c r="U484" s="21"/>
      <c r="V484" s="21"/>
      <c r="W484" s="21"/>
      <c r="AP484" s="23"/>
      <c r="AR484" s="23"/>
      <c r="AU484" s="23"/>
    </row>
    <row r="485" spans="19:47" x14ac:dyDescent="0.25">
      <c r="S485" s="21"/>
      <c r="T485" s="21"/>
      <c r="U485" s="21"/>
      <c r="V485" s="21"/>
      <c r="W485" s="21"/>
      <c r="AP485" s="23"/>
      <c r="AR485" s="23"/>
      <c r="AU485" s="23"/>
    </row>
    <row r="486" spans="19:47" x14ac:dyDescent="0.25">
      <c r="S486" s="21"/>
      <c r="T486" s="21"/>
      <c r="U486" s="21"/>
      <c r="V486" s="21"/>
      <c r="W486" s="21"/>
      <c r="AP486" s="23"/>
      <c r="AR486" s="23"/>
      <c r="AU486" s="23"/>
    </row>
    <row r="487" spans="19:47" x14ac:dyDescent="0.25">
      <c r="S487" s="21"/>
      <c r="T487" s="21"/>
      <c r="U487" s="21"/>
      <c r="V487" s="21"/>
      <c r="W487" s="21"/>
      <c r="AP487" s="23"/>
      <c r="AR487" s="23"/>
      <c r="AU487" s="23"/>
    </row>
    <row r="488" spans="19:47" x14ac:dyDescent="0.25">
      <c r="S488" s="21"/>
      <c r="T488" s="21"/>
      <c r="U488" s="21"/>
      <c r="V488" s="21"/>
      <c r="W488" s="21"/>
      <c r="AP488" s="23"/>
      <c r="AR488" s="23"/>
      <c r="AU488" s="23"/>
    </row>
    <row r="489" spans="19:47" x14ac:dyDescent="0.25">
      <c r="S489" s="21"/>
      <c r="T489" s="21"/>
      <c r="U489" s="21"/>
      <c r="V489" s="21"/>
      <c r="W489" s="21"/>
      <c r="AP489" s="23"/>
      <c r="AR489" s="23"/>
      <c r="AU489" s="23"/>
    </row>
    <row r="490" spans="19:47" x14ac:dyDescent="0.25">
      <c r="S490" s="21"/>
      <c r="T490" s="21"/>
      <c r="U490" s="21"/>
      <c r="V490" s="21"/>
      <c r="W490" s="21"/>
      <c r="AP490" s="23"/>
      <c r="AR490" s="23"/>
      <c r="AU490" s="23"/>
    </row>
    <row r="491" spans="19:47" x14ac:dyDescent="0.25">
      <c r="S491" s="21"/>
      <c r="T491" s="21"/>
      <c r="U491" s="21"/>
      <c r="V491" s="21"/>
      <c r="W491" s="21"/>
      <c r="AP491" s="23"/>
      <c r="AR491" s="23"/>
      <c r="AU491" s="23"/>
    </row>
    <row r="492" spans="19:47" x14ac:dyDescent="0.25">
      <c r="S492" s="21"/>
      <c r="T492" s="21"/>
      <c r="U492" s="21"/>
      <c r="V492" s="21"/>
      <c r="W492" s="21"/>
      <c r="AP492" s="23"/>
      <c r="AR492" s="23"/>
      <c r="AU492" s="23"/>
    </row>
    <row r="493" spans="19:47" x14ac:dyDescent="0.25">
      <c r="S493" s="21"/>
      <c r="T493" s="21"/>
      <c r="U493" s="21"/>
      <c r="V493" s="21"/>
      <c r="W493" s="21"/>
      <c r="AP493" s="23"/>
      <c r="AR493" s="23"/>
      <c r="AU493" s="23"/>
    </row>
    <row r="494" spans="19:47" x14ac:dyDescent="0.25">
      <c r="S494" s="21"/>
      <c r="T494" s="21"/>
      <c r="U494" s="21"/>
      <c r="V494" s="21"/>
      <c r="W494" s="21"/>
      <c r="AP494" s="23"/>
      <c r="AR494" s="23"/>
      <c r="AU494" s="23"/>
    </row>
    <row r="495" spans="19:47" x14ac:dyDescent="0.25">
      <c r="S495" s="21"/>
      <c r="T495" s="21"/>
      <c r="U495" s="21"/>
      <c r="V495" s="21"/>
      <c r="W495" s="21"/>
      <c r="AP495" s="23"/>
      <c r="AR495" s="23"/>
      <c r="AU495" s="23"/>
    </row>
    <row r="496" spans="19:47" x14ac:dyDescent="0.25">
      <c r="S496" s="21"/>
      <c r="T496" s="21"/>
      <c r="U496" s="21"/>
      <c r="V496" s="21"/>
      <c r="W496" s="21"/>
      <c r="AP496" s="23"/>
      <c r="AR496" s="23"/>
      <c r="AU496" s="23"/>
    </row>
    <row r="497" spans="19:47" x14ac:dyDescent="0.25">
      <c r="S497" s="21"/>
      <c r="T497" s="21"/>
      <c r="U497" s="21"/>
      <c r="V497" s="21"/>
      <c r="W497" s="21"/>
      <c r="AP497" s="23"/>
      <c r="AR497" s="23"/>
      <c r="AU497" s="23"/>
    </row>
    <row r="498" spans="19:47" x14ac:dyDescent="0.25">
      <c r="S498" s="21"/>
      <c r="T498" s="21"/>
      <c r="U498" s="21"/>
      <c r="V498" s="21"/>
      <c r="W498" s="21"/>
      <c r="AP498" s="23"/>
      <c r="AR498" s="23"/>
      <c r="AU498" s="23"/>
    </row>
    <row r="499" spans="19:47" x14ac:dyDescent="0.25">
      <c r="S499" s="21"/>
      <c r="T499" s="21"/>
      <c r="U499" s="21"/>
      <c r="V499" s="21"/>
      <c r="W499" s="21"/>
      <c r="AP499" s="23"/>
      <c r="AR499" s="23"/>
      <c r="AU499" s="23"/>
    </row>
    <row r="500" spans="19:47" x14ac:dyDescent="0.25">
      <c r="S500" s="21"/>
      <c r="T500" s="21"/>
      <c r="U500" s="21"/>
      <c r="V500" s="21"/>
      <c r="W500" s="21"/>
      <c r="AP500" s="23"/>
      <c r="AR500" s="23"/>
      <c r="AU500" s="23"/>
    </row>
    <row r="501" spans="19:47" x14ac:dyDescent="0.25">
      <c r="S501" s="21"/>
      <c r="T501" s="21"/>
      <c r="U501" s="21"/>
      <c r="V501" s="21"/>
      <c r="W501" s="21"/>
      <c r="AP501" s="23"/>
      <c r="AR501" s="23"/>
      <c r="AU501" s="23"/>
    </row>
    <row r="502" spans="19:47" x14ac:dyDescent="0.25">
      <c r="S502" s="21"/>
      <c r="T502" s="21"/>
      <c r="U502" s="21"/>
      <c r="V502" s="21"/>
      <c r="W502" s="21"/>
      <c r="AP502" s="23"/>
      <c r="AR502" s="23"/>
      <c r="AU502" s="23"/>
    </row>
    <row r="503" spans="19:47" x14ac:dyDescent="0.25">
      <c r="S503" s="21"/>
      <c r="T503" s="21"/>
      <c r="U503" s="21"/>
      <c r="V503" s="21"/>
      <c r="W503" s="21"/>
      <c r="AP503" s="23"/>
      <c r="AR503" s="23"/>
      <c r="AU503" s="23"/>
    </row>
    <row r="504" spans="19:47" x14ac:dyDescent="0.25">
      <c r="S504" s="21"/>
      <c r="T504" s="21"/>
      <c r="U504" s="21"/>
      <c r="V504" s="21"/>
      <c r="W504" s="21"/>
      <c r="AP504" s="23"/>
      <c r="AR504" s="23"/>
      <c r="AU504" s="23"/>
    </row>
    <row r="505" spans="19:47" x14ac:dyDescent="0.25">
      <c r="S505" s="21"/>
      <c r="T505" s="21"/>
      <c r="U505" s="21"/>
      <c r="V505" s="21"/>
      <c r="W505" s="21"/>
      <c r="AP505" s="23"/>
      <c r="AR505" s="23"/>
      <c r="AU505" s="23"/>
    </row>
    <row r="506" spans="19:47" x14ac:dyDescent="0.25">
      <c r="S506" s="21"/>
      <c r="T506" s="21"/>
      <c r="U506" s="21"/>
      <c r="V506" s="21"/>
      <c r="W506" s="21"/>
      <c r="AP506" s="23"/>
      <c r="AR506" s="23"/>
      <c r="AU506" s="23"/>
    </row>
  </sheetData>
  <sortState ref="A9:F31">
    <sortCondition ref="D9:D31"/>
  </sortState>
  <conditionalFormatting sqref="F9 G9:G31 I9:I31 F11:F87">
    <cfRule type="cellIs" dxfId="25" priority="2" operator="greaterThan">
      <formula>1</formula>
    </cfRule>
  </conditionalFormatting>
  <conditionalFormatting sqref="D9:D14">
    <cfRule type="cellIs" dxfId="24" priority="1" operator="greaterThan">
      <formula>5.5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84"/>
  <sheetViews>
    <sheetView zoomScale="130" zoomScaleNormal="130" workbookViewId="0">
      <selection activeCell="G26" sqref="G26"/>
    </sheetView>
  </sheetViews>
  <sheetFormatPr baseColWidth="10" defaultRowHeight="15" x14ac:dyDescent="0.25"/>
  <cols>
    <col min="7" max="36" width="11.42578125" style="98"/>
  </cols>
  <sheetData>
    <row r="1" spans="1:6" ht="15.75" thickBot="1" x14ac:dyDescent="0.3">
      <c r="A1" s="6" t="s">
        <v>15</v>
      </c>
      <c r="B1" s="8" t="s">
        <v>16</v>
      </c>
      <c r="C1" s="8" t="s">
        <v>17</v>
      </c>
      <c r="D1" s="8" t="s">
        <v>18</v>
      </c>
      <c r="E1" s="8"/>
      <c r="F1" s="9" t="s">
        <v>19</v>
      </c>
    </row>
    <row r="2" spans="1:6" x14ac:dyDescent="0.25">
      <c r="A2" s="6" t="s">
        <v>20</v>
      </c>
      <c r="B2" s="8"/>
      <c r="C2" s="8"/>
      <c r="D2" s="8"/>
      <c r="E2" s="8"/>
      <c r="F2" s="9"/>
    </row>
    <row r="3" spans="1:6" ht="15.75" thickBot="1" x14ac:dyDescent="0.3">
      <c r="A3" s="10"/>
      <c r="B3" s="11">
        <v>206800</v>
      </c>
      <c r="C3" s="11">
        <v>227.5</v>
      </c>
      <c r="D3" s="11">
        <v>0.3</v>
      </c>
      <c r="E3" s="11"/>
      <c r="F3" s="12">
        <f>C3/B3</f>
        <v>1.1000967117988395E-3</v>
      </c>
    </row>
    <row r="6" spans="1:6" x14ac:dyDescent="0.25">
      <c r="A6" s="1"/>
      <c r="B6" s="2"/>
      <c r="C6" s="2"/>
      <c r="E6" s="98"/>
      <c r="F6" s="98"/>
    </row>
    <row r="7" spans="1:6" x14ac:dyDescent="0.25">
      <c r="A7" t="s">
        <v>11</v>
      </c>
      <c r="E7" s="98"/>
      <c r="F7" s="98"/>
    </row>
    <row r="8" spans="1:6" x14ac:dyDescent="0.25">
      <c r="A8" s="1" t="s">
        <v>3</v>
      </c>
      <c r="B8" s="2" t="s">
        <v>4</v>
      </c>
      <c r="C8" s="2" t="s">
        <v>5</v>
      </c>
      <c r="D8" s="3" t="s">
        <v>13</v>
      </c>
      <c r="E8" s="98"/>
      <c r="F8" s="85" t="s">
        <v>59</v>
      </c>
    </row>
    <row r="9" spans="1:6" x14ac:dyDescent="0.25">
      <c r="A9" s="98">
        <v>1164.1791044776119</v>
      </c>
      <c r="B9" s="98">
        <v>0.11685040667937178</v>
      </c>
      <c r="C9" s="98">
        <v>0.217</v>
      </c>
      <c r="D9" s="98">
        <v>14.3</v>
      </c>
      <c r="E9" s="98"/>
      <c r="F9" s="98"/>
    </row>
    <row r="10" spans="1:6" ht="15.75" x14ac:dyDescent="0.25">
      <c r="A10" s="98">
        <v>1114.2857142857142</v>
      </c>
      <c r="B10" s="98">
        <v>0.11693439073284907</v>
      </c>
      <c r="C10" s="98">
        <v>0.28899999999999998</v>
      </c>
      <c r="D10" s="98">
        <v>14</v>
      </c>
      <c r="E10" s="98"/>
      <c r="F10" s="102" t="s">
        <v>83</v>
      </c>
    </row>
    <row r="11" spans="1:6" x14ac:dyDescent="0.25">
      <c r="A11" s="98">
        <v>1114.2857142857142</v>
      </c>
      <c r="B11" s="98">
        <v>0.11693439073284907</v>
      </c>
      <c r="C11" s="98">
        <v>0.17599999999999999</v>
      </c>
      <c r="D11" s="98">
        <v>14</v>
      </c>
      <c r="E11" s="98"/>
      <c r="F11" s="98"/>
    </row>
    <row r="12" spans="1:6" x14ac:dyDescent="0.25">
      <c r="A12" s="98">
        <v>210.81081081081081</v>
      </c>
      <c r="B12" s="98">
        <v>0.11714313220870663</v>
      </c>
      <c r="C12" s="98">
        <v>0.38700000000000001</v>
      </c>
      <c r="D12" s="98">
        <v>6.1</v>
      </c>
      <c r="E12" s="98"/>
      <c r="F12" s="98"/>
    </row>
    <row r="13" spans="1:6" x14ac:dyDescent="0.25">
      <c r="A13" s="98">
        <v>299.99999999999994</v>
      </c>
      <c r="B13" s="98">
        <v>0.11752605682918851</v>
      </c>
      <c r="C13" s="98">
        <v>0.54400000000000004</v>
      </c>
      <c r="D13" s="98">
        <v>7.3</v>
      </c>
      <c r="E13" s="98"/>
      <c r="F13" s="98"/>
    </row>
    <row r="14" spans="1:6" x14ac:dyDescent="0.25">
      <c r="A14" s="98">
        <v>690.26548672566366</v>
      </c>
      <c r="B14" s="98">
        <v>0.11781928780157329</v>
      </c>
      <c r="C14" s="98">
        <v>0.433</v>
      </c>
      <c r="D14" s="98">
        <v>11.1</v>
      </c>
      <c r="E14" s="98"/>
      <c r="F14" s="98"/>
    </row>
    <row r="15" spans="1:6" x14ac:dyDescent="0.25">
      <c r="A15" s="98">
        <v>331.91489361702128</v>
      </c>
      <c r="B15" s="98">
        <v>0.11786461025372313</v>
      </c>
      <c r="C15" s="98">
        <v>0.51600000000000001</v>
      </c>
      <c r="D15" s="98">
        <v>7.7</v>
      </c>
      <c r="E15" s="98"/>
      <c r="F15" s="98"/>
    </row>
    <row r="16" spans="1:6" x14ac:dyDescent="0.25">
      <c r="A16" s="98">
        <v>363.63636363636363</v>
      </c>
      <c r="B16" s="98">
        <v>0.22756139561392505</v>
      </c>
      <c r="C16" s="98">
        <v>0.432</v>
      </c>
      <c r="D16" s="98">
        <v>15</v>
      </c>
      <c r="E16" s="98"/>
      <c r="F16" s="98"/>
    </row>
    <row r="17" spans="1:6" x14ac:dyDescent="0.25">
      <c r="A17" s="98">
        <v>597.01492537313436</v>
      </c>
      <c r="B17" s="98">
        <v>0.2445714465977018</v>
      </c>
      <c r="C17" s="98">
        <v>0.29199999999999998</v>
      </c>
      <c r="D17" s="98">
        <v>20.5</v>
      </c>
      <c r="E17" s="98"/>
      <c r="F17" s="98"/>
    </row>
    <row r="18" spans="1:6" x14ac:dyDescent="0.25">
      <c r="A18" s="98">
        <v>242.42424242424244</v>
      </c>
      <c r="B18" s="98">
        <v>0.24534870682024953</v>
      </c>
      <c r="C18" s="98">
        <v>0.31900000000000001</v>
      </c>
      <c r="D18" s="98">
        <v>13.1</v>
      </c>
      <c r="E18" s="98"/>
      <c r="F18" s="98"/>
    </row>
    <row r="19" spans="1:6" x14ac:dyDescent="0.25">
      <c r="A19" s="98">
        <v>253.16455696202536</v>
      </c>
      <c r="B19" s="98">
        <v>0.24561660422850309</v>
      </c>
      <c r="C19" s="98"/>
      <c r="D19" s="98">
        <v>13.4</v>
      </c>
      <c r="E19" s="98"/>
      <c r="F19" s="98"/>
    </row>
    <row r="20" spans="1:6" x14ac:dyDescent="0.25">
      <c r="A20" s="98">
        <v>161.29032258064515</v>
      </c>
      <c r="B20" s="98">
        <v>0.24572913059932042</v>
      </c>
      <c r="C20" s="98">
        <v>0.313</v>
      </c>
      <c r="D20" s="98">
        <v>10.7</v>
      </c>
      <c r="E20" s="98"/>
      <c r="F20" s="98"/>
    </row>
    <row r="21" spans="1:6" x14ac:dyDescent="0.25">
      <c r="A21" s="98"/>
      <c r="B21" s="98"/>
      <c r="C21" s="98"/>
      <c r="D21" s="98"/>
      <c r="E21" s="98"/>
      <c r="F21" s="98"/>
    </row>
    <row r="22" spans="1:6" x14ac:dyDescent="0.25">
      <c r="E22" s="98"/>
      <c r="F22" s="98"/>
    </row>
    <row r="23" spans="1:6" x14ac:dyDescent="0.25">
      <c r="E23" s="98"/>
      <c r="F23" s="98"/>
    </row>
    <row r="24" spans="1:6" x14ac:dyDescent="0.25">
      <c r="E24" s="98"/>
      <c r="F24" s="98"/>
    </row>
    <row r="34" spans="1:3" x14ac:dyDescent="0.25">
      <c r="A34" s="1"/>
      <c r="B34" s="2"/>
      <c r="C34" s="2"/>
    </row>
    <row r="69" spans="1:3" x14ac:dyDescent="0.25">
      <c r="A69" s="1"/>
      <c r="B69" s="2"/>
      <c r="C69" s="2"/>
    </row>
    <row r="79" spans="1:3" x14ac:dyDescent="0.25">
      <c r="A79" s="1"/>
      <c r="B79" s="2"/>
      <c r="C79" s="2"/>
    </row>
    <row r="84" spans="1:3" x14ac:dyDescent="0.25">
      <c r="A84" s="1"/>
      <c r="B84" s="2"/>
      <c r="C84" s="2"/>
    </row>
  </sheetData>
  <conditionalFormatting sqref="F9:H9 F11:H20 G10:H10">
    <cfRule type="cellIs" dxfId="23" priority="1" operator="greaterThan">
      <formula>1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84"/>
  <sheetViews>
    <sheetView zoomScaleNormal="100" workbookViewId="0">
      <selection activeCell="H28" sqref="H28"/>
    </sheetView>
  </sheetViews>
  <sheetFormatPr baseColWidth="10" defaultRowHeight="15" x14ac:dyDescent="0.25"/>
  <cols>
    <col min="7" max="34" width="11.42578125" style="98"/>
  </cols>
  <sheetData>
    <row r="1" spans="1:6" ht="15.75" thickBot="1" x14ac:dyDescent="0.3">
      <c r="A1" s="6" t="s">
        <v>15</v>
      </c>
      <c r="B1" s="8" t="s">
        <v>16</v>
      </c>
      <c r="C1" s="8" t="s">
        <v>17</v>
      </c>
      <c r="D1" s="8" t="s">
        <v>18</v>
      </c>
      <c r="E1" s="8"/>
      <c r="F1" s="9" t="s">
        <v>19</v>
      </c>
    </row>
    <row r="2" spans="1:6" x14ac:dyDescent="0.25">
      <c r="A2" s="6" t="s">
        <v>21</v>
      </c>
      <c r="B2" s="8"/>
      <c r="C2" s="8"/>
      <c r="D2" s="8"/>
      <c r="E2" s="8"/>
      <c r="F2" s="9"/>
    </row>
    <row r="3" spans="1:6" ht="15.75" thickBot="1" x14ac:dyDescent="0.3">
      <c r="A3" s="10"/>
      <c r="B3" s="11">
        <v>3430</v>
      </c>
      <c r="C3" s="11">
        <v>33</v>
      </c>
      <c r="D3" s="11">
        <v>0.41</v>
      </c>
      <c r="E3" s="11"/>
      <c r="F3" s="12">
        <f>C3/B3</f>
        <v>9.6209912536443145E-3</v>
      </c>
    </row>
    <row r="6" spans="1:6" x14ac:dyDescent="0.25">
      <c r="A6" s="1"/>
      <c r="B6" s="2"/>
      <c r="C6" s="2"/>
    </row>
    <row r="7" spans="1:6" x14ac:dyDescent="0.25">
      <c r="A7" t="s">
        <v>8</v>
      </c>
    </row>
    <row r="8" spans="1:6" x14ac:dyDescent="0.25">
      <c r="A8" s="1" t="s">
        <v>3</v>
      </c>
      <c r="B8" s="2" t="s">
        <v>4</v>
      </c>
      <c r="C8" s="2" t="s">
        <v>5</v>
      </c>
      <c r="D8" s="3" t="s">
        <v>13</v>
      </c>
      <c r="E8" s="3"/>
      <c r="F8" s="85" t="s">
        <v>59</v>
      </c>
    </row>
    <row r="9" spans="1:6" x14ac:dyDescent="0.25">
      <c r="A9" s="98">
        <v>1100</v>
      </c>
      <c r="B9" s="98">
        <v>2.8980574838094502E-2</v>
      </c>
      <c r="C9" s="98">
        <v>0.56000000000000005</v>
      </c>
      <c r="D9" s="98">
        <v>3.31</v>
      </c>
      <c r="E9" s="98"/>
      <c r="F9" s="4"/>
    </row>
    <row r="10" spans="1:6" ht="15.75" x14ac:dyDescent="0.25">
      <c r="A10" s="98">
        <v>1135</v>
      </c>
      <c r="B10" s="98">
        <v>2.8718557553834043E-2</v>
      </c>
      <c r="C10" s="98">
        <v>0.58799999999999997</v>
      </c>
      <c r="D10" s="98">
        <v>3.43</v>
      </c>
      <c r="E10" s="98"/>
      <c r="F10" s="102" t="s">
        <v>82</v>
      </c>
    </row>
    <row r="11" spans="1:6" x14ac:dyDescent="0.25">
      <c r="A11" s="98">
        <v>898</v>
      </c>
      <c r="B11" s="98">
        <v>3.5881903691955694E-2</v>
      </c>
      <c r="C11" s="98">
        <v>0.36</v>
      </c>
      <c r="D11" s="98">
        <v>4.67</v>
      </c>
      <c r="E11" s="98"/>
      <c r="F11" s="25"/>
    </row>
    <row r="12" spans="1:6" x14ac:dyDescent="0.25">
      <c r="A12" s="98">
        <v>527</v>
      </c>
      <c r="B12" s="98">
        <v>6.046190663879332E-2</v>
      </c>
      <c r="C12" s="98">
        <v>0.36</v>
      </c>
      <c r="D12" s="98">
        <v>4.92</v>
      </c>
      <c r="E12" s="98"/>
      <c r="F12" s="25"/>
    </row>
    <row r="13" spans="1:6" x14ac:dyDescent="0.25">
      <c r="A13" s="98">
        <v>1740</v>
      </c>
      <c r="B13" s="98">
        <v>3.439654174563278E-2</v>
      </c>
      <c r="C13" s="98">
        <v>0.51800000000000002</v>
      </c>
      <c r="D13" s="98">
        <v>5.0999999999999996</v>
      </c>
      <c r="E13" s="98"/>
      <c r="F13" s="25"/>
    </row>
    <row r="14" spans="1:6" x14ac:dyDescent="0.25">
      <c r="A14" s="98">
        <v>516</v>
      </c>
      <c r="B14" s="98">
        <v>6.3966079535833067E-2</v>
      </c>
      <c r="C14" s="98">
        <v>0.307</v>
      </c>
      <c r="D14" s="98">
        <v>5.15</v>
      </c>
      <c r="E14" s="98"/>
      <c r="F14" s="25"/>
    </row>
    <row r="15" spans="1:6" x14ac:dyDescent="0.25">
      <c r="A15" s="98">
        <v>1735</v>
      </c>
      <c r="B15" s="98">
        <v>3.5182890535826433E-2</v>
      </c>
      <c r="C15" s="98">
        <v>0.46200000000000002</v>
      </c>
      <c r="D15" s="98">
        <v>5.2</v>
      </c>
      <c r="E15" s="98"/>
      <c r="F15" s="25"/>
    </row>
    <row r="16" spans="1:6" x14ac:dyDescent="0.25">
      <c r="A16" s="98">
        <v>1105</v>
      </c>
      <c r="B16" s="98">
        <v>5.7396971396157764E-2</v>
      </c>
      <c r="C16" s="98">
        <v>0.48399999999999999</v>
      </c>
      <c r="D16" s="98">
        <v>5.76</v>
      </c>
      <c r="E16" s="98"/>
      <c r="F16" s="25"/>
    </row>
    <row r="17" spans="1:6" x14ac:dyDescent="0.25">
      <c r="A17" s="98">
        <v>995</v>
      </c>
      <c r="B17" s="98">
        <v>6.1337807851876133E-2</v>
      </c>
      <c r="C17" s="98">
        <v>0.50900000000000001</v>
      </c>
      <c r="D17" s="98">
        <v>5.36</v>
      </c>
      <c r="E17" s="98"/>
      <c r="F17" s="25"/>
    </row>
    <row r="18" spans="1:6" x14ac:dyDescent="0.25">
      <c r="A18" s="98">
        <v>1000</v>
      </c>
      <c r="B18" s="98">
        <v>6.1337807851876133E-2</v>
      </c>
      <c r="C18" s="98">
        <v>0.49</v>
      </c>
      <c r="D18" s="98">
        <v>6.87</v>
      </c>
      <c r="E18" s="98"/>
      <c r="F18" s="25"/>
    </row>
    <row r="19" spans="1:6" x14ac:dyDescent="0.25">
      <c r="A19" s="98">
        <v>977</v>
      </c>
      <c r="B19" s="98">
        <v>6.3527974099578208E-2</v>
      </c>
      <c r="C19" s="98">
        <v>0.45100000000000001</v>
      </c>
      <c r="D19" s="98">
        <v>7.03</v>
      </c>
      <c r="E19" s="98"/>
      <c r="F19" s="25"/>
    </row>
    <row r="20" spans="1:6" x14ac:dyDescent="0.25">
      <c r="A20" s="98">
        <v>662</v>
      </c>
      <c r="B20" s="98">
        <v>7.9579837232310449E-2</v>
      </c>
      <c r="C20" s="98">
        <v>0.442</v>
      </c>
      <c r="D20" s="98">
        <v>7.25</v>
      </c>
      <c r="E20" s="98"/>
      <c r="F20" s="25"/>
    </row>
    <row r="21" spans="1:6" x14ac:dyDescent="0.25">
      <c r="A21" s="98">
        <v>692</v>
      </c>
      <c r="B21" s="98">
        <v>7.9140756866808826E-2</v>
      </c>
      <c r="C21" s="98">
        <v>0.47099999999999997</v>
      </c>
      <c r="D21" s="98">
        <v>7.32</v>
      </c>
      <c r="E21" s="98"/>
      <c r="F21" s="25"/>
    </row>
    <row r="22" spans="1:6" x14ac:dyDescent="0.25">
      <c r="A22" s="98">
        <v>672</v>
      </c>
      <c r="B22" s="98">
        <v>8.0370258848737913E-2</v>
      </c>
      <c r="C22" s="98">
        <v>0.44500000000000001</v>
      </c>
      <c r="D22" s="98">
        <v>7.32</v>
      </c>
      <c r="E22" s="98"/>
      <c r="F22" s="25"/>
    </row>
    <row r="23" spans="1:6" x14ac:dyDescent="0.25">
      <c r="A23" s="98">
        <v>693</v>
      </c>
      <c r="B23" s="98">
        <v>7.9404201436410846E-2</v>
      </c>
      <c r="C23" s="98">
        <v>0.45800000000000002</v>
      </c>
      <c r="D23" s="98">
        <v>7.34</v>
      </c>
      <c r="E23" s="98"/>
      <c r="F23" s="25"/>
    </row>
    <row r="24" spans="1:6" x14ac:dyDescent="0.25">
      <c r="A24" s="98">
        <v>684</v>
      </c>
      <c r="B24" s="98">
        <v>8.0809425025913345E-2</v>
      </c>
      <c r="C24" s="98">
        <v>0.45900000000000002</v>
      </c>
      <c r="D24" s="98">
        <v>7.47</v>
      </c>
      <c r="E24" s="98"/>
      <c r="F24" s="25"/>
    </row>
    <row r="25" spans="1:6" x14ac:dyDescent="0.25">
      <c r="A25" s="98">
        <v>1525</v>
      </c>
      <c r="B25" s="98">
        <v>6.659523164473384E-2</v>
      </c>
      <c r="C25" s="98">
        <v>0.253</v>
      </c>
      <c r="D25" s="98">
        <v>9.1999999999999993</v>
      </c>
      <c r="E25" s="98"/>
      <c r="F25" s="25"/>
    </row>
    <row r="26" spans="1:6" x14ac:dyDescent="0.25">
      <c r="A26" s="98">
        <v>1635</v>
      </c>
      <c r="B26" s="98">
        <v>6.466709917286538E-2</v>
      </c>
      <c r="C26" s="98">
        <v>0.30299999999999999</v>
      </c>
      <c r="D26" s="98">
        <v>9.25</v>
      </c>
      <c r="E26" s="98"/>
      <c r="F26" s="25"/>
    </row>
    <row r="27" spans="1:6" x14ac:dyDescent="0.25">
      <c r="A27" s="98">
        <v>1130</v>
      </c>
      <c r="B27" s="98">
        <v>8.2917856798412459E-2</v>
      </c>
      <c r="C27" s="98">
        <v>0.496</v>
      </c>
      <c r="D27" s="98">
        <v>9.85</v>
      </c>
      <c r="E27" s="98"/>
      <c r="F27" s="25"/>
    </row>
    <row r="28" spans="1:6" x14ac:dyDescent="0.25">
      <c r="A28" s="98">
        <v>1145</v>
      </c>
      <c r="B28" s="98">
        <v>8.2917856798412459E-2</v>
      </c>
      <c r="C28" s="98">
        <v>0.28599999999999998</v>
      </c>
      <c r="D28" s="98">
        <v>9.9</v>
      </c>
      <c r="E28" s="98"/>
      <c r="F28" s="25"/>
    </row>
    <row r="29" spans="1:6" x14ac:dyDescent="0.25">
      <c r="A29" s="98">
        <v>1695</v>
      </c>
      <c r="B29" s="98">
        <v>7.9579837232310449E-2</v>
      </c>
      <c r="C29" s="98">
        <v>0.309</v>
      </c>
      <c r="D29" s="98">
        <v>11.6</v>
      </c>
      <c r="E29" s="98"/>
      <c r="F29" s="25"/>
    </row>
    <row r="30" spans="1:6" x14ac:dyDescent="0.25">
      <c r="A30" s="98">
        <v>1670</v>
      </c>
      <c r="B30" s="98">
        <v>8.0809425025913345E-2</v>
      </c>
      <c r="C30" s="98">
        <v>0.42399999999999999</v>
      </c>
      <c r="D30" s="98">
        <v>11.7</v>
      </c>
      <c r="E30" s="98"/>
      <c r="F30" s="25"/>
    </row>
    <row r="31" spans="1:6" x14ac:dyDescent="0.25">
      <c r="A31" s="98">
        <v>1645</v>
      </c>
      <c r="B31" s="98">
        <v>8.2390680926516247E-2</v>
      </c>
      <c r="C31" s="98">
        <v>0.41299999999999998</v>
      </c>
      <c r="D31" s="98">
        <v>11.8</v>
      </c>
      <c r="E31" s="98"/>
      <c r="F31" s="25"/>
    </row>
    <row r="32" spans="1:6" x14ac:dyDescent="0.25">
      <c r="A32" s="98">
        <v>1040</v>
      </c>
      <c r="B32" s="98">
        <v>0.10581013106866333</v>
      </c>
      <c r="C32" s="98">
        <v>0.52</v>
      </c>
      <c r="D32" s="98">
        <v>12</v>
      </c>
      <c r="E32" s="98"/>
      <c r="F32" s="25"/>
    </row>
    <row r="33" spans="1:6" x14ac:dyDescent="0.25">
      <c r="A33" s="98">
        <v>972</v>
      </c>
      <c r="B33" s="98">
        <v>0.11172617157551064</v>
      </c>
      <c r="C33" s="98">
        <v>0.36799999999999999</v>
      </c>
      <c r="D33" s="98">
        <v>12.3</v>
      </c>
      <c r="E33" s="98"/>
      <c r="F33" s="25"/>
    </row>
    <row r="34" spans="1:6" x14ac:dyDescent="0.25">
      <c r="A34" s="98">
        <v>1010</v>
      </c>
      <c r="B34" s="98">
        <v>0.1104010278158188</v>
      </c>
      <c r="C34" s="98">
        <v>0.434</v>
      </c>
      <c r="D34" s="98">
        <v>12.4</v>
      </c>
      <c r="E34" s="98"/>
      <c r="F34" s="25"/>
    </row>
    <row r="35" spans="1:6" x14ac:dyDescent="0.25">
      <c r="A35" s="98">
        <v>1025</v>
      </c>
      <c r="B35" s="98">
        <v>0.1104010278158188</v>
      </c>
      <c r="C35" s="98">
        <v>0.55200000000000005</v>
      </c>
      <c r="D35" s="98">
        <v>12.4</v>
      </c>
      <c r="E35" s="98"/>
      <c r="F35" s="25"/>
    </row>
    <row r="36" spans="1:6" x14ac:dyDescent="0.25">
      <c r="A36" s="98">
        <v>950</v>
      </c>
      <c r="B36" s="98">
        <v>0.11658838454130012</v>
      </c>
      <c r="C36" s="98">
        <v>0.28799999999999998</v>
      </c>
      <c r="D36" s="98">
        <v>12.6</v>
      </c>
      <c r="E36" s="98"/>
      <c r="F36" s="25"/>
    </row>
    <row r="37" spans="1:6" x14ac:dyDescent="0.25">
      <c r="A37" s="98">
        <v>1650</v>
      </c>
      <c r="B37" s="98">
        <v>0.1068691705503273</v>
      </c>
      <c r="C37" s="98">
        <v>0.433</v>
      </c>
      <c r="D37" s="98">
        <v>15.2</v>
      </c>
      <c r="E37" s="98"/>
      <c r="F37" s="25"/>
    </row>
    <row r="38" spans="1:6" x14ac:dyDescent="0.25">
      <c r="A38" s="98">
        <v>1680</v>
      </c>
      <c r="B38" s="98">
        <v>0.10863476435660356</v>
      </c>
      <c r="C38" s="98">
        <v>0.48499999999999999</v>
      </c>
      <c r="D38" s="98">
        <v>15.7</v>
      </c>
      <c r="E38" s="98"/>
      <c r="F38" s="25"/>
    </row>
    <row r="39" spans="1:6" x14ac:dyDescent="0.25">
      <c r="A39" s="98">
        <v>642</v>
      </c>
      <c r="B39" s="98">
        <v>0.18443654952501976</v>
      </c>
      <c r="C39" s="98">
        <v>0.46100000000000002</v>
      </c>
      <c r="D39" s="98">
        <v>16.100000000000001</v>
      </c>
      <c r="E39" s="98"/>
      <c r="F39" s="25"/>
    </row>
    <row r="40" spans="1:6" x14ac:dyDescent="0.25">
      <c r="A40" s="98">
        <v>625</v>
      </c>
      <c r="B40" s="98">
        <v>0.1880482891290095</v>
      </c>
      <c r="C40" s="98">
        <v>0.32400000000000001</v>
      </c>
      <c r="D40" s="98">
        <v>16.100000000000001</v>
      </c>
      <c r="E40" s="98"/>
      <c r="F40" s="25"/>
    </row>
    <row r="41" spans="1:6" x14ac:dyDescent="0.25">
      <c r="A41" s="98">
        <v>1015</v>
      </c>
      <c r="B41" s="98">
        <v>0.18443654952501976</v>
      </c>
      <c r="C41" s="98">
        <v>0.39500000000000002</v>
      </c>
      <c r="D41" s="98">
        <v>20.2</v>
      </c>
      <c r="E41" s="98"/>
      <c r="F41" s="25"/>
    </row>
    <row r="42" spans="1:6" x14ac:dyDescent="0.25">
      <c r="A42" s="98">
        <v>1020</v>
      </c>
      <c r="B42" s="98">
        <v>0.18443654952501976</v>
      </c>
      <c r="C42" s="98">
        <v>0.38300000000000001</v>
      </c>
      <c r="D42" s="98">
        <v>20.3</v>
      </c>
      <c r="E42" s="98"/>
      <c r="F42" s="25"/>
    </row>
    <row r="43" spans="1:6" x14ac:dyDescent="0.25">
      <c r="A43" s="98">
        <v>1020</v>
      </c>
      <c r="B43" s="98">
        <v>0.18624183232244773</v>
      </c>
      <c r="C43" s="98">
        <v>0.34599999999999997</v>
      </c>
      <c r="D43" s="98">
        <v>20.5</v>
      </c>
      <c r="E43" s="98"/>
      <c r="F43" s="25"/>
    </row>
    <row r="44" spans="1:6" x14ac:dyDescent="0.25">
      <c r="A44" s="98">
        <v>1020</v>
      </c>
      <c r="B44" s="98">
        <v>0.18714491321517415</v>
      </c>
      <c r="C44" s="98">
        <v>0.443</v>
      </c>
      <c r="D44" s="98">
        <v>20.6</v>
      </c>
      <c r="E44" s="98"/>
      <c r="F44" s="25"/>
    </row>
    <row r="45" spans="1:6" x14ac:dyDescent="0.25">
      <c r="A45" s="98">
        <v>1525</v>
      </c>
      <c r="B45" s="98">
        <v>0.18353434458735954</v>
      </c>
      <c r="C45" s="98">
        <v>0.373</v>
      </c>
      <c r="D45" s="98">
        <v>24.7</v>
      </c>
      <c r="E45" s="98"/>
      <c r="F45" s="25"/>
    </row>
    <row r="46" spans="1:6" x14ac:dyDescent="0.25">
      <c r="A46" s="98">
        <v>1615</v>
      </c>
      <c r="B46" s="98">
        <v>0.18443654952501976</v>
      </c>
      <c r="C46" s="98">
        <v>0.30499999999999999</v>
      </c>
      <c r="D46" s="98">
        <v>25.6</v>
      </c>
      <c r="E46" s="98"/>
      <c r="F46" s="25"/>
    </row>
    <row r="47" spans="1:6" x14ac:dyDescent="0.25">
      <c r="A47" s="98">
        <v>1615</v>
      </c>
      <c r="B47" s="98">
        <v>0.18443654952501976</v>
      </c>
      <c r="C47" s="98">
        <v>0.28699999999999998</v>
      </c>
      <c r="D47" s="98">
        <v>25.6</v>
      </c>
      <c r="E47" s="98"/>
      <c r="F47" s="25"/>
    </row>
    <row r="69" spans="1:3" x14ac:dyDescent="0.25">
      <c r="A69" s="1"/>
      <c r="B69" s="2"/>
      <c r="C69" s="2"/>
    </row>
    <row r="79" spans="1:3" x14ac:dyDescent="0.25">
      <c r="A79" s="1"/>
      <c r="B79" s="2"/>
      <c r="C79" s="2"/>
    </row>
    <row r="84" spans="1:3" x14ac:dyDescent="0.25">
      <c r="A84" s="1"/>
      <c r="B84" s="2"/>
      <c r="C84" s="2"/>
    </row>
  </sheetData>
  <sortState ref="A9:F47">
    <sortCondition ref="D9:D47"/>
  </sortState>
  <conditionalFormatting sqref="F9 G9:G15 F11:F47">
    <cfRule type="cellIs" dxfId="22" priority="1" operator="greaterThan">
      <formula>1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4"/>
  <sheetViews>
    <sheetView zoomScale="85" zoomScaleNormal="85" workbookViewId="0">
      <selection activeCell="J41" sqref="J41"/>
    </sheetView>
  </sheetViews>
  <sheetFormatPr baseColWidth="10" defaultRowHeight="15" x14ac:dyDescent="0.25"/>
  <cols>
    <col min="1" max="8" width="11.42578125" style="77"/>
    <col min="9" max="10" width="11.42578125" style="84"/>
    <col min="11" max="16384" width="11.42578125" style="77"/>
  </cols>
  <sheetData>
    <row r="1" spans="1:15" x14ac:dyDescent="0.25">
      <c r="A1" s="98"/>
      <c r="B1" s="98"/>
      <c r="C1" s="98"/>
      <c r="D1" s="98"/>
      <c r="E1" s="98"/>
      <c r="F1" s="98"/>
      <c r="G1" s="98"/>
      <c r="H1" s="98"/>
      <c r="I1" s="98"/>
    </row>
    <row r="2" spans="1:15" x14ac:dyDescent="0.25">
      <c r="A2" s="98"/>
      <c r="B2" s="98"/>
      <c r="C2" s="98"/>
      <c r="D2" s="98"/>
      <c r="E2" s="98"/>
      <c r="F2" s="98"/>
      <c r="G2" s="98"/>
      <c r="H2" s="98"/>
      <c r="I2" s="98"/>
    </row>
    <row r="3" spans="1:15" x14ac:dyDescent="0.25">
      <c r="A3" s="98"/>
      <c r="B3" s="98"/>
      <c r="C3" s="98"/>
      <c r="D3" s="98"/>
      <c r="E3" s="98"/>
      <c r="F3" s="98"/>
      <c r="G3" s="98"/>
      <c r="H3" s="98"/>
      <c r="I3" s="98"/>
    </row>
    <row r="4" spans="1:15" x14ac:dyDescent="0.25">
      <c r="A4" s="98"/>
      <c r="B4" s="98"/>
      <c r="C4" s="98"/>
      <c r="D4" s="98"/>
      <c r="E4" s="98"/>
      <c r="F4" s="98"/>
      <c r="G4" s="98"/>
      <c r="H4" s="98"/>
      <c r="I4" s="98"/>
    </row>
    <row r="5" spans="1:15" x14ac:dyDescent="0.25">
      <c r="A5" s="98"/>
      <c r="B5" s="98"/>
      <c r="C5" s="98"/>
      <c r="D5" s="98"/>
      <c r="E5" s="98"/>
      <c r="F5" s="98"/>
      <c r="G5" s="98"/>
      <c r="H5" s="98"/>
      <c r="I5" s="98"/>
    </row>
    <row r="6" spans="1:15" x14ac:dyDescent="0.25">
      <c r="A6" s="80"/>
      <c r="B6" s="79"/>
      <c r="C6" s="79"/>
    </row>
    <row r="7" spans="1:15" x14ac:dyDescent="0.25">
      <c r="A7" s="77" t="s">
        <v>32</v>
      </c>
    </row>
    <row r="8" spans="1:15" x14ac:dyDescent="0.25">
      <c r="A8" s="80" t="s">
        <v>3</v>
      </c>
      <c r="B8" s="79" t="s">
        <v>4</v>
      </c>
      <c r="C8" s="79" t="s">
        <v>5</v>
      </c>
      <c r="D8" s="78" t="s">
        <v>13</v>
      </c>
      <c r="E8" s="78"/>
    </row>
    <row r="9" spans="1:15" x14ac:dyDescent="0.25">
      <c r="A9" s="98"/>
      <c r="B9" s="98"/>
      <c r="C9" s="98">
        <v>0.34873999999999999</v>
      </c>
      <c r="D9" s="98">
        <v>3.7975500000000002</v>
      </c>
      <c r="E9" s="98"/>
      <c r="F9" s="81"/>
      <c r="G9" s="81"/>
      <c r="O9" s="77" t="s">
        <v>59</v>
      </c>
    </row>
    <row r="10" spans="1:15" x14ac:dyDescent="0.25">
      <c r="A10" s="98"/>
      <c r="B10" s="98"/>
      <c r="C10" s="98">
        <v>0.44335999999999998</v>
      </c>
      <c r="D10" s="98">
        <v>4.7042400000000004</v>
      </c>
      <c r="E10" s="98"/>
      <c r="F10" s="81"/>
      <c r="G10" s="81"/>
    </row>
    <row r="11" spans="1:15" ht="15.75" x14ac:dyDescent="0.25">
      <c r="A11" s="98"/>
      <c r="B11" s="98"/>
      <c r="C11" s="98">
        <v>0.47664000000000001</v>
      </c>
      <c r="D11" s="98">
        <v>4.4031900000000004</v>
      </c>
      <c r="E11" s="98"/>
      <c r="F11" s="81"/>
      <c r="G11" s="81"/>
      <c r="O11" s="102" t="s">
        <v>60</v>
      </c>
    </row>
    <row r="12" spans="1:15" x14ac:dyDescent="0.25">
      <c r="A12" s="98"/>
      <c r="B12" s="98"/>
      <c r="C12" s="98">
        <v>0.48599999999999999</v>
      </c>
      <c r="D12" s="98">
        <v>5.2921800000000001</v>
      </c>
      <c r="E12" s="98"/>
      <c r="F12" s="81"/>
      <c r="G12" s="81"/>
    </row>
    <row r="13" spans="1:15" x14ac:dyDescent="0.25">
      <c r="A13" s="98"/>
      <c r="B13" s="98"/>
      <c r="C13" s="98">
        <v>0.46555000000000002</v>
      </c>
      <c r="D13" s="98">
        <v>5.85886</v>
      </c>
      <c r="E13" s="98"/>
      <c r="F13" s="81"/>
      <c r="G13" s="81"/>
    </row>
    <row r="14" spans="1:15" x14ac:dyDescent="0.25">
      <c r="A14" s="98"/>
      <c r="B14" s="98"/>
      <c r="C14" s="98">
        <v>0.62672000000000005</v>
      </c>
      <c r="D14" s="98">
        <v>7.0134800000000004</v>
      </c>
      <c r="E14" s="98"/>
      <c r="F14" s="81"/>
      <c r="G14" s="81"/>
    </row>
    <row r="15" spans="1:15" x14ac:dyDescent="0.25">
      <c r="A15" s="98"/>
      <c r="B15" s="98"/>
      <c r="C15" s="98">
        <v>0.50990999999999997</v>
      </c>
      <c r="D15" s="98">
        <v>7.5235000000000003</v>
      </c>
      <c r="E15" s="98"/>
      <c r="F15" s="81"/>
      <c r="G15" s="81"/>
    </row>
    <row r="16" spans="1:15" x14ac:dyDescent="0.25">
      <c r="A16" s="98"/>
      <c r="B16" s="98"/>
      <c r="C16" s="98">
        <v>0.48946000000000001</v>
      </c>
      <c r="D16" s="98">
        <v>8.18581</v>
      </c>
      <c r="E16" s="98"/>
      <c r="F16" s="81"/>
    </row>
    <row r="17" spans="1:6" x14ac:dyDescent="0.25">
      <c r="A17" s="98"/>
      <c r="B17" s="98"/>
      <c r="C17" s="98">
        <v>0.43781999999999999</v>
      </c>
      <c r="D17" s="98">
        <v>9.3404399999999992</v>
      </c>
      <c r="E17" s="98"/>
      <c r="F17" s="81"/>
    </row>
    <row r="18" spans="1:6" x14ac:dyDescent="0.25">
      <c r="A18" s="98"/>
      <c r="B18" s="98"/>
      <c r="C18" s="98">
        <v>0.36191000000000001</v>
      </c>
      <c r="D18" s="98">
        <v>11.384040000000001</v>
      </c>
      <c r="E18" s="98"/>
      <c r="F18" s="81"/>
    </row>
    <row r="19" spans="1:6" x14ac:dyDescent="0.25">
      <c r="A19" s="98"/>
      <c r="B19" s="98"/>
      <c r="C19" s="98">
        <v>0.55808999999999997</v>
      </c>
      <c r="D19" s="98">
        <v>6.6345099999999997</v>
      </c>
      <c r="E19" s="98"/>
      <c r="F19" s="81"/>
    </row>
    <row r="20" spans="1:6" x14ac:dyDescent="0.25">
      <c r="A20" s="98"/>
      <c r="B20" s="98"/>
      <c r="C20" s="98">
        <v>0.70262999999999998</v>
      </c>
      <c r="D20" s="98">
        <v>6.2767900000000001</v>
      </c>
      <c r="E20" s="98"/>
      <c r="F20" s="81"/>
    </row>
    <row r="21" spans="1:6" x14ac:dyDescent="0.25">
      <c r="A21" s="98"/>
      <c r="B21" s="98"/>
      <c r="C21" s="98"/>
      <c r="D21" s="98"/>
      <c r="E21" s="98"/>
      <c r="F21" s="81"/>
    </row>
    <row r="22" spans="1:6" x14ac:dyDescent="0.25">
      <c r="A22" s="98"/>
      <c r="B22" s="98"/>
      <c r="C22" s="98"/>
      <c r="D22" s="98"/>
      <c r="E22" s="98"/>
      <c r="F22" s="81"/>
    </row>
    <row r="23" spans="1:6" x14ac:dyDescent="0.25">
      <c r="A23" s="98"/>
      <c r="B23" s="98"/>
      <c r="C23" s="98"/>
      <c r="D23" s="98"/>
      <c r="E23" s="98"/>
      <c r="F23" s="81"/>
    </row>
    <row r="24" spans="1:6" x14ac:dyDescent="0.25">
      <c r="A24" s="98"/>
      <c r="B24" s="98"/>
      <c r="C24" s="98"/>
      <c r="D24" s="98"/>
      <c r="E24" s="98"/>
      <c r="F24" s="81"/>
    </row>
    <row r="25" spans="1:6" x14ac:dyDescent="0.25">
      <c r="A25" s="98"/>
      <c r="B25" s="98"/>
      <c r="C25" s="98"/>
      <c r="D25" s="98"/>
      <c r="E25" s="98"/>
      <c r="F25" s="81"/>
    </row>
    <row r="26" spans="1:6" x14ac:dyDescent="0.25">
      <c r="A26" s="98"/>
      <c r="B26" s="98"/>
      <c r="C26" s="98"/>
      <c r="D26" s="98"/>
      <c r="E26" s="98"/>
      <c r="F26" s="81"/>
    </row>
    <row r="27" spans="1:6" x14ac:dyDescent="0.25">
      <c r="A27" s="98"/>
      <c r="B27" s="98"/>
      <c r="C27" s="98"/>
      <c r="D27" s="98"/>
      <c r="E27" s="98"/>
      <c r="F27" s="81"/>
    </row>
    <row r="28" spans="1:6" x14ac:dyDescent="0.25">
      <c r="A28" s="98"/>
      <c r="B28" s="98"/>
      <c r="C28" s="98"/>
      <c r="D28" s="98"/>
      <c r="E28" s="98"/>
      <c r="F28" s="81"/>
    </row>
    <row r="29" spans="1:6" x14ac:dyDescent="0.25">
      <c r="A29" s="98"/>
      <c r="B29" s="98"/>
      <c r="C29" s="98"/>
      <c r="D29" s="98"/>
      <c r="E29" s="98"/>
      <c r="F29" s="81"/>
    </row>
    <row r="30" spans="1:6" x14ac:dyDescent="0.25">
      <c r="A30" s="98"/>
      <c r="B30" s="98"/>
      <c r="C30" s="98"/>
      <c r="D30" s="98"/>
      <c r="E30" s="98"/>
      <c r="F30" s="81"/>
    </row>
    <row r="31" spans="1:6" x14ac:dyDescent="0.25">
      <c r="A31" s="98"/>
      <c r="B31" s="98"/>
      <c r="C31" s="98"/>
      <c r="D31" s="98"/>
      <c r="E31" s="98"/>
      <c r="F31" s="81"/>
    </row>
    <row r="32" spans="1:6" x14ac:dyDescent="0.25">
      <c r="A32" s="98"/>
      <c r="B32" s="98"/>
      <c r="C32" s="98"/>
      <c r="D32" s="98"/>
      <c r="E32" s="98"/>
      <c r="F32" s="81"/>
    </row>
    <row r="33" spans="1:6" x14ac:dyDescent="0.25">
      <c r="A33" s="98"/>
      <c r="B33" s="98"/>
      <c r="C33" s="98"/>
      <c r="D33" s="98"/>
      <c r="E33" s="98"/>
      <c r="F33" s="81"/>
    </row>
    <row r="34" spans="1:6" x14ac:dyDescent="0.25">
      <c r="A34" s="98"/>
      <c r="B34" s="98"/>
      <c r="C34" s="98"/>
      <c r="D34" s="98"/>
      <c r="E34" s="98"/>
      <c r="F34" s="81"/>
    </row>
    <row r="35" spans="1:6" x14ac:dyDescent="0.25">
      <c r="A35" s="98"/>
      <c r="B35" s="98"/>
      <c r="C35" s="98"/>
      <c r="D35" s="98"/>
      <c r="E35" s="98"/>
      <c r="F35" s="81"/>
    </row>
    <row r="36" spans="1:6" x14ac:dyDescent="0.25">
      <c r="A36" s="98"/>
      <c r="B36" s="98"/>
      <c r="C36" s="98"/>
      <c r="D36" s="98"/>
      <c r="E36" s="98"/>
      <c r="F36" s="81"/>
    </row>
    <row r="37" spans="1:6" x14ac:dyDescent="0.25">
      <c r="A37" s="98"/>
      <c r="B37" s="98"/>
      <c r="C37" s="98"/>
      <c r="D37" s="98"/>
      <c r="E37" s="98"/>
      <c r="F37" s="81"/>
    </row>
    <row r="38" spans="1:6" x14ac:dyDescent="0.25">
      <c r="A38" s="98"/>
      <c r="B38" s="98"/>
      <c r="C38" s="98"/>
      <c r="D38" s="98"/>
      <c r="E38" s="98"/>
      <c r="F38" s="81"/>
    </row>
    <row r="39" spans="1:6" x14ac:dyDescent="0.25">
      <c r="A39" s="98"/>
      <c r="B39" s="98"/>
      <c r="C39" s="98"/>
      <c r="D39" s="98"/>
      <c r="E39" s="98"/>
      <c r="F39" s="81"/>
    </row>
    <row r="40" spans="1:6" x14ac:dyDescent="0.25">
      <c r="A40" s="98"/>
      <c r="B40" s="98"/>
      <c r="C40" s="98"/>
      <c r="D40" s="98"/>
      <c r="E40" s="98"/>
      <c r="F40" s="81"/>
    </row>
    <row r="41" spans="1:6" x14ac:dyDescent="0.25">
      <c r="B41" s="59"/>
      <c r="C41" s="81"/>
      <c r="D41" s="16"/>
      <c r="E41" s="81"/>
      <c r="F41" s="81"/>
    </row>
    <row r="42" spans="1:6" x14ac:dyDescent="0.25">
      <c r="B42" s="59"/>
      <c r="C42" s="81"/>
      <c r="D42" s="16"/>
      <c r="E42" s="81"/>
      <c r="F42" s="81"/>
    </row>
    <row r="43" spans="1:6" x14ac:dyDescent="0.25">
      <c r="B43" s="59"/>
      <c r="C43" s="81"/>
      <c r="D43" s="16"/>
      <c r="E43" s="81"/>
      <c r="F43" s="81"/>
    </row>
    <row r="44" spans="1:6" x14ac:dyDescent="0.25">
      <c r="B44" s="59"/>
      <c r="C44" s="81"/>
      <c r="D44" s="16"/>
      <c r="E44" s="81"/>
      <c r="F44" s="81"/>
    </row>
    <row r="45" spans="1:6" x14ac:dyDescent="0.25">
      <c r="B45" s="59"/>
      <c r="C45" s="81"/>
      <c r="D45" s="16"/>
      <c r="E45" s="81"/>
      <c r="F45" s="81"/>
    </row>
    <row r="46" spans="1:6" x14ac:dyDescent="0.25">
      <c r="B46" s="59"/>
      <c r="C46" s="81"/>
      <c r="D46" s="16"/>
      <c r="E46" s="81"/>
      <c r="F46" s="81"/>
    </row>
    <row r="47" spans="1:6" x14ac:dyDescent="0.25">
      <c r="B47" s="59"/>
      <c r="C47" s="81"/>
      <c r="D47" s="16"/>
      <c r="E47" s="81"/>
      <c r="F47" s="81"/>
    </row>
    <row r="69" spans="1:3" x14ac:dyDescent="0.25">
      <c r="A69" s="80"/>
      <c r="B69" s="79"/>
      <c r="C69" s="79"/>
    </row>
    <row r="79" spans="1:3" x14ac:dyDescent="0.25">
      <c r="A79" s="80"/>
      <c r="B79" s="79"/>
      <c r="C79" s="79"/>
    </row>
    <row r="84" spans="1:3" x14ac:dyDescent="0.25">
      <c r="A84" s="80"/>
      <c r="B84" s="79"/>
      <c r="C84" s="79"/>
    </row>
  </sheetData>
  <conditionalFormatting sqref="F9:F47 G9:G15">
    <cfRule type="cellIs" dxfId="21" priority="1" operator="greaterThan">
      <formula>1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0"/>
  <sheetViews>
    <sheetView zoomScale="70" zoomScaleNormal="70" workbookViewId="0">
      <selection activeCell="J19" sqref="J19"/>
    </sheetView>
  </sheetViews>
  <sheetFormatPr baseColWidth="10" defaultRowHeight="15" x14ac:dyDescent="0.25"/>
  <cols>
    <col min="1" max="16384" width="11.42578125" style="33"/>
  </cols>
  <sheetData>
    <row r="1" spans="1:10" x14ac:dyDescent="0.25">
      <c r="A1" s="98"/>
      <c r="B1" s="98"/>
      <c r="C1" s="98"/>
      <c r="D1" s="98"/>
      <c r="E1" s="98"/>
      <c r="F1" s="98"/>
      <c r="G1" s="98"/>
      <c r="H1" s="98"/>
      <c r="I1" s="98"/>
      <c r="J1" s="98"/>
    </row>
    <row r="2" spans="1:10" x14ac:dyDescent="0.25">
      <c r="A2" s="98"/>
      <c r="B2" s="98"/>
      <c r="C2" s="98"/>
      <c r="D2" s="98"/>
      <c r="E2" s="98"/>
      <c r="F2" s="98"/>
      <c r="G2" s="98"/>
      <c r="H2" s="98"/>
      <c r="I2" s="98"/>
      <c r="J2" s="98"/>
    </row>
    <row r="3" spans="1:10" x14ac:dyDescent="0.25">
      <c r="A3" s="98"/>
      <c r="B3" s="98"/>
      <c r="C3" s="98"/>
      <c r="D3" s="98"/>
      <c r="E3" s="98"/>
      <c r="F3" s="98"/>
      <c r="G3" s="98"/>
      <c r="H3" s="98"/>
      <c r="I3" s="98"/>
      <c r="J3" s="98"/>
    </row>
    <row r="4" spans="1:10" x14ac:dyDescent="0.25">
      <c r="A4" s="98"/>
      <c r="B4" s="98"/>
      <c r="C4" s="98"/>
      <c r="D4" s="98"/>
      <c r="E4" s="98"/>
      <c r="F4" s="98"/>
      <c r="G4" s="98"/>
      <c r="H4" s="98"/>
      <c r="I4" s="98"/>
      <c r="J4" s="98"/>
    </row>
    <row r="6" spans="1:10" x14ac:dyDescent="0.25">
      <c r="A6" s="36"/>
      <c r="B6" s="35"/>
      <c r="C6" s="35"/>
    </row>
    <row r="7" spans="1:10" x14ac:dyDescent="0.25">
      <c r="A7" s="37" t="s">
        <v>36</v>
      </c>
    </row>
    <row r="8" spans="1:10" x14ac:dyDescent="0.25">
      <c r="A8" s="36" t="s">
        <v>3</v>
      </c>
      <c r="B8" s="35" t="s">
        <v>4</v>
      </c>
      <c r="C8" s="35" t="s">
        <v>5</v>
      </c>
      <c r="D8" s="34" t="s">
        <v>13</v>
      </c>
      <c r="E8" s="34"/>
      <c r="F8" s="98" t="s">
        <v>61</v>
      </c>
    </row>
    <row r="9" spans="1:10" ht="15.75" x14ac:dyDescent="0.25">
      <c r="A9" s="98">
        <v>344.82758620689651</v>
      </c>
      <c r="B9" s="98">
        <v>0.20920502092050208</v>
      </c>
      <c r="C9" s="98">
        <v>0.83</v>
      </c>
      <c r="D9" s="98">
        <v>13.61226683485023</v>
      </c>
      <c r="E9" s="98"/>
      <c r="F9" s="102" t="s">
        <v>63</v>
      </c>
      <c r="G9" s="98"/>
    </row>
    <row r="10" spans="1:10" x14ac:dyDescent="0.25">
      <c r="A10" s="98">
        <v>356.50623885918009</v>
      </c>
      <c r="B10" s="98">
        <v>0.20920502092050208</v>
      </c>
      <c r="C10" s="98">
        <v>0.66</v>
      </c>
      <c r="D10" s="98">
        <v>13.840858219802275</v>
      </c>
      <c r="E10" s="98"/>
      <c r="F10" s="98"/>
      <c r="G10" s="98"/>
    </row>
    <row r="11" spans="1:10" x14ac:dyDescent="0.25">
      <c r="A11" s="98">
        <v>354.52322738386306</v>
      </c>
      <c r="B11" s="98">
        <v>0.3003003003003003</v>
      </c>
      <c r="C11" s="98">
        <v>0.83</v>
      </c>
      <c r="D11" s="98">
        <v>19.461087160284364</v>
      </c>
      <c r="E11" s="98"/>
      <c r="F11" s="98"/>
      <c r="G11" s="98"/>
    </row>
    <row r="12" spans="1:10" x14ac:dyDescent="0.25">
      <c r="A12" s="98">
        <v>577.00650759219081</v>
      </c>
      <c r="B12" s="98">
        <v>0.3003003003003003</v>
      </c>
      <c r="C12" s="98">
        <v>0.81</v>
      </c>
      <c r="D12" s="98">
        <v>13.112789429763064</v>
      </c>
      <c r="E12" s="98"/>
      <c r="F12" s="98"/>
      <c r="G12" s="98"/>
    </row>
    <row r="13" spans="1:10" x14ac:dyDescent="0.25">
      <c r="A13" s="98">
        <v>244.4987775061125</v>
      </c>
      <c r="B13" s="98">
        <v>0.5</v>
      </c>
      <c r="C13" s="98">
        <v>0.83</v>
      </c>
      <c r="D13" s="98">
        <v>25.089611131501471</v>
      </c>
      <c r="E13" s="98"/>
      <c r="F13" s="98"/>
      <c r="G13" s="98"/>
    </row>
    <row r="14" spans="1:10" x14ac:dyDescent="0.25">
      <c r="A14" s="98">
        <v>286.78304239401501</v>
      </c>
      <c r="B14" s="98">
        <v>0.5</v>
      </c>
      <c r="C14" s="98">
        <v>0.54</v>
      </c>
      <c r="D14" s="98">
        <v>22.800009089208434</v>
      </c>
      <c r="E14" s="98"/>
      <c r="F14" s="98"/>
      <c r="G14" s="98"/>
    </row>
    <row r="15" spans="1:10" x14ac:dyDescent="0.25">
      <c r="A15" s="98">
        <v>434.78260869565219</v>
      </c>
      <c r="B15" s="98">
        <v>0.5</v>
      </c>
      <c r="C15" s="98">
        <v>0.89</v>
      </c>
      <c r="D15" s="98">
        <v>19.363011299237719</v>
      </c>
      <c r="E15" s="98"/>
      <c r="F15" s="98"/>
      <c r="G15" s="98"/>
    </row>
    <row r="16" spans="1:10" x14ac:dyDescent="0.25">
      <c r="A16" s="98">
        <v>288.80866425992781</v>
      </c>
      <c r="B16" s="98">
        <v>1</v>
      </c>
      <c r="C16" s="98">
        <v>0.79</v>
      </c>
      <c r="D16" s="98">
        <v>43.115229032571314</v>
      </c>
      <c r="E16" s="98"/>
      <c r="F16" s="98"/>
      <c r="G16" s="98"/>
    </row>
    <row r="17" spans="1:7" x14ac:dyDescent="0.25">
      <c r="A17" s="98"/>
      <c r="B17" s="98"/>
      <c r="C17" s="98"/>
      <c r="D17" s="98"/>
      <c r="E17" s="98"/>
      <c r="F17" s="98"/>
      <c r="G17" s="98"/>
    </row>
    <row r="18" spans="1:7" x14ac:dyDescent="0.25">
      <c r="A18" s="98"/>
      <c r="B18" s="98"/>
      <c r="C18" s="98"/>
      <c r="D18" s="98"/>
      <c r="E18" s="98"/>
      <c r="F18" s="98"/>
      <c r="G18" s="98"/>
    </row>
    <row r="19" spans="1:7" x14ac:dyDescent="0.25">
      <c r="A19" s="98"/>
      <c r="B19" s="98"/>
      <c r="C19" s="98"/>
      <c r="D19" s="98"/>
      <c r="E19" s="98"/>
      <c r="F19" s="98"/>
      <c r="G19" s="98"/>
    </row>
    <row r="20" spans="1:7" x14ac:dyDescent="0.25">
      <c r="A20" s="98"/>
      <c r="B20" s="98"/>
      <c r="C20" s="98"/>
      <c r="D20" s="98"/>
      <c r="E20" s="98"/>
      <c r="F20" s="98"/>
      <c r="G20" s="98"/>
    </row>
    <row r="21" spans="1:7" x14ac:dyDescent="0.25">
      <c r="A21" s="98"/>
      <c r="B21" s="98"/>
      <c r="C21" s="98"/>
      <c r="D21" s="98"/>
      <c r="E21" s="98"/>
      <c r="F21" s="98"/>
      <c r="G21" s="98"/>
    </row>
    <row r="22" spans="1:7" x14ac:dyDescent="0.25">
      <c r="A22" s="98"/>
      <c r="B22" s="98"/>
      <c r="C22" s="98"/>
      <c r="D22" s="98"/>
      <c r="E22" s="98"/>
      <c r="F22" s="98"/>
      <c r="G22" s="98"/>
    </row>
    <row r="23" spans="1:7" x14ac:dyDescent="0.25">
      <c r="A23" s="98"/>
      <c r="B23" s="98"/>
      <c r="C23" s="98"/>
      <c r="D23" s="98"/>
      <c r="E23" s="98"/>
      <c r="F23" s="98"/>
      <c r="G23" s="98"/>
    </row>
    <row r="24" spans="1:7" x14ac:dyDescent="0.25">
      <c r="A24" s="98"/>
      <c r="B24" s="98"/>
      <c r="C24" s="98"/>
      <c r="D24" s="98"/>
      <c r="E24" s="98"/>
      <c r="F24" s="98"/>
      <c r="G24" s="98"/>
    </row>
    <row r="25" spans="1:7" x14ac:dyDescent="0.25">
      <c r="A25" s="98"/>
      <c r="B25" s="98"/>
      <c r="C25" s="98"/>
      <c r="D25" s="98"/>
      <c r="E25" s="98"/>
      <c r="F25" s="98"/>
      <c r="G25" s="98"/>
    </row>
    <row r="26" spans="1:7" x14ac:dyDescent="0.25">
      <c r="A26" s="98"/>
      <c r="B26" s="98"/>
      <c r="C26" s="98"/>
      <c r="D26" s="98"/>
      <c r="E26" s="98"/>
      <c r="F26" s="98"/>
      <c r="G26" s="98"/>
    </row>
    <row r="27" spans="1:7" x14ac:dyDescent="0.25">
      <c r="A27" s="98"/>
      <c r="B27" s="98"/>
      <c r="C27" s="98"/>
      <c r="D27" s="98"/>
      <c r="E27" s="98"/>
      <c r="F27" s="98"/>
      <c r="G27" s="98"/>
    </row>
    <row r="28" spans="1:7" x14ac:dyDescent="0.25">
      <c r="A28" s="98"/>
      <c r="B28" s="98"/>
      <c r="C28" s="98"/>
      <c r="D28" s="98"/>
      <c r="E28" s="98"/>
      <c r="F28" s="98"/>
      <c r="G28" s="98"/>
    </row>
    <row r="29" spans="1:7" x14ac:dyDescent="0.25">
      <c r="A29" s="98"/>
      <c r="B29" s="98"/>
      <c r="C29" s="98"/>
      <c r="D29" s="98"/>
      <c r="E29" s="98"/>
      <c r="F29" s="98"/>
      <c r="G29" s="98"/>
    </row>
    <row r="30" spans="1:7" x14ac:dyDescent="0.25">
      <c r="A30" s="98"/>
      <c r="B30" s="98"/>
      <c r="C30" s="98"/>
      <c r="D30" s="98"/>
      <c r="E30" s="98"/>
      <c r="F30" s="98"/>
      <c r="G30" s="98"/>
    </row>
    <row r="31" spans="1:7" x14ac:dyDescent="0.25">
      <c r="A31" s="98"/>
      <c r="B31" s="98"/>
      <c r="C31" s="98"/>
      <c r="D31" s="98"/>
      <c r="E31" s="98"/>
      <c r="F31" s="98"/>
      <c r="G31" s="98"/>
    </row>
    <row r="32" spans="1:7" x14ac:dyDescent="0.25">
      <c r="A32" s="98"/>
      <c r="B32" s="98"/>
      <c r="C32" s="98"/>
      <c r="D32" s="98"/>
      <c r="E32" s="98"/>
      <c r="F32" s="98"/>
      <c r="G32" s="98"/>
    </row>
    <row r="33" spans="1:7" x14ac:dyDescent="0.25">
      <c r="A33" s="98"/>
      <c r="B33" s="98"/>
      <c r="C33" s="98"/>
      <c r="D33" s="98"/>
      <c r="E33" s="98"/>
      <c r="F33" s="98"/>
      <c r="G33" s="98"/>
    </row>
    <row r="34" spans="1:7" x14ac:dyDescent="0.25">
      <c r="A34" s="98"/>
      <c r="B34" s="98"/>
      <c r="C34" s="98"/>
      <c r="D34" s="98"/>
      <c r="E34" s="98"/>
      <c r="F34" s="98"/>
      <c r="G34" s="98"/>
    </row>
    <row r="35" spans="1:7" x14ac:dyDescent="0.25">
      <c r="A35" s="98"/>
      <c r="B35" s="98"/>
      <c r="C35" s="98"/>
      <c r="D35" s="98"/>
      <c r="E35" s="98"/>
      <c r="F35" s="98"/>
      <c r="G35" s="98"/>
    </row>
    <row r="36" spans="1:7" x14ac:dyDescent="0.25">
      <c r="A36" s="98"/>
      <c r="B36" s="98"/>
      <c r="C36" s="98"/>
      <c r="D36" s="98"/>
      <c r="E36" s="98"/>
      <c r="F36" s="98"/>
      <c r="G36" s="98"/>
    </row>
    <row r="37" spans="1:7" x14ac:dyDescent="0.25">
      <c r="A37" s="98"/>
      <c r="B37" s="98"/>
      <c r="C37" s="98"/>
      <c r="D37" s="98"/>
      <c r="E37" s="98"/>
      <c r="F37" s="98"/>
      <c r="G37" s="98"/>
    </row>
    <row r="38" spans="1:7" x14ac:dyDescent="0.25">
      <c r="A38" s="98"/>
      <c r="B38" s="98"/>
      <c r="C38" s="98"/>
      <c r="D38" s="98"/>
      <c r="E38" s="98"/>
      <c r="F38" s="98"/>
      <c r="G38" s="98"/>
    </row>
    <row r="39" spans="1:7" x14ac:dyDescent="0.25">
      <c r="A39" s="98"/>
      <c r="B39" s="98"/>
      <c r="C39" s="98"/>
      <c r="D39" s="98"/>
      <c r="E39" s="98"/>
      <c r="F39" s="98"/>
      <c r="G39" s="98"/>
    </row>
    <row r="40" spans="1:7" x14ac:dyDescent="0.25">
      <c r="A40" s="98"/>
      <c r="B40" s="98"/>
      <c r="C40" s="98"/>
      <c r="D40" s="98"/>
      <c r="E40" s="98"/>
      <c r="F40" s="98"/>
      <c r="G40" s="98"/>
    </row>
    <row r="41" spans="1:7" x14ac:dyDescent="0.25">
      <c r="A41" s="98"/>
      <c r="B41" s="98"/>
      <c r="C41" s="98"/>
      <c r="D41" s="98"/>
      <c r="E41" s="98"/>
      <c r="F41" s="98"/>
      <c r="G41" s="98"/>
    </row>
    <row r="42" spans="1:7" x14ac:dyDescent="0.25">
      <c r="A42" s="98"/>
      <c r="B42" s="98"/>
      <c r="C42" s="98"/>
      <c r="D42" s="98"/>
      <c r="E42" s="98"/>
      <c r="F42" s="98"/>
      <c r="G42" s="98"/>
    </row>
    <row r="43" spans="1:7" x14ac:dyDescent="0.25">
      <c r="A43" s="98"/>
      <c r="B43" s="98"/>
      <c r="C43" s="98"/>
      <c r="D43" s="98"/>
      <c r="E43" s="98"/>
      <c r="F43" s="98"/>
      <c r="G43" s="98"/>
    </row>
    <row r="44" spans="1:7" x14ac:dyDescent="0.25">
      <c r="A44" s="98"/>
      <c r="B44" s="98"/>
      <c r="C44" s="98"/>
      <c r="D44" s="98"/>
      <c r="E44" s="98"/>
      <c r="F44" s="98"/>
      <c r="G44" s="98"/>
    </row>
    <row r="45" spans="1:7" x14ac:dyDescent="0.25">
      <c r="A45" s="98"/>
      <c r="B45" s="98"/>
      <c r="C45" s="98"/>
      <c r="D45" s="98"/>
      <c r="E45" s="98"/>
      <c r="F45" s="98"/>
      <c r="G45" s="98"/>
    </row>
    <row r="46" spans="1:7" x14ac:dyDescent="0.25">
      <c r="A46" s="98"/>
      <c r="B46" s="98"/>
      <c r="C46" s="98"/>
      <c r="D46" s="98"/>
      <c r="E46" s="98"/>
      <c r="F46" s="98"/>
      <c r="G46" s="98"/>
    </row>
    <row r="47" spans="1:7" x14ac:dyDescent="0.25">
      <c r="A47" s="98"/>
      <c r="B47" s="98"/>
      <c r="C47" s="98"/>
      <c r="D47" s="98"/>
      <c r="E47" s="98"/>
      <c r="F47" s="98"/>
      <c r="G47" s="98"/>
    </row>
    <row r="48" spans="1:7" x14ac:dyDescent="0.25">
      <c r="A48" s="98"/>
      <c r="B48" s="98"/>
      <c r="C48" s="98"/>
      <c r="D48" s="98"/>
      <c r="E48" s="98"/>
      <c r="F48" s="98"/>
      <c r="G48" s="98"/>
    </row>
    <row r="49" spans="1:7" x14ac:dyDescent="0.25">
      <c r="A49" s="98"/>
      <c r="B49" s="98"/>
      <c r="C49" s="98"/>
      <c r="D49" s="98"/>
      <c r="E49" s="98"/>
      <c r="F49" s="98"/>
      <c r="G49" s="98"/>
    </row>
    <row r="50" spans="1:7" x14ac:dyDescent="0.25">
      <c r="A50" s="98"/>
      <c r="B50" s="98"/>
      <c r="C50" s="98"/>
      <c r="D50" s="98"/>
      <c r="E50" s="98"/>
      <c r="F50" s="98"/>
      <c r="G50" s="98"/>
    </row>
    <row r="51" spans="1:7" x14ac:dyDescent="0.25">
      <c r="A51" s="98"/>
      <c r="B51" s="98"/>
      <c r="C51" s="98"/>
      <c r="D51" s="98"/>
      <c r="E51" s="98"/>
      <c r="F51" s="98"/>
      <c r="G51" s="98"/>
    </row>
    <row r="52" spans="1:7" x14ac:dyDescent="0.25">
      <c r="A52" s="98"/>
      <c r="B52" s="98"/>
      <c r="C52" s="98"/>
      <c r="D52" s="98"/>
      <c r="E52" s="98"/>
      <c r="F52" s="98"/>
      <c r="G52" s="98"/>
    </row>
    <row r="53" spans="1:7" x14ac:dyDescent="0.25">
      <c r="A53" s="98"/>
      <c r="B53" s="98"/>
      <c r="C53" s="98"/>
      <c r="D53" s="98"/>
      <c r="E53" s="98"/>
      <c r="F53" s="98"/>
      <c r="G53" s="98"/>
    </row>
    <row r="54" spans="1:7" x14ac:dyDescent="0.25">
      <c r="A54" s="98"/>
      <c r="B54" s="98"/>
      <c r="C54" s="98"/>
      <c r="D54" s="98"/>
      <c r="E54" s="98"/>
      <c r="F54" s="98"/>
      <c r="G54" s="98"/>
    </row>
    <row r="55" spans="1:7" x14ac:dyDescent="0.25">
      <c r="A55" s="98"/>
      <c r="B55" s="98"/>
      <c r="C55" s="98"/>
      <c r="D55" s="98"/>
      <c r="E55" s="98"/>
      <c r="F55" s="98"/>
      <c r="G55" s="98"/>
    </row>
    <row r="56" spans="1:7" x14ac:dyDescent="0.25">
      <c r="A56" s="98"/>
      <c r="B56" s="98"/>
      <c r="C56" s="98"/>
      <c r="D56" s="98"/>
      <c r="E56" s="98"/>
      <c r="F56" s="98"/>
      <c r="G56" s="98"/>
    </row>
    <row r="57" spans="1:7" x14ac:dyDescent="0.25">
      <c r="A57" s="98"/>
      <c r="B57" s="98"/>
      <c r="C57" s="98"/>
      <c r="D57" s="98"/>
      <c r="E57" s="98"/>
      <c r="F57" s="98"/>
      <c r="G57" s="98"/>
    </row>
    <row r="58" spans="1:7" x14ac:dyDescent="0.25">
      <c r="A58" s="98"/>
      <c r="B58" s="98"/>
      <c r="C58" s="98"/>
      <c r="D58" s="98"/>
      <c r="E58" s="98"/>
      <c r="F58" s="98"/>
      <c r="G58" s="98"/>
    </row>
    <row r="59" spans="1:7" x14ac:dyDescent="0.25">
      <c r="A59" s="98"/>
      <c r="B59" s="98"/>
      <c r="C59" s="98"/>
      <c r="D59" s="98"/>
      <c r="E59" s="98"/>
      <c r="F59" s="98"/>
      <c r="G59" s="98"/>
    </row>
    <row r="60" spans="1:7" x14ac:dyDescent="0.25">
      <c r="A60" s="98"/>
      <c r="B60" s="98"/>
      <c r="C60" s="98"/>
      <c r="D60" s="98"/>
      <c r="E60" s="98"/>
      <c r="F60" s="98"/>
      <c r="G60" s="98"/>
    </row>
  </sheetData>
  <conditionalFormatting sqref="F10:F87">
    <cfRule type="cellIs" dxfId="20" priority="1" operator="greaterThan">
      <formula>1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506"/>
  <sheetViews>
    <sheetView zoomScale="55" zoomScaleNormal="55" workbookViewId="0">
      <selection activeCell="M23" sqref="M23"/>
    </sheetView>
  </sheetViews>
  <sheetFormatPr baseColWidth="10" defaultRowHeight="15" x14ac:dyDescent="0.25"/>
  <sheetData>
    <row r="2" spans="1:17" x14ac:dyDescent="0.25">
      <c r="P2" s="21"/>
      <c r="Q2" s="26"/>
    </row>
    <row r="3" spans="1:17" x14ac:dyDescent="0.25">
      <c r="P3" s="21"/>
      <c r="Q3" s="21"/>
    </row>
    <row r="4" spans="1:17" x14ac:dyDescent="0.25">
      <c r="P4" s="21"/>
      <c r="Q4" s="21"/>
    </row>
    <row r="5" spans="1:17" x14ac:dyDescent="0.25">
      <c r="E5" s="98"/>
      <c r="F5" s="98"/>
      <c r="G5" s="98"/>
      <c r="H5" s="98"/>
      <c r="I5" s="98"/>
    </row>
    <row r="6" spans="1:17" x14ac:dyDescent="0.25">
      <c r="A6" s="1"/>
      <c r="B6" s="2"/>
      <c r="C6" s="2"/>
      <c r="E6" s="98"/>
      <c r="F6" s="98"/>
      <c r="G6" s="98"/>
      <c r="H6" s="98"/>
      <c r="I6" s="98"/>
    </row>
    <row r="7" spans="1:17" x14ac:dyDescent="0.25">
      <c r="A7" t="s">
        <v>7</v>
      </c>
      <c r="E7" s="98"/>
      <c r="F7" s="98"/>
      <c r="G7" s="98"/>
      <c r="H7" s="98"/>
      <c r="I7" s="98"/>
    </row>
    <row r="8" spans="1:17" x14ac:dyDescent="0.25">
      <c r="A8" s="1" t="s">
        <v>3</v>
      </c>
      <c r="B8" s="2" t="s">
        <v>4</v>
      </c>
      <c r="C8" s="2" t="s">
        <v>5</v>
      </c>
      <c r="D8" s="3" t="s">
        <v>13</v>
      </c>
      <c r="E8" s="98"/>
      <c r="F8" s="85" t="s">
        <v>59</v>
      </c>
      <c r="G8" s="98"/>
      <c r="H8" s="98"/>
      <c r="I8" s="98"/>
      <c r="P8" s="21"/>
      <c r="Q8" s="21"/>
    </row>
    <row r="9" spans="1:17" x14ac:dyDescent="0.25">
      <c r="A9" s="98">
        <v>4345.7446808510631</v>
      </c>
      <c r="B9" s="98">
        <v>4.9195107598565074E-2</v>
      </c>
      <c r="C9" s="98">
        <v>0.62</v>
      </c>
      <c r="D9" s="98">
        <v>3.31</v>
      </c>
      <c r="E9" s="98"/>
      <c r="F9" s="98"/>
      <c r="G9" s="98"/>
      <c r="H9" s="98"/>
      <c r="I9" s="98"/>
      <c r="P9" s="21"/>
      <c r="Q9" s="21"/>
    </row>
    <row r="10" spans="1:17" x14ac:dyDescent="0.25">
      <c r="A10" s="98">
        <v>2436.9047619047615</v>
      </c>
      <c r="B10" s="98">
        <v>4.912986937311295E-2</v>
      </c>
      <c r="C10" s="98">
        <v>0.65</v>
      </c>
      <c r="D10" s="98">
        <v>3.43</v>
      </c>
      <c r="E10" s="98"/>
      <c r="F10" s="98" t="s">
        <v>81</v>
      </c>
      <c r="G10" s="98"/>
      <c r="H10" s="98"/>
      <c r="I10" s="98"/>
      <c r="P10" s="21"/>
      <c r="Q10" s="21"/>
    </row>
    <row r="11" spans="1:17" x14ac:dyDescent="0.25">
      <c r="A11" s="98">
        <v>1222.6006191950469</v>
      </c>
      <c r="B11" s="98">
        <v>5.0933281695233236E-2</v>
      </c>
      <c r="C11" s="98">
        <v>0.7</v>
      </c>
      <c r="D11" s="98">
        <v>4.67</v>
      </c>
      <c r="E11" s="98"/>
      <c r="F11" s="98"/>
      <c r="G11" s="98"/>
      <c r="H11" s="98"/>
      <c r="I11" s="98"/>
      <c r="P11" s="21"/>
      <c r="Q11" s="21"/>
    </row>
    <row r="12" spans="1:17" x14ac:dyDescent="0.25">
      <c r="A12" s="98">
        <v>4103.125</v>
      </c>
      <c r="B12" s="98">
        <v>5.1030178452229576E-2</v>
      </c>
      <c r="C12" s="98">
        <v>0.73</v>
      </c>
      <c r="D12" s="98">
        <v>4.92</v>
      </c>
      <c r="E12" s="98"/>
      <c r="F12" s="98"/>
      <c r="G12" s="98"/>
      <c r="H12" s="98"/>
      <c r="I12" s="98"/>
      <c r="P12" s="21"/>
      <c r="Q12" s="21"/>
    </row>
    <row r="13" spans="1:17" x14ac:dyDescent="0.25">
      <c r="A13" s="98">
        <v>2029</v>
      </c>
      <c r="B13" s="98">
        <v>4.9569309058429371E-2</v>
      </c>
      <c r="C13" s="98">
        <v>0.69</v>
      </c>
      <c r="D13" s="98">
        <v>5.0999999999999996</v>
      </c>
      <c r="E13" s="98"/>
      <c r="F13" s="98"/>
      <c r="G13" s="98"/>
      <c r="H13" s="98"/>
      <c r="I13" s="98"/>
      <c r="P13" s="21"/>
      <c r="Q13" s="21"/>
    </row>
    <row r="14" spans="1:17" x14ac:dyDescent="0.25">
      <c r="A14" s="98">
        <v>3761</v>
      </c>
      <c r="B14" s="98">
        <v>5.3404927074539872E-2</v>
      </c>
      <c r="C14" s="98">
        <v>0.65</v>
      </c>
      <c r="D14" s="98">
        <v>5.15</v>
      </c>
      <c r="E14" s="98"/>
      <c r="F14" s="98"/>
      <c r="G14" s="98"/>
      <c r="H14" s="98"/>
      <c r="I14" s="98"/>
      <c r="P14" s="21"/>
      <c r="Q14" s="21"/>
    </row>
    <row r="15" spans="1:17" x14ac:dyDescent="0.25">
      <c r="A15" s="98">
        <v>990.57071960297787</v>
      </c>
      <c r="B15" s="98">
        <v>5.0373754830433645E-2</v>
      </c>
      <c r="C15" s="98">
        <v>0.69</v>
      </c>
      <c r="D15" s="98">
        <v>5.2</v>
      </c>
      <c r="E15" s="98"/>
      <c r="F15" s="98"/>
      <c r="G15" s="98"/>
      <c r="H15" s="98"/>
      <c r="I15" s="98"/>
      <c r="P15" s="21"/>
      <c r="Q15" s="21"/>
    </row>
    <row r="16" spans="1:17" x14ac:dyDescent="0.25">
      <c r="A16" s="98">
        <v>2908.0882352941176</v>
      </c>
      <c r="B16" s="98">
        <v>5.0934806683553296E-2</v>
      </c>
      <c r="C16" s="98">
        <v>0.72</v>
      </c>
      <c r="D16" s="98">
        <v>5.76</v>
      </c>
      <c r="E16" s="98"/>
      <c r="F16" s="98"/>
      <c r="G16" s="98"/>
      <c r="H16" s="98"/>
      <c r="I16" s="98"/>
      <c r="P16" s="21"/>
      <c r="Q16" s="21"/>
    </row>
    <row r="17" spans="1:17" x14ac:dyDescent="0.25">
      <c r="A17" s="98">
        <v>1909.268292682927</v>
      </c>
      <c r="B17" s="98">
        <v>5.1364725644979951E-2</v>
      </c>
      <c r="C17" s="98">
        <v>0.71</v>
      </c>
      <c r="D17" s="98">
        <v>6.86</v>
      </c>
      <c r="E17" s="98"/>
      <c r="F17" s="98"/>
      <c r="G17" s="98"/>
      <c r="H17" s="98"/>
      <c r="I17" s="98"/>
      <c r="P17" s="21"/>
      <c r="Q17" s="21"/>
    </row>
    <row r="18" spans="1:17" x14ac:dyDescent="0.25">
      <c r="A18" s="98">
        <v>4261.9565217391309</v>
      </c>
      <c r="B18" s="98">
        <v>5.1397717479861819E-2</v>
      </c>
      <c r="C18" s="98">
        <v>0.63</v>
      </c>
      <c r="D18" s="98">
        <v>6.87</v>
      </c>
      <c r="E18" s="98"/>
      <c r="F18" s="98"/>
      <c r="G18" s="98"/>
      <c r="H18" s="98"/>
      <c r="I18" s="98"/>
      <c r="P18" s="21"/>
      <c r="Q18" s="21"/>
    </row>
    <row r="19" spans="1:17" x14ac:dyDescent="0.25">
      <c r="A19" s="98">
        <v>3355.652173913044</v>
      </c>
      <c r="B19" s="98">
        <v>5.2193880043710242E-2</v>
      </c>
      <c r="C19" s="98">
        <v>0.66</v>
      </c>
      <c r="D19" s="98">
        <v>7.03</v>
      </c>
      <c r="E19" s="98"/>
      <c r="F19" s="98"/>
      <c r="G19" s="98"/>
      <c r="H19" s="98"/>
      <c r="I19" s="98"/>
      <c r="P19" s="21"/>
      <c r="Q19" s="21"/>
    </row>
    <row r="20" spans="1:17" x14ac:dyDescent="0.25">
      <c r="A20" s="98">
        <v>2195.5056179775283</v>
      </c>
      <c r="B20" s="98">
        <v>0.10366053182780989</v>
      </c>
      <c r="C20" s="98">
        <v>0.83</v>
      </c>
      <c r="D20" s="98">
        <v>7.25</v>
      </c>
      <c r="E20" s="98"/>
      <c r="F20" s="98"/>
      <c r="G20" s="98"/>
      <c r="H20" s="98"/>
      <c r="I20" s="98"/>
      <c r="P20" s="21"/>
      <c r="Q20" s="21"/>
    </row>
    <row r="21" spans="1:17" x14ac:dyDescent="0.25">
      <c r="A21" s="98">
        <v>1550.3937007874017</v>
      </c>
      <c r="B21" s="98">
        <v>0.10304562624551476</v>
      </c>
      <c r="C21" s="98">
        <v>0.82</v>
      </c>
      <c r="D21" s="98">
        <v>7.32</v>
      </c>
      <c r="E21" s="98"/>
      <c r="F21" s="98"/>
      <c r="G21" s="98"/>
      <c r="H21" s="98"/>
      <c r="I21" s="98"/>
      <c r="P21" s="21"/>
      <c r="Q21" s="21"/>
    </row>
    <row r="22" spans="1:17" x14ac:dyDescent="0.25">
      <c r="A22" s="98">
        <v>1891.2621359223303</v>
      </c>
      <c r="B22" s="98">
        <v>0.10399434253183841</v>
      </c>
      <c r="C22" s="98">
        <v>0.84</v>
      </c>
      <c r="D22" s="98">
        <v>7.32</v>
      </c>
      <c r="E22" s="98"/>
      <c r="F22" s="98"/>
      <c r="G22" s="98"/>
      <c r="H22" s="98"/>
      <c r="I22" s="98"/>
      <c r="P22" s="21"/>
      <c r="Q22" s="21"/>
    </row>
    <row r="23" spans="1:17" x14ac:dyDescent="0.25">
      <c r="A23" s="98">
        <v>744.48669201520909</v>
      </c>
      <c r="B23" s="98">
        <v>0.10354639879948574</v>
      </c>
      <c r="C23" s="98">
        <v>0.76</v>
      </c>
      <c r="D23" s="98">
        <v>7.34</v>
      </c>
      <c r="E23" s="98"/>
      <c r="F23" s="98"/>
      <c r="G23" s="98"/>
      <c r="H23" s="98"/>
      <c r="I23" s="98"/>
      <c r="P23" s="21"/>
      <c r="Q23" s="21"/>
    </row>
    <row r="24" spans="1:17" x14ac:dyDescent="0.25">
      <c r="A24" s="98">
        <v>916.98113207547181</v>
      </c>
      <c r="B24" s="98">
        <v>0.10418670883778586</v>
      </c>
      <c r="C24" s="98">
        <v>0.81</v>
      </c>
      <c r="D24" s="98">
        <v>7.47</v>
      </c>
      <c r="E24" s="98"/>
      <c r="F24" s="98"/>
      <c r="G24" s="98"/>
      <c r="H24" s="98"/>
      <c r="I24" s="98"/>
      <c r="P24" s="21"/>
      <c r="Q24" s="21"/>
    </row>
    <row r="25" spans="1:17" x14ac:dyDescent="0.25">
      <c r="A25" s="98">
        <v>1513.7404580152672</v>
      </c>
      <c r="B25" s="98">
        <v>0.10224410672239977</v>
      </c>
      <c r="C25" s="98">
        <v>0.9</v>
      </c>
      <c r="D25" s="98">
        <v>9.1999999999999993</v>
      </c>
      <c r="E25" s="98"/>
      <c r="F25" s="98"/>
      <c r="G25" s="98"/>
      <c r="H25" s="98"/>
      <c r="I25" s="98"/>
      <c r="P25" s="21"/>
      <c r="Q25" s="21"/>
    </row>
    <row r="26" spans="1:17" x14ac:dyDescent="0.25">
      <c r="A26" s="98">
        <v>1175.7396449704145</v>
      </c>
      <c r="B26" s="98">
        <v>0.10197806802898768</v>
      </c>
      <c r="C26" s="98">
        <v>0.68</v>
      </c>
      <c r="D26" s="98">
        <v>9.25</v>
      </c>
      <c r="E26" s="98"/>
      <c r="F26" s="98"/>
      <c r="G26" s="98"/>
      <c r="H26" s="98"/>
      <c r="I26" s="98"/>
      <c r="P26" s="21"/>
      <c r="Q26" s="21"/>
    </row>
    <row r="27" spans="1:17" x14ac:dyDescent="0.25">
      <c r="A27" s="98">
        <v>1801.9230769230769</v>
      </c>
      <c r="B27" s="98">
        <v>0.10531018834426813</v>
      </c>
      <c r="C27" s="98">
        <v>0.74</v>
      </c>
      <c r="D27" s="98">
        <v>9.85</v>
      </c>
      <c r="E27" s="98"/>
      <c r="F27" s="98"/>
      <c r="G27" s="98"/>
      <c r="H27" s="98"/>
      <c r="I27" s="98"/>
      <c r="P27" s="21"/>
      <c r="Q27" s="21"/>
    </row>
    <row r="28" spans="1:17" x14ac:dyDescent="0.25">
      <c r="A28" s="98">
        <v>2349.397590361446</v>
      </c>
      <c r="B28" s="98">
        <v>0.10381080739866538</v>
      </c>
      <c r="C28" s="98">
        <v>0.83</v>
      </c>
      <c r="D28" s="98">
        <v>11.6</v>
      </c>
      <c r="E28" s="98"/>
      <c r="F28" s="98"/>
      <c r="G28" s="98"/>
      <c r="H28" s="98"/>
      <c r="I28" s="98"/>
      <c r="P28" s="21"/>
      <c r="Q28" s="21"/>
    </row>
    <row r="29" spans="1:17" x14ac:dyDescent="0.25">
      <c r="A29" s="98">
        <v>1254.1935483870968</v>
      </c>
      <c r="B29" s="98">
        <v>0.10434791950374726</v>
      </c>
      <c r="C29" s="98">
        <v>0.87</v>
      </c>
      <c r="D29" s="98">
        <v>11.7</v>
      </c>
      <c r="E29" s="98"/>
      <c r="F29" s="98"/>
      <c r="G29" s="98"/>
      <c r="H29" s="98"/>
      <c r="I29" s="98"/>
      <c r="P29" s="21"/>
      <c r="Q29" s="21"/>
    </row>
    <row r="30" spans="1:17" x14ac:dyDescent="0.25">
      <c r="A30" s="98">
        <v>2987.6923076923081</v>
      </c>
      <c r="B30" s="98">
        <v>0.10463645646268971</v>
      </c>
      <c r="C30" s="98">
        <v>0.72</v>
      </c>
      <c r="D30" s="98">
        <v>11.8</v>
      </c>
      <c r="E30" s="98"/>
      <c r="F30" s="98"/>
      <c r="G30" s="98"/>
      <c r="H30" s="98"/>
      <c r="I30" s="98"/>
      <c r="P30" s="21"/>
      <c r="Q30" s="21"/>
    </row>
    <row r="31" spans="1:17" x14ac:dyDescent="0.25">
      <c r="A31" s="98"/>
      <c r="B31" s="98"/>
      <c r="C31" s="98"/>
      <c r="D31" s="98"/>
      <c r="E31" s="98"/>
      <c r="F31" s="98"/>
      <c r="G31" s="98"/>
      <c r="H31" s="98"/>
      <c r="I31" s="98"/>
      <c r="P31" s="21"/>
      <c r="Q31" s="21"/>
    </row>
    <row r="32" spans="1:17" x14ac:dyDescent="0.25">
      <c r="E32" s="98"/>
      <c r="F32" s="98"/>
      <c r="G32" s="98"/>
      <c r="H32" s="98"/>
      <c r="I32" s="98"/>
      <c r="P32" s="21"/>
      <c r="Q32" s="21"/>
    </row>
    <row r="33" spans="1:17" x14ac:dyDescent="0.25">
      <c r="E33" s="98"/>
      <c r="F33" s="98"/>
      <c r="G33" s="98"/>
      <c r="H33" s="98"/>
      <c r="I33" s="98"/>
      <c r="P33" s="21"/>
      <c r="Q33" s="21"/>
    </row>
    <row r="34" spans="1:17" x14ac:dyDescent="0.25">
      <c r="P34" s="21"/>
      <c r="Q34" s="21"/>
    </row>
    <row r="35" spans="1:17" x14ac:dyDescent="0.25">
      <c r="P35" s="21"/>
      <c r="Q35" s="21"/>
    </row>
    <row r="36" spans="1:17" x14ac:dyDescent="0.25">
      <c r="P36" s="21"/>
      <c r="Q36" s="21"/>
    </row>
    <row r="37" spans="1:17" x14ac:dyDescent="0.25">
      <c r="P37" s="21"/>
      <c r="Q37" s="21"/>
    </row>
    <row r="38" spans="1:17" x14ac:dyDescent="0.25">
      <c r="B38" s="84"/>
      <c r="P38" s="21"/>
      <c r="Q38" s="21"/>
    </row>
    <row r="39" spans="1:17" x14ac:dyDescent="0.25">
      <c r="A39" s="84"/>
      <c r="B39" s="84"/>
      <c r="P39" s="21"/>
      <c r="Q39" s="21"/>
    </row>
    <row r="40" spans="1:17" x14ac:dyDescent="0.25">
      <c r="A40" s="84"/>
      <c r="B40" s="84"/>
      <c r="P40" s="21"/>
      <c r="Q40" s="21"/>
    </row>
    <row r="41" spans="1:17" x14ac:dyDescent="0.25">
      <c r="A41" s="84"/>
      <c r="B41" s="84"/>
      <c r="P41" s="21"/>
      <c r="Q41" s="21"/>
    </row>
    <row r="42" spans="1:17" x14ac:dyDescent="0.25">
      <c r="A42" s="84"/>
      <c r="B42" s="84"/>
      <c r="P42" s="21"/>
      <c r="Q42" s="21"/>
    </row>
    <row r="43" spans="1:17" x14ac:dyDescent="0.25">
      <c r="A43" s="84"/>
      <c r="B43" s="84"/>
      <c r="P43" s="21"/>
      <c r="Q43" s="21"/>
    </row>
    <row r="44" spans="1:17" x14ac:dyDescent="0.25">
      <c r="A44" s="84"/>
      <c r="B44" s="84"/>
      <c r="P44" s="21"/>
      <c r="Q44" s="21"/>
    </row>
    <row r="45" spans="1:17" x14ac:dyDescent="0.25">
      <c r="A45" s="84"/>
      <c r="B45" s="84"/>
      <c r="P45" s="21"/>
      <c r="Q45" s="21"/>
    </row>
    <row r="46" spans="1:17" x14ac:dyDescent="0.25">
      <c r="A46" s="84"/>
      <c r="B46" s="84"/>
      <c r="P46" s="21"/>
      <c r="Q46" s="21"/>
    </row>
    <row r="47" spans="1:17" x14ac:dyDescent="0.25">
      <c r="A47" s="84"/>
      <c r="B47" s="84"/>
      <c r="P47" s="21"/>
      <c r="Q47" s="21"/>
    </row>
    <row r="48" spans="1:17" x14ac:dyDescent="0.25">
      <c r="A48" s="84"/>
      <c r="B48" s="84"/>
      <c r="P48" s="21"/>
      <c r="Q48" s="21"/>
    </row>
    <row r="49" spans="1:17" x14ac:dyDescent="0.25">
      <c r="A49" s="84"/>
      <c r="B49" s="84"/>
      <c r="P49" s="21"/>
      <c r="Q49" s="21"/>
    </row>
    <row r="50" spans="1:17" x14ac:dyDescent="0.25">
      <c r="A50" s="84"/>
      <c r="B50" s="84"/>
      <c r="P50" s="21"/>
      <c r="Q50" s="21"/>
    </row>
    <row r="51" spans="1:17" x14ac:dyDescent="0.25">
      <c r="A51" s="84"/>
      <c r="B51" s="84"/>
      <c r="P51" s="21"/>
      <c r="Q51" s="21"/>
    </row>
    <row r="52" spans="1:17" x14ac:dyDescent="0.25">
      <c r="A52" s="84"/>
      <c r="B52" s="84"/>
      <c r="P52" s="21"/>
      <c r="Q52" s="21"/>
    </row>
    <row r="53" spans="1:17" x14ac:dyDescent="0.25">
      <c r="A53" s="84"/>
      <c r="B53" s="84"/>
      <c r="P53" s="21"/>
      <c r="Q53" s="21"/>
    </row>
    <row r="54" spans="1:17" x14ac:dyDescent="0.25">
      <c r="A54" s="84"/>
      <c r="B54" s="84"/>
      <c r="P54" s="21"/>
      <c r="Q54" s="21"/>
    </row>
    <row r="55" spans="1:17" x14ac:dyDescent="0.25">
      <c r="A55" s="84"/>
      <c r="B55" s="84"/>
      <c r="P55" s="21"/>
      <c r="Q55" s="21"/>
    </row>
    <row r="56" spans="1:17" x14ac:dyDescent="0.25">
      <c r="A56" s="84"/>
      <c r="B56" s="84"/>
      <c r="P56" s="21"/>
      <c r="Q56" s="21"/>
    </row>
    <row r="57" spans="1:17" x14ac:dyDescent="0.25">
      <c r="A57" s="84"/>
      <c r="B57" s="84"/>
      <c r="P57" s="21"/>
      <c r="Q57" s="21"/>
    </row>
    <row r="58" spans="1:17" x14ac:dyDescent="0.25">
      <c r="A58" s="84"/>
      <c r="B58" s="84"/>
      <c r="P58" s="21"/>
      <c r="Q58" s="21"/>
    </row>
    <row r="59" spans="1:17" x14ac:dyDescent="0.25">
      <c r="A59" s="84"/>
      <c r="B59" s="84"/>
      <c r="P59" s="21"/>
      <c r="Q59" s="21"/>
    </row>
    <row r="60" spans="1:17" x14ac:dyDescent="0.25">
      <c r="A60" s="84"/>
      <c r="B60" s="84"/>
      <c r="P60" s="21"/>
      <c r="Q60" s="21"/>
    </row>
    <row r="61" spans="1:17" x14ac:dyDescent="0.25">
      <c r="A61" s="84"/>
      <c r="B61" s="84"/>
      <c r="P61" s="21"/>
      <c r="Q61" s="21"/>
    </row>
    <row r="62" spans="1:17" x14ac:dyDescent="0.25">
      <c r="A62" s="84"/>
      <c r="B62" s="84"/>
      <c r="P62" s="21"/>
      <c r="Q62" s="21"/>
    </row>
    <row r="63" spans="1:17" x14ac:dyDescent="0.25">
      <c r="A63" s="84"/>
      <c r="B63" s="84"/>
      <c r="P63" s="21"/>
      <c r="Q63" s="21"/>
    </row>
    <row r="64" spans="1:17" x14ac:dyDescent="0.25">
      <c r="A64" s="84"/>
      <c r="B64" s="84"/>
      <c r="P64" s="21"/>
      <c r="Q64" s="21"/>
    </row>
    <row r="65" spans="1:17" x14ac:dyDescent="0.25">
      <c r="A65" s="84"/>
      <c r="B65" s="84"/>
      <c r="P65" s="21"/>
      <c r="Q65" s="21"/>
    </row>
    <row r="66" spans="1:17" x14ac:dyDescent="0.25">
      <c r="A66" s="84"/>
      <c r="B66" s="84"/>
      <c r="P66" s="21"/>
      <c r="Q66" s="21"/>
    </row>
    <row r="67" spans="1:17" x14ac:dyDescent="0.25">
      <c r="A67" s="84"/>
      <c r="B67" s="84"/>
      <c r="P67" s="21"/>
      <c r="Q67" s="21"/>
    </row>
    <row r="68" spans="1:17" x14ac:dyDescent="0.25">
      <c r="P68" s="21"/>
      <c r="Q68" s="21"/>
    </row>
    <row r="69" spans="1:17" x14ac:dyDescent="0.25">
      <c r="P69" s="21"/>
      <c r="Q69" s="21"/>
    </row>
    <row r="70" spans="1:17" x14ac:dyDescent="0.25">
      <c r="P70" s="21"/>
      <c r="Q70" s="21"/>
    </row>
    <row r="71" spans="1:17" x14ac:dyDescent="0.25">
      <c r="P71" s="21"/>
      <c r="Q71" s="21"/>
    </row>
    <row r="72" spans="1:17" x14ac:dyDescent="0.25">
      <c r="P72" s="21"/>
      <c r="Q72" s="21"/>
    </row>
    <row r="73" spans="1:17" x14ac:dyDescent="0.25">
      <c r="P73" s="21"/>
      <c r="Q73" s="21"/>
    </row>
    <row r="74" spans="1:17" x14ac:dyDescent="0.25">
      <c r="P74" s="21"/>
      <c r="Q74" s="21"/>
    </row>
    <row r="75" spans="1:17" x14ac:dyDescent="0.25">
      <c r="P75" s="21"/>
      <c r="Q75" s="21"/>
    </row>
    <row r="76" spans="1:17" x14ac:dyDescent="0.25">
      <c r="P76" s="21"/>
      <c r="Q76" s="21"/>
    </row>
    <row r="77" spans="1:17" x14ac:dyDescent="0.25">
      <c r="P77" s="21"/>
      <c r="Q77" s="21"/>
    </row>
    <row r="78" spans="1:17" x14ac:dyDescent="0.25">
      <c r="P78" s="21"/>
      <c r="Q78" s="21"/>
    </row>
    <row r="79" spans="1:17" x14ac:dyDescent="0.25">
      <c r="P79" s="21"/>
      <c r="Q79" s="21"/>
    </row>
    <row r="80" spans="1:17" x14ac:dyDescent="0.25">
      <c r="P80" s="21"/>
      <c r="Q80" s="21"/>
    </row>
    <row r="81" spans="16:17" x14ac:dyDescent="0.25">
      <c r="P81" s="21"/>
      <c r="Q81" s="21"/>
    </row>
    <row r="82" spans="16:17" x14ac:dyDescent="0.25">
      <c r="P82" s="21"/>
      <c r="Q82" s="21"/>
    </row>
    <row r="83" spans="16:17" x14ac:dyDescent="0.25">
      <c r="P83" s="21"/>
      <c r="Q83" s="21"/>
    </row>
    <row r="84" spans="16:17" x14ac:dyDescent="0.25">
      <c r="P84" s="21"/>
      <c r="Q84" s="21"/>
    </row>
    <row r="85" spans="16:17" x14ac:dyDescent="0.25">
      <c r="P85" s="21"/>
      <c r="Q85" s="21"/>
    </row>
    <row r="86" spans="16:17" x14ac:dyDescent="0.25">
      <c r="P86" s="21"/>
      <c r="Q86" s="21"/>
    </row>
    <row r="87" spans="16:17" x14ac:dyDescent="0.25">
      <c r="P87" s="21"/>
      <c r="Q87" s="21"/>
    </row>
    <row r="88" spans="16:17" x14ac:dyDescent="0.25">
      <c r="P88" s="21"/>
      <c r="Q88" s="21"/>
    </row>
    <row r="89" spans="16:17" x14ac:dyDescent="0.25">
      <c r="P89" s="21"/>
      <c r="Q89" s="21"/>
    </row>
    <row r="90" spans="16:17" x14ac:dyDescent="0.25">
      <c r="P90" s="21"/>
      <c r="Q90" s="21"/>
    </row>
    <row r="91" spans="16:17" x14ac:dyDescent="0.25">
      <c r="P91" s="21"/>
      <c r="Q91" s="21"/>
    </row>
    <row r="92" spans="16:17" x14ac:dyDescent="0.25">
      <c r="P92" s="21"/>
      <c r="Q92" s="21"/>
    </row>
    <row r="93" spans="16:17" x14ac:dyDescent="0.25">
      <c r="P93" s="21"/>
      <c r="Q93" s="21"/>
    </row>
    <row r="94" spans="16:17" x14ac:dyDescent="0.25">
      <c r="P94" s="21"/>
      <c r="Q94" s="21"/>
    </row>
    <row r="95" spans="16:17" x14ac:dyDescent="0.25">
      <c r="P95" s="21"/>
      <c r="Q95" s="21"/>
    </row>
    <row r="96" spans="16:17" x14ac:dyDescent="0.25">
      <c r="P96" s="21"/>
      <c r="Q96" s="21"/>
    </row>
    <row r="97" spans="16:17" x14ac:dyDescent="0.25">
      <c r="P97" s="21"/>
      <c r="Q97" s="21"/>
    </row>
    <row r="98" spans="16:17" x14ac:dyDescent="0.25">
      <c r="P98" s="21"/>
      <c r="Q98" s="21"/>
    </row>
    <row r="99" spans="16:17" x14ac:dyDescent="0.25">
      <c r="P99" s="21"/>
      <c r="Q99" s="21"/>
    </row>
    <row r="100" spans="16:17" x14ac:dyDescent="0.25">
      <c r="P100" s="21"/>
      <c r="Q100" s="21"/>
    </row>
    <row r="101" spans="16:17" x14ac:dyDescent="0.25">
      <c r="P101" s="21"/>
      <c r="Q101" s="21"/>
    </row>
    <row r="102" spans="16:17" x14ac:dyDescent="0.25">
      <c r="P102" s="21"/>
      <c r="Q102" s="21"/>
    </row>
    <row r="103" spans="16:17" x14ac:dyDescent="0.25">
      <c r="P103" s="21"/>
      <c r="Q103" s="21"/>
    </row>
    <row r="104" spans="16:17" x14ac:dyDescent="0.25">
      <c r="P104" s="21"/>
      <c r="Q104" s="21"/>
    </row>
    <row r="105" spans="16:17" x14ac:dyDescent="0.25">
      <c r="P105" s="21"/>
      <c r="Q105" s="21"/>
    </row>
    <row r="106" spans="16:17" x14ac:dyDescent="0.25">
      <c r="P106" s="21"/>
      <c r="Q106" s="21"/>
    </row>
    <row r="107" spans="16:17" x14ac:dyDescent="0.25">
      <c r="P107" s="21"/>
      <c r="Q107" s="21"/>
    </row>
    <row r="108" spans="16:17" x14ac:dyDescent="0.25">
      <c r="P108" s="21"/>
      <c r="Q108" s="21"/>
    </row>
    <row r="109" spans="16:17" x14ac:dyDescent="0.25">
      <c r="P109" s="21"/>
      <c r="Q109" s="21"/>
    </row>
    <row r="110" spans="16:17" x14ac:dyDescent="0.25">
      <c r="P110" s="21"/>
      <c r="Q110" s="21"/>
    </row>
    <row r="111" spans="16:17" x14ac:dyDescent="0.25">
      <c r="P111" s="21"/>
      <c r="Q111" s="21"/>
    </row>
    <row r="112" spans="16:17" x14ac:dyDescent="0.25">
      <c r="P112" s="21"/>
      <c r="Q112" s="21"/>
    </row>
    <row r="113" spans="16:17" x14ac:dyDescent="0.25">
      <c r="P113" s="21"/>
      <c r="Q113" s="21"/>
    </row>
    <row r="114" spans="16:17" x14ac:dyDescent="0.25">
      <c r="P114" s="21"/>
      <c r="Q114" s="21"/>
    </row>
    <row r="115" spans="16:17" x14ac:dyDescent="0.25">
      <c r="P115" s="21"/>
      <c r="Q115" s="21"/>
    </row>
    <row r="116" spans="16:17" x14ac:dyDescent="0.25">
      <c r="P116" s="21"/>
      <c r="Q116" s="21"/>
    </row>
    <row r="117" spans="16:17" x14ac:dyDescent="0.25">
      <c r="P117" s="21"/>
      <c r="Q117" s="21"/>
    </row>
    <row r="118" spans="16:17" x14ac:dyDescent="0.25">
      <c r="P118" s="21"/>
      <c r="Q118" s="21"/>
    </row>
    <row r="119" spans="16:17" x14ac:dyDescent="0.25">
      <c r="P119" s="21"/>
      <c r="Q119" s="21"/>
    </row>
    <row r="120" spans="16:17" x14ac:dyDescent="0.25">
      <c r="P120" s="21"/>
      <c r="Q120" s="21"/>
    </row>
    <row r="121" spans="16:17" x14ac:dyDescent="0.25">
      <c r="P121" s="21"/>
      <c r="Q121" s="21"/>
    </row>
    <row r="122" spans="16:17" x14ac:dyDescent="0.25">
      <c r="P122" s="21"/>
      <c r="Q122" s="21"/>
    </row>
    <row r="123" spans="16:17" x14ac:dyDescent="0.25">
      <c r="P123" s="21"/>
      <c r="Q123" s="21"/>
    </row>
    <row r="124" spans="16:17" x14ac:dyDescent="0.25">
      <c r="P124" s="21"/>
      <c r="Q124" s="21"/>
    </row>
    <row r="125" spans="16:17" x14ac:dyDescent="0.25">
      <c r="P125" s="21"/>
      <c r="Q125" s="21"/>
    </row>
    <row r="126" spans="16:17" x14ac:dyDescent="0.25">
      <c r="P126" s="21"/>
      <c r="Q126" s="21"/>
    </row>
    <row r="127" spans="16:17" x14ac:dyDescent="0.25">
      <c r="P127" s="21"/>
      <c r="Q127" s="21"/>
    </row>
    <row r="128" spans="16:17" x14ac:dyDescent="0.25">
      <c r="P128" s="21"/>
      <c r="Q128" s="21"/>
    </row>
    <row r="129" spans="16:17" x14ac:dyDescent="0.25">
      <c r="P129" s="21"/>
      <c r="Q129" s="21"/>
    </row>
    <row r="130" spans="16:17" x14ac:dyDescent="0.25">
      <c r="P130" s="21"/>
      <c r="Q130" s="21"/>
    </row>
    <row r="131" spans="16:17" x14ac:dyDescent="0.25">
      <c r="P131" s="21"/>
      <c r="Q131" s="21"/>
    </row>
    <row r="132" spans="16:17" x14ac:dyDescent="0.25">
      <c r="P132" s="21"/>
      <c r="Q132" s="21"/>
    </row>
    <row r="133" spans="16:17" x14ac:dyDescent="0.25">
      <c r="P133" s="21"/>
      <c r="Q133" s="21"/>
    </row>
    <row r="134" spans="16:17" x14ac:dyDescent="0.25">
      <c r="P134" s="21"/>
      <c r="Q134" s="21"/>
    </row>
    <row r="135" spans="16:17" x14ac:dyDescent="0.25">
      <c r="P135" s="21"/>
      <c r="Q135" s="21"/>
    </row>
    <row r="136" spans="16:17" x14ac:dyDescent="0.25">
      <c r="P136" s="21"/>
      <c r="Q136" s="21"/>
    </row>
    <row r="137" spans="16:17" x14ac:dyDescent="0.25">
      <c r="P137" s="21"/>
      <c r="Q137" s="21"/>
    </row>
    <row r="138" spans="16:17" x14ac:dyDescent="0.25">
      <c r="P138" s="21"/>
      <c r="Q138" s="21"/>
    </row>
    <row r="139" spans="16:17" x14ac:dyDescent="0.25">
      <c r="P139" s="21"/>
      <c r="Q139" s="21"/>
    </row>
    <row r="140" spans="16:17" x14ac:dyDescent="0.25">
      <c r="P140" s="21"/>
      <c r="Q140" s="21"/>
    </row>
    <row r="141" spans="16:17" x14ac:dyDescent="0.25">
      <c r="P141" s="21"/>
      <c r="Q141" s="21"/>
    </row>
    <row r="142" spans="16:17" x14ac:dyDescent="0.25">
      <c r="P142" s="21"/>
      <c r="Q142" s="21"/>
    </row>
    <row r="143" spans="16:17" x14ac:dyDescent="0.25">
      <c r="P143" s="21"/>
      <c r="Q143" s="21"/>
    </row>
    <row r="144" spans="16:17" x14ac:dyDescent="0.25">
      <c r="P144" s="21"/>
      <c r="Q144" s="21"/>
    </row>
    <row r="145" spans="16:17" x14ac:dyDescent="0.25">
      <c r="P145" s="21"/>
      <c r="Q145" s="21"/>
    </row>
    <row r="146" spans="16:17" x14ac:dyDescent="0.25">
      <c r="P146" s="21"/>
      <c r="Q146" s="21"/>
    </row>
    <row r="147" spans="16:17" x14ac:dyDescent="0.25">
      <c r="P147" s="21"/>
      <c r="Q147" s="21"/>
    </row>
    <row r="148" spans="16:17" x14ac:dyDescent="0.25">
      <c r="P148" s="21"/>
      <c r="Q148" s="21"/>
    </row>
    <row r="149" spans="16:17" x14ac:dyDescent="0.25">
      <c r="P149" s="21"/>
      <c r="Q149" s="21"/>
    </row>
    <row r="150" spans="16:17" x14ac:dyDescent="0.25">
      <c r="P150" s="21"/>
      <c r="Q150" s="21"/>
    </row>
    <row r="151" spans="16:17" x14ac:dyDescent="0.25">
      <c r="P151" s="21"/>
      <c r="Q151" s="21"/>
    </row>
    <row r="152" spans="16:17" x14ac:dyDescent="0.25">
      <c r="P152" s="21"/>
      <c r="Q152" s="21"/>
    </row>
    <row r="153" spans="16:17" x14ac:dyDescent="0.25">
      <c r="P153" s="21"/>
      <c r="Q153" s="21"/>
    </row>
    <row r="154" spans="16:17" x14ac:dyDescent="0.25">
      <c r="P154" s="21"/>
      <c r="Q154" s="21"/>
    </row>
    <row r="155" spans="16:17" x14ac:dyDescent="0.25">
      <c r="P155" s="21"/>
      <c r="Q155" s="21"/>
    </row>
    <row r="156" spans="16:17" x14ac:dyDescent="0.25">
      <c r="P156" s="21"/>
      <c r="Q156" s="21"/>
    </row>
    <row r="157" spans="16:17" x14ac:dyDescent="0.25">
      <c r="P157" s="21"/>
      <c r="Q157" s="21"/>
    </row>
    <row r="158" spans="16:17" x14ac:dyDescent="0.25">
      <c r="P158" s="21"/>
      <c r="Q158" s="21"/>
    </row>
    <row r="159" spans="16:17" x14ac:dyDescent="0.25">
      <c r="P159" s="21"/>
      <c r="Q159" s="21"/>
    </row>
    <row r="160" spans="16:17" x14ac:dyDescent="0.25">
      <c r="P160" s="21"/>
      <c r="Q160" s="21"/>
    </row>
    <row r="161" spans="16:17" x14ac:dyDescent="0.25">
      <c r="P161" s="21"/>
      <c r="Q161" s="21"/>
    </row>
    <row r="162" spans="16:17" x14ac:dyDescent="0.25">
      <c r="P162" s="21"/>
      <c r="Q162" s="21"/>
    </row>
    <row r="163" spans="16:17" x14ac:dyDescent="0.25">
      <c r="P163" s="21"/>
      <c r="Q163" s="21"/>
    </row>
    <row r="164" spans="16:17" x14ac:dyDescent="0.25">
      <c r="P164" s="21"/>
      <c r="Q164" s="21"/>
    </row>
    <row r="165" spans="16:17" x14ac:dyDescent="0.25">
      <c r="P165" s="21"/>
      <c r="Q165" s="21"/>
    </row>
    <row r="166" spans="16:17" x14ac:dyDescent="0.25">
      <c r="P166" s="21"/>
      <c r="Q166" s="21"/>
    </row>
    <row r="167" spans="16:17" x14ac:dyDescent="0.25">
      <c r="P167" s="21"/>
      <c r="Q167" s="21"/>
    </row>
    <row r="168" spans="16:17" x14ac:dyDescent="0.25">
      <c r="P168" s="21"/>
      <c r="Q168" s="21"/>
    </row>
    <row r="169" spans="16:17" x14ac:dyDescent="0.25">
      <c r="P169" s="21"/>
      <c r="Q169" s="21"/>
    </row>
    <row r="170" spans="16:17" x14ac:dyDescent="0.25">
      <c r="P170" s="21"/>
      <c r="Q170" s="21"/>
    </row>
    <row r="171" spans="16:17" x14ac:dyDescent="0.25">
      <c r="P171" s="21"/>
      <c r="Q171" s="21"/>
    </row>
    <row r="172" spans="16:17" x14ac:dyDescent="0.25">
      <c r="P172" s="21"/>
      <c r="Q172" s="21"/>
    </row>
    <row r="173" spans="16:17" x14ac:dyDescent="0.25">
      <c r="P173" s="21"/>
      <c r="Q173" s="21"/>
    </row>
    <row r="174" spans="16:17" x14ac:dyDescent="0.25">
      <c r="P174" s="21"/>
      <c r="Q174" s="21"/>
    </row>
    <row r="175" spans="16:17" x14ac:dyDescent="0.25">
      <c r="P175" s="21"/>
      <c r="Q175" s="21"/>
    </row>
    <row r="176" spans="16:17" x14ac:dyDescent="0.25">
      <c r="P176" s="21"/>
      <c r="Q176" s="21"/>
    </row>
    <row r="177" spans="16:17" x14ac:dyDescent="0.25">
      <c r="P177" s="21"/>
      <c r="Q177" s="21"/>
    </row>
    <row r="178" spans="16:17" x14ac:dyDescent="0.25">
      <c r="P178" s="21"/>
      <c r="Q178" s="21"/>
    </row>
    <row r="179" spans="16:17" x14ac:dyDescent="0.25">
      <c r="P179" s="21"/>
      <c r="Q179" s="21"/>
    </row>
    <row r="180" spans="16:17" x14ac:dyDescent="0.25">
      <c r="P180" s="21"/>
      <c r="Q180" s="21"/>
    </row>
    <row r="181" spans="16:17" x14ac:dyDescent="0.25">
      <c r="P181" s="21"/>
      <c r="Q181" s="21"/>
    </row>
    <row r="182" spans="16:17" x14ac:dyDescent="0.25">
      <c r="P182" s="21"/>
      <c r="Q182" s="21"/>
    </row>
    <row r="183" spans="16:17" x14ac:dyDescent="0.25">
      <c r="P183" s="21"/>
      <c r="Q183" s="21"/>
    </row>
    <row r="184" spans="16:17" x14ac:dyDescent="0.25">
      <c r="P184" s="21"/>
      <c r="Q184" s="21"/>
    </row>
    <row r="185" spans="16:17" x14ac:dyDescent="0.25">
      <c r="P185" s="21"/>
      <c r="Q185" s="21"/>
    </row>
    <row r="186" spans="16:17" x14ac:dyDescent="0.25">
      <c r="P186" s="21"/>
      <c r="Q186" s="21"/>
    </row>
    <row r="187" spans="16:17" x14ac:dyDescent="0.25">
      <c r="P187" s="21"/>
      <c r="Q187" s="21"/>
    </row>
    <row r="188" spans="16:17" x14ac:dyDescent="0.25">
      <c r="P188" s="21"/>
      <c r="Q188" s="21"/>
    </row>
    <row r="189" spans="16:17" x14ac:dyDescent="0.25">
      <c r="P189" s="21"/>
      <c r="Q189" s="21"/>
    </row>
    <row r="190" spans="16:17" x14ac:dyDescent="0.25">
      <c r="P190" s="21"/>
      <c r="Q190" s="21"/>
    </row>
    <row r="191" spans="16:17" x14ac:dyDescent="0.25">
      <c r="P191" s="21"/>
      <c r="Q191" s="21"/>
    </row>
    <row r="192" spans="16:17" x14ac:dyDescent="0.25">
      <c r="P192" s="21"/>
      <c r="Q192" s="21"/>
    </row>
    <row r="193" spans="16:17" x14ac:dyDescent="0.25">
      <c r="P193" s="21"/>
      <c r="Q193" s="21"/>
    </row>
    <row r="194" spans="16:17" x14ac:dyDescent="0.25">
      <c r="P194" s="21"/>
      <c r="Q194" s="21"/>
    </row>
    <row r="195" spans="16:17" x14ac:dyDescent="0.25">
      <c r="P195" s="21"/>
      <c r="Q195" s="21"/>
    </row>
    <row r="196" spans="16:17" x14ac:dyDescent="0.25">
      <c r="P196" s="21"/>
      <c r="Q196" s="21"/>
    </row>
    <row r="197" spans="16:17" x14ac:dyDescent="0.25">
      <c r="P197" s="21"/>
      <c r="Q197" s="21"/>
    </row>
    <row r="198" spans="16:17" x14ac:dyDescent="0.25">
      <c r="P198" s="21"/>
      <c r="Q198" s="21"/>
    </row>
    <row r="199" spans="16:17" x14ac:dyDescent="0.25">
      <c r="P199" s="21"/>
      <c r="Q199" s="21"/>
    </row>
    <row r="200" spans="16:17" x14ac:dyDescent="0.25">
      <c r="P200" s="21"/>
      <c r="Q200" s="21"/>
    </row>
    <row r="201" spans="16:17" x14ac:dyDescent="0.25">
      <c r="P201" s="21"/>
      <c r="Q201" s="21"/>
    </row>
    <row r="202" spans="16:17" x14ac:dyDescent="0.25">
      <c r="P202" s="21"/>
      <c r="Q202" s="21"/>
    </row>
    <row r="203" spans="16:17" x14ac:dyDescent="0.25">
      <c r="P203" s="21"/>
      <c r="Q203" s="21"/>
    </row>
    <row r="204" spans="16:17" x14ac:dyDescent="0.25">
      <c r="P204" s="21"/>
      <c r="Q204" s="21"/>
    </row>
    <row r="205" spans="16:17" x14ac:dyDescent="0.25">
      <c r="P205" s="21"/>
      <c r="Q205" s="21"/>
    </row>
    <row r="206" spans="16:17" x14ac:dyDescent="0.25">
      <c r="P206" s="21"/>
      <c r="Q206" s="21"/>
    </row>
    <row r="207" spans="16:17" x14ac:dyDescent="0.25">
      <c r="P207" s="21"/>
      <c r="Q207" s="21"/>
    </row>
    <row r="208" spans="16:17" x14ac:dyDescent="0.25">
      <c r="P208" s="21"/>
      <c r="Q208" s="21"/>
    </row>
    <row r="209" spans="16:17" x14ac:dyDescent="0.25">
      <c r="P209" s="21"/>
      <c r="Q209" s="21"/>
    </row>
    <row r="210" spans="16:17" x14ac:dyDescent="0.25">
      <c r="P210" s="21"/>
      <c r="Q210" s="21"/>
    </row>
    <row r="211" spans="16:17" x14ac:dyDescent="0.25">
      <c r="P211" s="21"/>
      <c r="Q211" s="21"/>
    </row>
    <row r="212" spans="16:17" x14ac:dyDescent="0.25">
      <c r="P212" s="21"/>
      <c r="Q212" s="21"/>
    </row>
    <row r="213" spans="16:17" x14ac:dyDescent="0.25">
      <c r="P213" s="21"/>
      <c r="Q213" s="21"/>
    </row>
    <row r="214" spans="16:17" x14ac:dyDescent="0.25">
      <c r="P214" s="21"/>
      <c r="Q214" s="21"/>
    </row>
    <row r="215" spans="16:17" x14ac:dyDescent="0.25">
      <c r="P215" s="21"/>
      <c r="Q215" s="21"/>
    </row>
    <row r="216" spans="16:17" x14ac:dyDescent="0.25">
      <c r="P216" s="21"/>
      <c r="Q216" s="21"/>
    </row>
    <row r="217" spans="16:17" x14ac:dyDescent="0.25">
      <c r="P217" s="21"/>
      <c r="Q217" s="21"/>
    </row>
    <row r="218" spans="16:17" x14ac:dyDescent="0.25">
      <c r="P218" s="21"/>
      <c r="Q218" s="21"/>
    </row>
    <row r="219" spans="16:17" x14ac:dyDescent="0.25">
      <c r="P219" s="21"/>
      <c r="Q219" s="21"/>
    </row>
    <row r="220" spans="16:17" x14ac:dyDescent="0.25">
      <c r="P220" s="21"/>
      <c r="Q220" s="21"/>
    </row>
    <row r="221" spans="16:17" x14ac:dyDescent="0.25">
      <c r="P221" s="21"/>
      <c r="Q221" s="21"/>
    </row>
    <row r="222" spans="16:17" x14ac:dyDescent="0.25">
      <c r="P222" s="21"/>
      <c r="Q222" s="21"/>
    </row>
    <row r="223" spans="16:17" x14ac:dyDescent="0.25">
      <c r="P223" s="21"/>
      <c r="Q223" s="21"/>
    </row>
    <row r="224" spans="16:17" x14ac:dyDescent="0.25">
      <c r="P224" s="21"/>
      <c r="Q224" s="21"/>
    </row>
    <row r="225" spans="16:17" x14ac:dyDescent="0.25">
      <c r="P225" s="21"/>
      <c r="Q225" s="21"/>
    </row>
    <row r="226" spans="16:17" x14ac:dyDescent="0.25">
      <c r="P226" s="21"/>
      <c r="Q226" s="21"/>
    </row>
    <row r="227" spans="16:17" x14ac:dyDescent="0.25">
      <c r="P227" s="21"/>
      <c r="Q227" s="21"/>
    </row>
    <row r="228" spans="16:17" x14ac:dyDescent="0.25">
      <c r="P228" s="21"/>
      <c r="Q228" s="21"/>
    </row>
    <row r="229" spans="16:17" x14ac:dyDescent="0.25">
      <c r="P229" s="21"/>
      <c r="Q229" s="21"/>
    </row>
    <row r="230" spans="16:17" x14ac:dyDescent="0.25">
      <c r="P230" s="21"/>
      <c r="Q230" s="21"/>
    </row>
    <row r="231" spans="16:17" x14ac:dyDescent="0.25">
      <c r="P231" s="21"/>
      <c r="Q231" s="21"/>
    </row>
    <row r="232" spans="16:17" x14ac:dyDescent="0.25">
      <c r="P232" s="21"/>
      <c r="Q232" s="21"/>
    </row>
    <row r="233" spans="16:17" x14ac:dyDescent="0.25">
      <c r="P233" s="21"/>
      <c r="Q233" s="21"/>
    </row>
    <row r="234" spans="16:17" x14ac:dyDescent="0.25">
      <c r="P234" s="21"/>
      <c r="Q234" s="21"/>
    </row>
    <row r="235" spans="16:17" x14ac:dyDescent="0.25">
      <c r="P235" s="21"/>
      <c r="Q235" s="21"/>
    </row>
    <row r="236" spans="16:17" x14ac:dyDescent="0.25">
      <c r="P236" s="21"/>
      <c r="Q236" s="21"/>
    </row>
    <row r="237" spans="16:17" x14ac:dyDescent="0.25">
      <c r="P237" s="21"/>
      <c r="Q237" s="21"/>
    </row>
    <row r="238" spans="16:17" x14ac:dyDescent="0.25">
      <c r="P238" s="21"/>
      <c r="Q238" s="21"/>
    </row>
    <row r="239" spans="16:17" x14ac:dyDescent="0.25">
      <c r="P239" s="21"/>
      <c r="Q239" s="21"/>
    </row>
    <row r="240" spans="16:17" x14ac:dyDescent="0.25">
      <c r="P240" s="21"/>
      <c r="Q240" s="21"/>
    </row>
    <row r="241" spans="16:17" x14ac:dyDescent="0.25">
      <c r="P241" s="21"/>
      <c r="Q241" s="21"/>
    </row>
    <row r="242" spans="16:17" x14ac:dyDescent="0.25">
      <c r="P242" s="21"/>
      <c r="Q242" s="21"/>
    </row>
    <row r="243" spans="16:17" x14ac:dyDescent="0.25">
      <c r="P243" s="21"/>
      <c r="Q243" s="21"/>
    </row>
    <row r="244" spans="16:17" x14ac:dyDescent="0.25">
      <c r="P244" s="21"/>
      <c r="Q244" s="21"/>
    </row>
    <row r="245" spans="16:17" x14ac:dyDescent="0.25">
      <c r="P245" s="21"/>
      <c r="Q245" s="21"/>
    </row>
    <row r="246" spans="16:17" x14ac:dyDescent="0.25">
      <c r="P246" s="21"/>
      <c r="Q246" s="21"/>
    </row>
    <row r="247" spans="16:17" x14ac:dyDescent="0.25">
      <c r="P247" s="21"/>
      <c r="Q247" s="21"/>
    </row>
    <row r="248" spans="16:17" x14ac:dyDescent="0.25">
      <c r="P248" s="21"/>
      <c r="Q248" s="21"/>
    </row>
    <row r="249" spans="16:17" x14ac:dyDescent="0.25">
      <c r="P249" s="21"/>
      <c r="Q249" s="21"/>
    </row>
    <row r="250" spans="16:17" x14ac:dyDescent="0.25">
      <c r="P250" s="21"/>
      <c r="Q250" s="21"/>
    </row>
    <row r="251" spans="16:17" x14ac:dyDescent="0.25">
      <c r="P251" s="21"/>
      <c r="Q251" s="21"/>
    </row>
    <row r="252" spans="16:17" x14ac:dyDescent="0.25">
      <c r="P252" s="21"/>
      <c r="Q252" s="21"/>
    </row>
    <row r="253" spans="16:17" x14ac:dyDescent="0.25">
      <c r="P253" s="21"/>
      <c r="Q253" s="21"/>
    </row>
    <row r="254" spans="16:17" x14ac:dyDescent="0.25">
      <c r="P254" s="21"/>
      <c r="Q254" s="21"/>
    </row>
    <row r="255" spans="16:17" x14ac:dyDescent="0.25">
      <c r="P255" s="21"/>
      <c r="Q255" s="21"/>
    </row>
    <row r="256" spans="16:17" x14ac:dyDescent="0.25">
      <c r="P256" s="21"/>
      <c r="Q256" s="21"/>
    </row>
    <row r="257" spans="16:17" x14ac:dyDescent="0.25">
      <c r="P257" s="21"/>
      <c r="Q257" s="21"/>
    </row>
    <row r="258" spans="16:17" x14ac:dyDescent="0.25">
      <c r="P258" s="21"/>
      <c r="Q258" s="21"/>
    </row>
    <row r="259" spans="16:17" x14ac:dyDescent="0.25">
      <c r="P259" s="21"/>
      <c r="Q259" s="21"/>
    </row>
    <row r="260" spans="16:17" x14ac:dyDescent="0.25">
      <c r="P260" s="21"/>
      <c r="Q260" s="21"/>
    </row>
    <row r="261" spans="16:17" x14ac:dyDescent="0.25">
      <c r="P261" s="21"/>
      <c r="Q261" s="21"/>
    </row>
    <row r="262" spans="16:17" x14ac:dyDescent="0.25">
      <c r="P262" s="21"/>
      <c r="Q262" s="21"/>
    </row>
    <row r="263" spans="16:17" x14ac:dyDescent="0.25">
      <c r="P263" s="21"/>
      <c r="Q263" s="21"/>
    </row>
    <row r="264" spans="16:17" x14ac:dyDescent="0.25">
      <c r="P264" s="21"/>
      <c r="Q264" s="21"/>
    </row>
    <row r="265" spans="16:17" x14ac:dyDescent="0.25">
      <c r="P265" s="21"/>
      <c r="Q265" s="21"/>
    </row>
    <row r="266" spans="16:17" x14ac:dyDescent="0.25">
      <c r="P266" s="21"/>
      <c r="Q266" s="21"/>
    </row>
    <row r="267" spans="16:17" x14ac:dyDescent="0.25">
      <c r="P267" s="21"/>
      <c r="Q267" s="21"/>
    </row>
    <row r="268" spans="16:17" x14ac:dyDescent="0.25">
      <c r="P268" s="21"/>
      <c r="Q268" s="21"/>
    </row>
    <row r="269" spans="16:17" x14ac:dyDescent="0.25">
      <c r="P269" s="21"/>
      <c r="Q269" s="21"/>
    </row>
    <row r="270" spans="16:17" x14ac:dyDescent="0.25">
      <c r="P270" s="21"/>
      <c r="Q270" s="21"/>
    </row>
    <row r="271" spans="16:17" x14ac:dyDescent="0.25">
      <c r="P271" s="21"/>
      <c r="Q271" s="21"/>
    </row>
    <row r="272" spans="16:17" x14ac:dyDescent="0.25">
      <c r="P272" s="21"/>
      <c r="Q272" s="21"/>
    </row>
    <row r="273" spans="16:17" x14ac:dyDescent="0.25">
      <c r="P273" s="21"/>
      <c r="Q273" s="21"/>
    </row>
    <row r="274" spans="16:17" x14ac:dyDescent="0.25">
      <c r="P274" s="21"/>
      <c r="Q274" s="21"/>
    </row>
    <row r="275" spans="16:17" x14ac:dyDescent="0.25">
      <c r="P275" s="21"/>
      <c r="Q275" s="21"/>
    </row>
    <row r="276" spans="16:17" x14ac:dyDescent="0.25">
      <c r="P276" s="21"/>
      <c r="Q276" s="21"/>
    </row>
    <row r="277" spans="16:17" x14ac:dyDescent="0.25">
      <c r="P277" s="21"/>
      <c r="Q277" s="21"/>
    </row>
    <row r="278" spans="16:17" x14ac:dyDescent="0.25">
      <c r="P278" s="21"/>
      <c r="Q278" s="21"/>
    </row>
    <row r="279" spans="16:17" x14ac:dyDescent="0.25">
      <c r="P279" s="21"/>
      <c r="Q279" s="21"/>
    </row>
    <row r="280" spans="16:17" x14ac:dyDescent="0.25">
      <c r="P280" s="21"/>
      <c r="Q280" s="21"/>
    </row>
    <row r="281" spans="16:17" x14ac:dyDescent="0.25">
      <c r="P281" s="21"/>
      <c r="Q281" s="21"/>
    </row>
    <row r="282" spans="16:17" x14ac:dyDescent="0.25">
      <c r="P282" s="21"/>
      <c r="Q282" s="21"/>
    </row>
    <row r="283" spans="16:17" x14ac:dyDescent="0.25">
      <c r="P283" s="21"/>
      <c r="Q283" s="21"/>
    </row>
    <row r="284" spans="16:17" x14ac:dyDescent="0.25">
      <c r="P284" s="21"/>
      <c r="Q284" s="21"/>
    </row>
    <row r="285" spans="16:17" x14ac:dyDescent="0.25">
      <c r="P285" s="21"/>
      <c r="Q285" s="21"/>
    </row>
    <row r="286" spans="16:17" x14ac:dyDescent="0.25">
      <c r="P286" s="21"/>
      <c r="Q286" s="21"/>
    </row>
    <row r="287" spans="16:17" x14ac:dyDescent="0.25">
      <c r="P287" s="21"/>
      <c r="Q287" s="21"/>
    </row>
    <row r="288" spans="16:17" x14ac:dyDescent="0.25">
      <c r="P288" s="21"/>
      <c r="Q288" s="21"/>
    </row>
    <row r="289" spans="16:17" x14ac:dyDescent="0.25">
      <c r="P289" s="21"/>
      <c r="Q289" s="21"/>
    </row>
    <row r="290" spans="16:17" x14ac:dyDescent="0.25">
      <c r="P290" s="21"/>
      <c r="Q290" s="21"/>
    </row>
    <row r="291" spans="16:17" x14ac:dyDescent="0.25">
      <c r="P291" s="21"/>
      <c r="Q291" s="21"/>
    </row>
    <row r="292" spans="16:17" x14ac:dyDescent="0.25">
      <c r="P292" s="21"/>
      <c r="Q292" s="21"/>
    </row>
    <row r="293" spans="16:17" x14ac:dyDescent="0.25">
      <c r="P293" s="21"/>
      <c r="Q293" s="21"/>
    </row>
    <row r="294" spans="16:17" x14ac:dyDescent="0.25">
      <c r="P294" s="21"/>
      <c r="Q294" s="21"/>
    </row>
    <row r="295" spans="16:17" x14ac:dyDescent="0.25">
      <c r="P295" s="21"/>
      <c r="Q295" s="21"/>
    </row>
    <row r="296" spans="16:17" x14ac:dyDescent="0.25">
      <c r="P296" s="21"/>
      <c r="Q296" s="21"/>
    </row>
    <row r="297" spans="16:17" x14ac:dyDescent="0.25">
      <c r="P297" s="21"/>
      <c r="Q297" s="21"/>
    </row>
    <row r="298" spans="16:17" x14ac:dyDescent="0.25">
      <c r="P298" s="21"/>
      <c r="Q298" s="21"/>
    </row>
    <row r="299" spans="16:17" x14ac:dyDescent="0.25">
      <c r="P299" s="21"/>
      <c r="Q299" s="21"/>
    </row>
    <row r="300" spans="16:17" x14ac:dyDescent="0.25">
      <c r="P300" s="21"/>
      <c r="Q300" s="21"/>
    </row>
    <row r="301" spans="16:17" x14ac:dyDescent="0.25">
      <c r="P301" s="21"/>
      <c r="Q301" s="21"/>
    </row>
    <row r="302" spans="16:17" x14ac:dyDescent="0.25">
      <c r="P302" s="21"/>
      <c r="Q302" s="21"/>
    </row>
    <row r="303" spans="16:17" x14ac:dyDescent="0.25">
      <c r="P303" s="21"/>
      <c r="Q303" s="21"/>
    </row>
    <row r="304" spans="16:17" x14ac:dyDescent="0.25">
      <c r="P304" s="21"/>
      <c r="Q304" s="21"/>
    </row>
    <row r="305" spans="16:17" x14ac:dyDescent="0.25">
      <c r="P305" s="21"/>
      <c r="Q305" s="21"/>
    </row>
    <row r="306" spans="16:17" x14ac:dyDescent="0.25">
      <c r="P306" s="21"/>
      <c r="Q306" s="21"/>
    </row>
    <row r="307" spans="16:17" x14ac:dyDescent="0.25">
      <c r="P307" s="21"/>
      <c r="Q307" s="21"/>
    </row>
    <row r="308" spans="16:17" x14ac:dyDescent="0.25">
      <c r="P308" s="21"/>
      <c r="Q308" s="21"/>
    </row>
    <row r="309" spans="16:17" x14ac:dyDescent="0.25">
      <c r="P309" s="21"/>
      <c r="Q309" s="21"/>
    </row>
    <row r="310" spans="16:17" x14ac:dyDescent="0.25">
      <c r="P310" s="21"/>
      <c r="Q310" s="21"/>
    </row>
    <row r="311" spans="16:17" x14ac:dyDescent="0.25">
      <c r="P311" s="21"/>
      <c r="Q311" s="21"/>
    </row>
    <row r="312" spans="16:17" x14ac:dyDescent="0.25">
      <c r="P312" s="21"/>
      <c r="Q312" s="21"/>
    </row>
    <row r="313" spans="16:17" x14ac:dyDescent="0.25">
      <c r="P313" s="21"/>
      <c r="Q313" s="21"/>
    </row>
    <row r="314" spans="16:17" x14ac:dyDescent="0.25">
      <c r="P314" s="21"/>
      <c r="Q314" s="21"/>
    </row>
    <row r="315" spans="16:17" x14ac:dyDescent="0.25">
      <c r="P315" s="21"/>
      <c r="Q315" s="21"/>
    </row>
    <row r="316" spans="16:17" x14ac:dyDescent="0.25">
      <c r="P316" s="21"/>
      <c r="Q316" s="21"/>
    </row>
    <row r="317" spans="16:17" x14ac:dyDescent="0.25">
      <c r="P317" s="21"/>
      <c r="Q317" s="21"/>
    </row>
    <row r="318" spans="16:17" x14ac:dyDescent="0.25">
      <c r="P318" s="21"/>
      <c r="Q318" s="21"/>
    </row>
    <row r="319" spans="16:17" x14ac:dyDescent="0.25">
      <c r="P319" s="21"/>
      <c r="Q319" s="21"/>
    </row>
    <row r="320" spans="16:17" x14ac:dyDescent="0.25">
      <c r="P320" s="21"/>
      <c r="Q320" s="21"/>
    </row>
    <row r="321" spans="16:17" x14ac:dyDescent="0.25">
      <c r="P321" s="21"/>
      <c r="Q321" s="21"/>
    </row>
    <row r="322" spans="16:17" x14ac:dyDescent="0.25">
      <c r="P322" s="21"/>
      <c r="Q322" s="21"/>
    </row>
    <row r="323" spans="16:17" x14ac:dyDescent="0.25">
      <c r="P323" s="21"/>
      <c r="Q323" s="21"/>
    </row>
    <row r="324" spans="16:17" x14ac:dyDescent="0.25">
      <c r="P324" s="21"/>
      <c r="Q324" s="21"/>
    </row>
    <row r="325" spans="16:17" x14ac:dyDescent="0.25">
      <c r="P325" s="21"/>
      <c r="Q325" s="21"/>
    </row>
    <row r="326" spans="16:17" x14ac:dyDescent="0.25">
      <c r="P326" s="21"/>
      <c r="Q326" s="21"/>
    </row>
    <row r="327" spans="16:17" x14ac:dyDescent="0.25">
      <c r="P327" s="21"/>
      <c r="Q327" s="21"/>
    </row>
    <row r="328" spans="16:17" x14ac:dyDescent="0.25">
      <c r="P328" s="21"/>
      <c r="Q328" s="21"/>
    </row>
    <row r="329" spans="16:17" x14ac:dyDescent="0.25">
      <c r="P329" s="21"/>
      <c r="Q329" s="21"/>
    </row>
    <row r="330" spans="16:17" x14ac:dyDescent="0.25">
      <c r="P330" s="21"/>
      <c r="Q330" s="21"/>
    </row>
    <row r="331" spans="16:17" x14ac:dyDescent="0.25">
      <c r="P331" s="21"/>
      <c r="Q331" s="21"/>
    </row>
    <row r="332" spans="16:17" x14ac:dyDescent="0.25">
      <c r="P332" s="21"/>
      <c r="Q332" s="21"/>
    </row>
    <row r="333" spans="16:17" x14ac:dyDescent="0.25">
      <c r="P333" s="21"/>
      <c r="Q333" s="21"/>
    </row>
    <row r="334" spans="16:17" x14ac:dyDescent="0.25">
      <c r="P334" s="21"/>
      <c r="Q334" s="21"/>
    </row>
    <row r="335" spans="16:17" x14ac:dyDescent="0.25">
      <c r="P335" s="21"/>
      <c r="Q335" s="21"/>
    </row>
    <row r="336" spans="16:17" x14ac:dyDescent="0.25">
      <c r="P336" s="21"/>
      <c r="Q336" s="21"/>
    </row>
    <row r="337" spans="16:17" x14ac:dyDescent="0.25">
      <c r="P337" s="21"/>
      <c r="Q337" s="21"/>
    </row>
    <row r="338" spans="16:17" x14ac:dyDescent="0.25">
      <c r="P338" s="21"/>
      <c r="Q338" s="21"/>
    </row>
    <row r="339" spans="16:17" x14ac:dyDescent="0.25">
      <c r="P339" s="21"/>
      <c r="Q339" s="21"/>
    </row>
    <row r="340" spans="16:17" x14ac:dyDescent="0.25">
      <c r="P340" s="21"/>
      <c r="Q340" s="21"/>
    </row>
    <row r="341" spans="16:17" x14ac:dyDescent="0.25">
      <c r="P341" s="21"/>
      <c r="Q341" s="21"/>
    </row>
    <row r="342" spans="16:17" x14ac:dyDescent="0.25">
      <c r="P342" s="21"/>
      <c r="Q342" s="21"/>
    </row>
    <row r="343" spans="16:17" x14ac:dyDescent="0.25">
      <c r="P343" s="21"/>
      <c r="Q343" s="21"/>
    </row>
    <row r="344" spans="16:17" x14ac:dyDescent="0.25">
      <c r="P344" s="21"/>
      <c r="Q344" s="21"/>
    </row>
    <row r="345" spans="16:17" x14ac:dyDescent="0.25">
      <c r="P345" s="21"/>
      <c r="Q345" s="21"/>
    </row>
    <row r="346" spans="16:17" x14ac:dyDescent="0.25">
      <c r="P346" s="21"/>
      <c r="Q346" s="21"/>
    </row>
    <row r="347" spans="16:17" x14ac:dyDescent="0.25">
      <c r="P347" s="21"/>
      <c r="Q347" s="21"/>
    </row>
    <row r="348" spans="16:17" x14ac:dyDescent="0.25">
      <c r="P348" s="21"/>
      <c r="Q348" s="21"/>
    </row>
    <row r="349" spans="16:17" x14ac:dyDescent="0.25">
      <c r="P349" s="21"/>
      <c r="Q349" s="21"/>
    </row>
    <row r="350" spans="16:17" x14ac:dyDescent="0.25">
      <c r="P350" s="21"/>
      <c r="Q350" s="21"/>
    </row>
    <row r="351" spans="16:17" x14ac:dyDescent="0.25">
      <c r="P351" s="21"/>
      <c r="Q351" s="21"/>
    </row>
    <row r="352" spans="16:17" x14ac:dyDescent="0.25">
      <c r="P352" s="21"/>
      <c r="Q352" s="21"/>
    </row>
    <row r="353" spans="16:17" x14ac:dyDescent="0.25">
      <c r="P353" s="21"/>
      <c r="Q353" s="21"/>
    </row>
    <row r="354" spans="16:17" x14ac:dyDescent="0.25">
      <c r="P354" s="21"/>
      <c r="Q354" s="21"/>
    </row>
    <row r="355" spans="16:17" x14ac:dyDescent="0.25">
      <c r="P355" s="21"/>
      <c r="Q355" s="21"/>
    </row>
    <row r="356" spans="16:17" x14ac:dyDescent="0.25">
      <c r="P356" s="21"/>
      <c r="Q356" s="21"/>
    </row>
    <row r="357" spans="16:17" x14ac:dyDescent="0.25">
      <c r="P357" s="21"/>
      <c r="Q357" s="21"/>
    </row>
    <row r="358" spans="16:17" x14ac:dyDescent="0.25">
      <c r="P358" s="21"/>
      <c r="Q358" s="21"/>
    </row>
    <row r="359" spans="16:17" x14ac:dyDescent="0.25">
      <c r="P359" s="21"/>
      <c r="Q359" s="21"/>
    </row>
    <row r="360" spans="16:17" x14ac:dyDescent="0.25">
      <c r="P360" s="21"/>
      <c r="Q360" s="21"/>
    </row>
    <row r="361" spans="16:17" x14ac:dyDescent="0.25">
      <c r="P361" s="21"/>
      <c r="Q361" s="21"/>
    </row>
    <row r="362" spans="16:17" x14ac:dyDescent="0.25">
      <c r="P362" s="21"/>
      <c r="Q362" s="21"/>
    </row>
    <row r="363" spans="16:17" x14ac:dyDescent="0.25">
      <c r="P363" s="21"/>
      <c r="Q363" s="21"/>
    </row>
    <row r="364" spans="16:17" x14ac:dyDescent="0.25">
      <c r="P364" s="21"/>
      <c r="Q364" s="21"/>
    </row>
    <row r="365" spans="16:17" x14ac:dyDescent="0.25">
      <c r="P365" s="21"/>
      <c r="Q365" s="21"/>
    </row>
    <row r="366" spans="16:17" x14ac:dyDescent="0.25">
      <c r="P366" s="21"/>
      <c r="Q366" s="21"/>
    </row>
    <row r="367" spans="16:17" x14ac:dyDescent="0.25">
      <c r="P367" s="21"/>
      <c r="Q367" s="21"/>
    </row>
    <row r="368" spans="16:17" x14ac:dyDescent="0.25">
      <c r="P368" s="21"/>
      <c r="Q368" s="21"/>
    </row>
    <row r="369" spans="16:17" x14ac:dyDescent="0.25">
      <c r="P369" s="21"/>
      <c r="Q369" s="21"/>
    </row>
    <row r="370" spans="16:17" x14ac:dyDescent="0.25">
      <c r="P370" s="21"/>
      <c r="Q370" s="21"/>
    </row>
    <row r="371" spans="16:17" x14ac:dyDescent="0.25">
      <c r="P371" s="21"/>
      <c r="Q371" s="21"/>
    </row>
    <row r="372" spans="16:17" x14ac:dyDescent="0.25">
      <c r="P372" s="21"/>
      <c r="Q372" s="21"/>
    </row>
    <row r="373" spans="16:17" x14ac:dyDescent="0.25">
      <c r="P373" s="21"/>
      <c r="Q373" s="21"/>
    </row>
    <row r="374" spans="16:17" x14ac:dyDescent="0.25">
      <c r="P374" s="21"/>
      <c r="Q374" s="21"/>
    </row>
    <row r="375" spans="16:17" x14ac:dyDescent="0.25">
      <c r="P375" s="21"/>
      <c r="Q375" s="21"/>
    </row>
    <row r="376" spans="16:17" x14ac:dyDescent="0.25">
      <c r="P376" s="21"/>
      <c r="Q376" s="21"/>
    </row>
    <row r="377" spans="16:17" x14ac:dyDescent="0.25">
      <c r="P377" s="21"/>
      <c r="Q377" s="21"/>
    </row>
    <row r="378" spans="16:17" x14ac:dyDescent="0.25">
      <c r="P378" s="21"/>
      <c r="Q378" s="21"/>
    </row>
    <row r="379" spans="16:17" x14ac:dyDescent="0.25">
      <c r="P379" s="21"/>
      <c r="Q379" s="21"/>
    </row>
    <row r="380" spans="16:17" x14ac:dyDescent="0.25">
      <c r="P380" s="21"/>
      <c r="Q380" s="21"/>
    </row>
    <row r="381" spans="16:17" x14ac:dyDescent="0.25">
      <c r="P381" s="21"/>
      <c r="Q381" s="21"/>
    </row>
    <row r="382" spans="16:17" x14ac:dyDescent="0.25">
      <c r="P382" s="21"/>
      <c r="Q382" s="21"/>
    </row>
    <row r="383" spans="16:17" x14ac:dyDescent="0.25">
      <c r="P383" s="21"/>
      <c r="Q383" s="21"/>
    </row>
    <row r="384" spans="16:17" x14ac:dyDescent="0.25">
      <c r="P384" s="21"/>
      <c r="Q384" s="21"/>
    </row>
    <row r="385" spans="16:17" x14ac:dyDescent="0.25">
      <c r="P385" s="21"/>
      <c r="Q385" s="21"/>
    </row>
    <row r="386" spans="16:17" x14ac:dyDescent="0.25">
      <c r="P386" s="21"/>
      <c r="Q386" s="21"/>
    </row>
    <row r="387" spans="16:17" x14ac:dyDescent="0.25">
      <c r="P387" s="21"/>
      <c r="Q387" s="21"/>
    </row>
    <row r="388" spans="16:17" x14ac:dyDescent="0.25">
      <c r="P388" s="21"/>
      <c r="Q388" s="21"/>
    </row>
    <row r="389" spans="16:17" x14ac:dyDescent="0.25">
      <c r="P389" s="21"/>
      <c r="Q389" s="21"/>
    </row>
    <row r="390" spans="16:17" x14ac:dyDescent="0.25">
      <c r="P390" s="21"/>
      <c r="Q390" s="21"/>
    </row>
    <row r="391" spans="16:17" x14ac:dyDescent="0.25">
      <c r="P391" s="21"/>
      <c r="Q391" s="21"/>
    </row>
    <row r="392" spans="16:17" x14ac:dyDescent="0.25">
      <c r="P392" s="21"/>
      <c r="Q392" s="21"/>
    </row>
    <row r="393" spans="16:17" x14ac:dyDescent="0.25">
      <c r="P393" s="21"/>
      <c r="Q393" s="21"/>
    </row>
    <row r="394" spans="16:17" x14ac:dyDescent="0.25">
      <c r="P394" s="21"/>
      <c r="Q394" s="21"/>
    </row>
    <row r="395" spans="16:17" x14ac:dyDescent="0.25">
      <c r="P395" s="21"/>
      <c r="Q395" s="21"/>
    </row>
    <row r="396" spans="16:17" x14ac:dyDescent="0.25">
      <c r="P396" s="21"/>
      <c r="Q396" s="21"/>
    </row>
    <row r="397" spans="16:17" x14ac:dyDescent="0.25">
      <c r="P397" s="21"/>
      <c r="Q397" s="21"/>
    </row>
    <row r="398" spans="16:17" x14ac:dyDescent="0.25">
      <c r="P398" s="21"/>
      <c r="Q398" s="21"/>
    </row>
    <row r="399" spans="16:17" x14ac:dyDescent="0.25">
      <c r="P399" s="21"/>
      <c r="Q399" s="21"/>
    </row>
    <row r="400" spans="16:17" x14ac:dyDescent="0.25">
      <c r="P400" s="21"/>
      <c r="Q400" s="21"/>
    </row>
    <row r="401" spans="16:17" x14ac:dyDescent="0.25">
      <c r="P401" s="21"/>
      <c r="Q401" s="21"/>
    </row>
    <row r="402" spans="16:17" x14ac:dyDescent="0.25">
      <c r="P402" s="21"/>
      <c r="Q402" s="21"/>
    </row>
    <row r="403" spans="16:17" x14ac:dyDescent="0.25">
      <c r="P403" s="21"/>
      <c r="Q403" s="21"/>
    </row>
    <row r="404" spans="16:17" x14ac:dyDescent="0.25">
      <c r="P404" s="21"/>
      <c r="Q404" s="21"/>
    </row>
    <row r="405" spans="16:17" x14ac:dyDescent="0.25">
      <c r="P405" s="21"/>
      <c r="Q405" s="21"/>
    </row>
    <row r="406" spans="16:17" x14ac:dyDescent="0.25">
      <c r="P406" s="21"/>
      <c r="Q406" s="21"/>
    </row>
    <row r="407" spans="16:17" x14ac:dyDescent="0.25">
      <c r="P407" s="21"/>
      <c r="Q407" s="21"/>
    </row>
    <row r="408" spans="16:17" x14ac:dyDescent="0.25">
      <c r="P408" s="21"/>
      <c r="Q408" s="21"/>
    </row>
    <row r="409" spans="16:17" x14ac:dyDescent="0.25">
      <c r="P409" s="21"/>
      <c r="Q409" s="21"/>
    </row>
    <row r="410" spans="16:17" x14ac:dyDescent="0.25">
      <c r="P410" s="21"/>
      <c r="Q410" s="21"/>
    </row>
    <row r="411" spans="16:17" x14ac:dyDescent="0.25">
      <c r="P411" s="21"/>
      <c r="Q411" s="21"/>
    </row>
    <row r="412" spans="16:17" x14ac:dyDescent="0.25">
      <c r="P412" s="21"/>
      <c r="Q412" s="21"/>
    </row>
    <row r="413" spans="16:17" x14ac:dyDescent="0.25">
      <c r="P413" s="21"/>
      <c r="Q413" s="21"/>
    </row>
    <row r="414" spans="16:17" x14ac:dyDescent="0.25">
      <c r="P414" s="21"/>
      <c r="Q414" s="21"/>
    </row>
    <row r="415" spans="16:17" x14ac:dyDescent="0.25">
      <c r="P415" s="21"/>
      <c r="Q415" s="21"/>
    </row>
    <row r="416" spans="16:17" x14ac:dyDescent="0.25">
      <c r="P416" s="21"/>
      <c r="Q416" s="21"/>
    </row>
    <row r="417" spans="16:17" x14ac:dyDescent="0.25">
      <c r="P417" s="21"/>
      <c r="Q417" s="21"/>
    </row>
    <row r="418" spans="16:17" x14ac:dyDescent="0.25">
      <c r="P418" s="21"/>
      <c r="Q418" s="21"/>
    </row>
    <row r="419" spans="16:17" x14ac:dyDescent="0.25">
      <c r="P419" s="21"/>
      <c r="Q419" s="21"/>
    </row>
    <row r="420" spans="16:17" x14ac:dyDescent="0.25">
      <c r="P420" s="21"/>
      <c r="Q420" s="21"/>
    </row>
    <row r="421" spans="16:17" x14ac:dyDescent="0.25">
      <c r="P421" s="21"/>
      <c r="Q421" s="21"/>
    </row>
    <row r="422" spans="16:17" x14ac:dyDescent="0.25">
      <c r="P422" s="21"/>
      <c r="Q422" s="21"/>
    </row>
    <row r="423" spans="16:17" x14ac:dyDescent="0.25">
      <c r="P423" s="21"/>
      <c r="Q423" s="21"/>
    </row>
    <row r="424" spans="16:17" x14ac:dyDescent="0.25">
      <c r="P424" s="21"/>
      <c r="Q424" s="21"/>
    </row>
    <row r="425" spans="16:17" x14ac:dyDescent="0.25">
      <c r="P425" s="21"/>
      <c r="Q425" s="21"/>
    </row>
    <row r="426" spans="16:17" x14ac:dyDescent="0.25">
      <c r="P426" s="21"/>
      <c r="Q426" s="21"/>
    </row>
    <row r="427" spans="16:17" x14ac:dyDescent="0.25">
      <c r="P427" s="21"/>
      <c r="Q427" s="21"/>
    </row>
    <row r="428" spans="16:17" x14ac:dyDescent="0.25">
      <c r="P428" s="21"/>
      <c r="Q428" s="21"/>
    </row>
    <row r="429" spans="16:17" x14ac:dyDescent="0.25">
      <c r="P429" s="21"/>
      <c r="Q429" s="21"/>
    </row>
    <row r="430" spans="16:17" x14ac:dyDescent="0.25">
      <c r="P430" s="21"/>
      <c r="Q430" s="21"/>
    </row>
    <row r="431" spans="16:17" x14ac:dyDescent="0.25">
      <c r="P431" s="21"/>
      <c r="Q431" s="21"/>
    </row>
    <row r="432" spans="16:17" x14ac:dyDescent="0.25">
      <c r="P432" s="21"/>
      <c r="Q432" s="21"/>
    </row>
    <row r="433" spans="16:17" x14ac:dyDescent="0.25">
      <c r="P433" s="21"/>
      <c r="Q433" s="21"/>
    </row>
    <row r="434" spans="16:17" x14ac:dyDescent="0.25">
      <c r="P434" s="21"/>
      <c r="Q434" s="21"/>
    </row>
    <row r="435" spans="16:17" x14ac:dyDescent="0.25">
      <c r="P435" s="21"/>
      <c r="Q435" s="21"/>
    </row>
    <row r="436" spans="16:17" x14ac:dyDescent="0.25">
      <c r="P436" s="21"/>
      <c r="Q436" s="21"/>
    </row>
    <row r="437" spans="16:17" x14ac:dyDescent="0.25">
      <c r="P437" s="21"/>
      <c r="Q437" s="21"/>
    </row>
    <row r="438" spans="16:17" x14ac:dyDescent="0.25">
      <c r="P438" s="21"/>
      <c r="Q438" s="21"/>
    </row>
    <row r="439" spans="16:17" x14ac:dyDescent="0.25">
      <c r="P439" s="21"/>
      <c r="Q439" s="21"/>
    </row>
    <row r="440" spans="16:17" x14ac:dyDescent="0.25">
      <c r="P440" s="21"/>
      <c r="Q440" s="21"/>
    </row>
    <row r="441" spans="16:17" x14ac:dyDescent="0.25">
      <c r="P441" s="21"/>
      <c r="Q441" s="21"/>
    </row>
    <row r="442" spans="16:17" x14ac:dyDescent="0.25">
      <c r="P442" s="21"/>
      <c r="Q442" s="21"/>
    </row>
    <row r="443" spans="16:17" x14ac:dyDescent="0.25">
      <c r="P443" s="21"/>
      <c r="Q443" s="21"/>
    </row>
    <row r="444" spans="16:17" x14ac:dyDescent="0.25">
      <c r="P444" s="21"/>
      <c r="Q444" s="21"/>
    </row>
    <row r="445" spans="16:17" x14ac:dyDescent="0.25">
      <c r="P445" s="21"/>
      <c r="Q445" s="21"/>
    </row>
    <row r="446" spans="16:17" x14ac:dyDescent="0.25">
      <c r="P446" s="21"/>
      <c r="Q446" s="21"/>
    </row>
    <row r="447" spans="16:17" x14ac:dyDescent="0.25">
      <c r="P447" s="21"/>
      <c r="Q447" s="21"/>
    </row>
    <row r="448" spans="16:17" x14ac:dyDescent="0.25">
      <c r="P448" s="21"/>
      <c r="Q448" s="21"/>
    </row>
    <row r="449" spans="16:17" x14ac:dyDescent="0.25">
      <c r="P449" s="21"/>
      <c r="Q449" s="21"/>
    </row>
    <row r="450" spans="16:17" x14ac:dyDescent="0.25">
      <c r="P450" s="21"/>
      <c r="Q450" s="21"/>
    </row>
    <row r="451" spans="16:17" x14ac:dyDescent="0.25">
      <c r="P451" s="21"/>
      <c r="Q451" s="21"/>
    </row>
    <row r="452" spans="16:17" x14ac:dyDescent="0.25">
      <c r="P452" s="21"/>
      <c r="Q452" s="21"/>
    </row>
    <row r="453" spans="16:17" x14ac:dyDescent="0.25">
      <c r="P453" s="21"/>
      <c r="Q453" s="21"/>
    </row>
    <row r="454" spans="16:17" x14ac:dyDescent="0.25">
      <c r="P454" s="21"/>
      <c r="Q454" s="21"/>
    </row>
    <row r="455" spans="16:17" x14ac:dyDescent="0.25">
      <c r="P455" s="21"/>
      <c r="Q455" s="21"/>
    </row>
    <row r="456" spans="16:17" x14ac:dyDescent="0.25">
      <c r="P456" s="21"/>
      <c r="Q456" s="21"/>
    </row>
    <row r="457" spans="16:17" x14ac:dyDescent="0.25">
      <c r="P457" s="21"/>
      <c r="Q457" s="21"/>
    </row>
    <row r="458" spans="16:17" x14ac:dyDescent="0.25">
      <c r="P458" s="21"/>
      <c r="Q458" s="21"/>
    </row>
    <row r="459" spans="16:17" x14ac:dyDescent="0.25">
      <c r="P459" s="21"/>
      <c r="Q459" s="21"/>
    </row>
    <row r="460" spans="16:17" x14ac:dyDescent="0.25">
      <c r="P460" s="21"/>
      <c r="Q460" s="21"/>
    </row>
    <row r="461" spans="16:17" x14ac:dyDescent="0.25">
      <c r="P461" s="21"/>
      <c r="Q461" s="21"/>
    </row>
    <row r="462" spans="16:17" x14ac:dyDescent="0.25">
      <c r="P462" s="21"/>
      <c r="Q462" s="21"/>
    </row>
    <row r="463" spans="16:17" x14ac:dyDescent="0.25">
      <c r="P463" s="21"/>
      <c r="Q463" s="21"/>
    </row>
    <row r="464" spans="16:17" x14ac:dyDescent="0.25">
      <c r="P464" s="21"/>
      <c r="Q464" s="21"/>
    </row>
    <row r="465" spans="16:17" x14ac:dyDescent="0.25">
      <c r="P465" s="21"/>
      <c r="Q465" s="21"/>
    </row>
    <row r="466" spans="16:17" x14ac:dyDescent="0.25">
      <c r="P466" s="21"/>
      <c r="Q466" s="21"/>
    </row>
    <row r="467" spans="16:17" x14ac:dyDescent="0.25">
      <c r="P467" s="21"/>
      <c r="Q467" s="21"/>
    </row>
    <row r="468" spans="16:17" x14ac:dyDescent="0.25">
      <c r="P468" s="21"/>
      <c r="Q468" s="21"/>
    </row>
    <row r="469" spans="16:17" x14ac:dyDescent="0.25">
      <c r="P469" s="21"/>
      <c r="Q469" s="21"/>
    </row>
    <row r="470" spans="16:17" x14ac:dyDescent="0.25">
      <c r="P470" s="21"/>
      <c r="Q470" s="21"/>
    </row>
    <row r="471" spans="16:17" x14ac:dyDescent="0.25">
      <c r="P471" s="21"/>
      <c r="Q471" s="21"/>
    </row>
    <row r="472" spans="16:17" x14ac:dyDescent="0.25">
      <c r="P472" s="21"/>
      <c r="Q472" s="21"/>
    </row>
    <row r="473" spans="16:17" x14ac:dyDescent="0.25">
      <c r="P473" s="21"/>
      <c r="Q473" s="21"/>
    </row>
    <row r="474" spans="16:17" x14ac:dyDescent="0.25">
      <c r="P474" s="21"/>
      <c r="Q474" s="21"/>
    </row>
    <row r="475" spans="16:17" x14ac:dyDescent="0.25">
      <c r="P475" s="21"/>
      <c r="Q475" s="21"/>
    </row>
    <row r="476" spans="16:17" x14ac:dyDescent="0.25">
      <c r="P476" s="21"/>
      <c r="Q476" s="21"/>
    </row>
    <row r="477" spans="16:17" x14ac:dyDescent="0.25">
      <c r="P477" s="21"/>
      <c r="Q477" s="21"/>
    </row>
    <row r="478" spans="16:17" x14ac:dyDescent="0.25">
      <c r="P478" s="21"/>
      <c r="Q478" s="21"/>
    </row>
    <row r="479" spans="16:17" x14ac:dyDescent="0.25">
      <c r="P479" s="21"/>
      <c r="Q479" s="21"/>
    </row>
    <row r="480" spans="16:17" x14ac:dyDescent="0.25">
      <c r="P480" s="21"/>
      <c r="Q480" s="21"/>
    </row>
    <row r="481" spans="16:17" x14ac:dyDescent="0.25">
      <c r="P481" s="21"/>
      <c r="Q481" s="21"/>
    </row>
    <row r="482" spans="16:17" x14ac:dyDescent="0.25">
      <c r="P482" s="21"/>
      <c r="Q482" s="21"/>
    </row>
    <row r="483" spans="16:17" x14ac:dyDescent="0.25">
      <c r="P483" s="21"/>
      <c r="Q483" s="21"/>
    </row>
    <row r="484" spans="16:17" x14ac:dyDescent="0.25">
      <c r="P484" s="21"/>
      <c r="Q484" s="21"/>
    </row>
    <row r="485" spans="16:17" x14ac:dyDescent="0.25">
      <c r="P485" s="21"/>
      <c r="Q485" s="21"/>
    </row>
    <row r="486" spans="16:17" x14ac:dyDescent="0.25">
      <c r="P486" s="21"/>
      <c r="Q486" s="21"/>
    </row>
    <row r="487" spans="16:17" x14ac:dyDescent="0.25">
      <c r="P487" s="21"/>
      <c r="Q487" s="21"/>
    </row>
    <row r="488" spans="16:17" x14ac:dyDescent="0.25">
      <c r="P488" s="21"/>
      <c r="Q488" s="21"/>
    </row>
    <row r="489" spans="16:17" x14ac:dyDescent="0.25">
      <c r="P489" s="21"/>
      <c r="Q489" s="21"/>
    </row>
    <row r="490" spans="16:17" x14ac:dyDescent="0.25">
      <c r="P490" s="21"/>
      <c r="Q490" s="21"/>
    </row>
    <row r="491" spans="16:17" x14ac:dyDescent="0.25">
      <c r="P491" s="21"/>
      <c r="Q491" s="21"/>
    </row>
    <row r="492" spans="16:17" x14ac:dyDescent="0.25">
      <c r="P492" s="21"/>
      <c r="Q492" s="21"/>
    </row>
    <row r="493" spans="16:17" x14ac:dyDescent="0.25">
      <c r="P493" s="21"/>
      <c r="Q493" s="21"/>
    </row>
    <row r="494" spans="16:17" x14ac:dyDescent="0.25">
      <c r="P494" s="21"/>
      <c r="Q494" s="21"/>
    </row>
    <row r="495" spans="16:17" x14ac:dyDescent="0.25">
      <c r="P495" s="21"/>
      <c r="Q495" s="21"/>
    </row>
    <row r="496" spans="16:17" x14ac:dyDescent="0.25">
      <c r="P496" s="21"/>
      <c r="Q496" s="21"/>
    </row>
    <row r="497" spans="16:17" x14ac:dyDescent="0.25">
      <c r="P497" s="21"/>
      <c r="Q497" s="21"/>
    </row>
    <row r="498" spans="16:17" x14ac:dyDescent="0.25">
      <c r="P498" s="21"/>
      <c r="Q498" s="21"/>
    </row>
    <row r="499" spans="16:17" x14ac:dyDescent="0.25">
      <c r="P499" s="21"/>
      <c r="Q499" s="21"/>
    </row>
    <row r="500" spans="16:17" x14ac:dyDescent="0.25">
      <c r="P500" s="21"/>
      <c r="Q500" s="21"/>
    </row>
    <row r="501" spans="16:17" x14ac:dyDescent="0.25">
      <c r="P501" s="21"/>
      <c r="Q501" s="21"/>
    </row>
    <row r="502" spans="16:17" x14ac:dyDescent="0.25">
      <c r="P502" s="21"/>
      <c r="Q502" s="21"/>
    </row>
    <row r="503" spans="16:17" x14ac:dyDescent="0.25">
      <c r="P503" s="21"/>
      <c r="Q503" s="21"/>
    </row>
    <row r="504" spans="16:17" x14ac:dyDescent="0.25">
      <c r="P504" s="21"/>
      <c r="Q504" s="21"/>
    </row>
    <row r="505" spans="16:17" x14ac:dyDescent="0.25">
      <c r="P505" s="21"/>
      <c r="Q505" s="21"/>
    </row>
    <row r="506" spans="16:17" x14ac:dyDescent="0.25">
      <c r="P506" s="21"/>
      <c r="Q506" s="21"/>
    </row>
  </sheetData>
  <sortState ref="A9:F30">
    <sortCondition ref="D9:D30"/>
  </sortState>
  <conditionalFormatting sqref="F9 H9 G9:G30 F11:F87">
    <cfRule type="cellIs" dxfId="19" priority="2" operator="greaterThan">
      <formula>1</formula>
    </cfRule>
  </conditionalFormatting>
  <conditionalFormatting sqref="H10:H16">
    <cfRule type="cellIs" dxfId="18" priority="1" operator="greaterThan">
      <formula>1</formula>
    </cfRule>
  </conditionalFormatting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25</vt:i4>
      </vt:variant>
    </vt:vector>
  </HeadingPairs>
  <TitlesOfParts>
    <vt:vector size="25" baseType="lpstr">
      <vt:lpstr>Krenzke_Kiernan (NEW)</vt:lpstr>
      <vt:lpstr>Tsien</vt:lpstr>
      <vt:lpstr>Klöppel</vt:lpstr>
      <vt:lpstr>Kaplan_Fung</vt:lpstr>
      <vt:lpstr>Homewood</vt:lpstr>
      <vt:lpstr>Seaman</vt:lpstr>
      <vt:lpstr>Radtke</vt:lpstr>
      <vt:lpstr>Adam_King</vt:lpstr>
      <vt:lpstr>Parmerter</vt:lpstr>
      <vt:lpstr>Little</vt:lpstr>
      <vt:lpstr>Wang</vt:lpstr>
      <vt:lpstr>Carlson</vt:lpstr>
      <vt:lpstr>Tilman</vt:lpstr>
      <vt:lpstr>Sunakawa</vt:lpstr>
      <vt:lpstr>Yamada</vt:lpstr>
      <vt:lpstr>Blachut</vt:lpstr>
      <vt:lpstr>Pan</vt:lpstr>
      <vt:lpstr>Kolodziej</vt:lpstr>
      <vt:lpstr>Lee</vt:lpstr>
      <vt:lpstr>EVAN</vt:lpstr>
      <vt:lpstr>Zhang</vt:lpstr>
      <vt:lpstr>Summary</vt:lpstr>
      <vt:lpstr>Daco_Goerner_Bellinfante_Exp</vt:lpstr>
      <vt:lpstr>TH-empirical</vt:lpstr>
      <vt:lpstr>Huang _ Budansky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Besitzer</dc:creator>
  <cp:lastModifiedBy>Besitzer</cp:lastModifiedBy>
  <dcterms:created xsi:type="dcterms:W3CDTF">2018-01-06T17:06:00Z</dcterms:created>
  <dcterms:modified xsi:type="dcterms:W3CDTF">2019-05-07T19:09:27Z</dcterms:modified>
</cp:coreProperties>
</file>