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748" tabRatio="593"/>
  </bookViews>
  <sheets>
    <sheet name="SI data" sheetId="5" r:id="rId1"/>
    <sheet name="Introduction" sheetId="4" r:id="rId2"/>
    <sheet name="Data table" sheetId="1" r:id="rId3"/>
    <sheet name="References" sheetId="3" r:id="rId4"/>
  </sheets>
  <definedNames>
    <definedName name="_xlnm._FilterDatabase" localSheetId="2" hidden="1">'Data table'!$A$2:$N$489</definedName>
    <definedName name="CC">#REF!</definedName>
    <definedName name="CCb">#REF!</definedName>
    <definedName name="CCc">#REF!</definedName>
    <definedName name="CCd">#REF!</definedName>
    <definedName name="RR">#REF!</definedName>
    <definedName name="RRb">#REF!</definedName>
    <definedName name="RRc">#REF!</definedName>
    <definedName name="RRd">#REF!</definedName>
    <definedName name="WW">#REF!</definedName>
    <definedName name="WWb">#REF!</definedName>
    <definedName name="WWc">#REF!</definedName>
    <definedName name="WWd">#REF!</definedName>
  </definedNames>
  <calcPr calcId="162913"/>
</workbook>
</file>

<file path=xl/calcChain.xml><?xml version="1.0" encoding="utf-8"?>
<calcChain xmlns="http://schemas.openxmlformats.org/spreadsheetml/2006/main">
  <c r="G228" i="1" l="1"/>
  <c r="G227" i="1"/>
  <c r="G17" i="1"/>
  <c r="G453" i="1"/>
  <c r="G441" i="1"/>
  <c r="G436" i="1"/>
  <c r="G428" i="1"/>
  <c r="G427" i="1"/>
  <c r="G426" i="1"/>
  <c r="G425" i="1"/>
  <c r="G424" i="1"/>
  <c r="G423" i="1"/>
  <c r="G421" i="1"/>
  <c r="G398" i="1"/>
  <c r="G397" i="1"/>
  <c r="G392" i="1"/>
  <c r="G391" i="1"/>
  <c r="G389" i="1"/>
  <c r="G390" i="1"/>
  <c r="G388" i="1"/>
  <c r="G387" i="1"/>
  <c r="G386" i="1"/>
  <c r="G385" i="1"/>
  <c r="G384" i="1"/>
  <c r="G383" i="1"/>
  <c r="G382" i="1"/>
  <c r="G381" i="1"/>
  <c r="G380" i="1"/>
  <c r="G378" i="1"/>
  <c r="G379" i="1"/>
  <c r="G377" i="1"/>
  <c r="G363" i="1"/>
  <c r="G360" i="1"/>
  <c r="G361" i="1"/>
  <c r="G362" i="1"/>
  <c r="G359" i="1"/>
  <c r="G355" i="1"/>
  <c r="G354" i="1"/>
  <c r="G352" i="1"/>
  <c r="G351" i="1"/>
  <c r="G350" i="1"/>
  <c r="G348" i="1"/>
  <c r="G347" i="1"/>
  <c r="G344" i="1"/>
  <c r="G343" i="1"/>
  <c r="G340" i="1"/>
  <c r="G339" i="1"/>
  <c r="G335" i="1"/>
  <c r="G336" i="1"/>
  <c r="G346" i="1"/>
  <c r="G345" i="1"/>
  <c r="G342" i="1"/>
  <c r="G341" i="1"/>
  <c r="G338" i="1"/>
  <c r="G337" i="1"/>
  <c r="G334" i="1"/>
  <c r="G333" i="1"/>
  <c r="G317" i="1"/>
  <c r="G316" i="1"/>
  <c r="G304" i="1"/>
  <c r="G306" i="1"/>
  <c r="G305" i="1"/>
  <c r="G303" i="1"/>
  <c r="G302" i="1"/>
  <c r="G301" i="1"/>
  <c r="G291" i="1"/>
  <c r="G292" i="1"/>
  <c r="G293" i="1"/>
  <c r="G294" i="1"/>
  <c r="G290" i="1"/>
  <c r="G289" i="1"/>
  <c r="G288" i="1"/>
  <c r="G287" i="1"/>
  <c r="G284" i="1"/>
  <c r="G285" i="1"/>
  <c r="G286" i="1"/>
  <c r="G282" i="1"/>
  <c r="G281" i="1"/>
  <c r="G283" i="1"/>
  <c r="G279" i="1"/>
  <c r="G277" i="1"/>
  <c r="G276" i="1"/>
  <c r="G275" i="1"/>
  <c r="G273" i="1"/>
  <c r="G272" i="1"/>
  <c r="G278" i="1"/>
  <c r="G274" i="1"/>
  <c r="G267" i="1"/>
  <c r="G266" i="1"/>
  <c r="G262" i="1"/>
  <c r="G263" i="1"/>
  <c r="G264" i="1"/>
  <c r="G265" i="1"/>
  <c r="G261" i="1"/>
  <c r="G259" i="1"/>
  <c r="G252" i="1"/>
  <c r="G230" i="1"/>
  <c r="G231" i="1"/>
  <c r="G232" i="1"/>
  <c r="G233" i="1"/>
  <c r="G234" i="1"/>
  <c r="G235" i="1"/>
  <c r="G236" i="1"/>
  <c r="G237" i="1"/>
  <c r="G238" i="1"/>
  <c r="G239" i="1"/>
  <c r="G240" i="1"/>
  <c r="G229" i="1"/>
  <c r="G225" i="1"/>
  <c r="G226" i="1"/>
  <c r="G222" i="1"/>
  <c r="G223" i="1"/>
  <c r="G224" i="1"/>
  <c r="G221" i="1"/>
  <c r="G218" i="1"/>
  <c r="G219" i="1"/>
  <c r="G220" i="1"/>
  <c r="G21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2" i="1"/>
  <c r="G38" i="1"/>
  <c r="G39" i="1"/>
  <c r="G40" i="1"/>
  <c r="G41" i="1"/>
  <c r="G42" i="1"/>
  <c r="G43" i="1"/>
  <c r="G44" i="1"/>
  <c r="G45" i="1"/>
  <c r="G46" i="1"/>
  <c r="G47" i="1"/>
  <c r="G48" i="1"/>
  <c r="G49" i="1"/>
  <c r="G50" i="1"/>
  <c r="G51" i="1"/>
  <c r="G37" i="1"/>
  <c r="G26" i="1"/>
  <c r="G25" i="1"/>
  <c r="G24" i="1"/>
  <c r="G23" i="1"/>
  <c r="G22" i="1"/>
  <c r="G21" i="1"/>
  <c r="G11" i="1"/>
  <c r="G10" i="1"/>
  <c r="G7" i="1"/>
  <c r="G8" i="1"/>
  <c r="G9" i="1"/>
  <c r="G6" i="1"/>
</calcChain>
</file>

<file path=xl/sharedStrings.xml><?xml version="1.0" encoding="utf-8"?>
<sst xmlns="http://schemas.openxmlformats.org/spreadsheetml/2006/main" count="4532" uniqueCount="705">
  <si>
    <t>Substrate</t>
  </si>
  <si>
    <t>Organism</t>
  </si>
  <si>
    <t>Enzyme</t>
  </si>
  <si>
    <t>Yield</t>
  </si>
  <si>
    <t>Unit</t>
  </si>
  <si>
    <t>Pretreatment</t>
  </si>
  <si>
    <t>Nutritive or inducing supplement</t>
  </si>
  <si>
    <t>Parameters</t>
  </si>
  <si>
    <t>Notes</t>
  </si>
  <si>
    <t>Date of publication</t>
  </si>
  <si>
    <t>Reference</t>
  </si>
  <si>
    <t>OFAT</t>
  </si>
  <si>
    <t>wheat straw</t>
  </si>
  <si>
    <t>Aspergillus candidus</t>
  </si>
  <si>
    <t>xylanase</t>
  </si>
  <si>
    <t>CMCase</t>
  </si>
  <si>
    <t>FPase</t>
  </si>
  <si>
    <t>U/gds</t>
  </si>
  <si>
    <t>protease</t>
  </si>
  <si>
    <t>corn flour</t>
  </si>
  <si>
    <t>wheat bran</t>
  </si>
  <si>
    <t>rice bran</t>
  </si>
  <si>
    <t>finger millet (ragi)</t>
  </si>
  <si>
    <t>Pleurotus sajor-caju</t>
  </si>
  <si>
    <t>Aspergillus niger N402</t>
  </si>
  <si>
    <t>U/mL</t>
  </si>
  <si>
    <t>Sterilised.</t>
  </si>
  <si>
    <t>for 10gs, 10ml of solution (g/L): KNO3 2,0 ; MgSO4.7H2O 0,5 ; K2HPO4 1,0 ; ZnSO4.7H2O 0,437 ; FeSO4.7H2O 1,116 ; MnSO4.7H2O 0,203.</t>
  </si>
  <si>
    <t>Yield value is approximate.</t>
  </si>
  <si>
    <t>Incubation time (hrs)</t>
  </si>
  <si>
    <t>RSM (Box-Behnken design)</t>
  </si>
  <si>
    <t>U/g</t>
  </si>
  <si>
    <t>NA</t>
  </si>
  <si>
    <t>2 g/L of starch powder to improve fungal growth ; 5% YE.</t>
  </si>
  <si>
    <t>2 g/L of starch powder to improve fungal growth ; 0,5% YE + mineral solution.</t>
  </si>
  <si>
    <t>Lentinus tigrinus (Panus tigrinus) M609RQY</t>
  </si>
  <si>
    <t>rice straw</t>
  </si>
  <si>
    <t>laccase</t>
  </si>
  <si>
    <t>for 6gs, 11,8ml of distilled water + 1ml of solution (g/L): 2 (NH4)2SO4 ; 5 malt extract ; 0,5 MgSO4.H2O ; 0,6 KH2PO4 ; 0,4 K2HPO4 ; 0,2 CaCl2.H2O.</t>
  </si>
  <si>
    <t>Inoculum (1,2ml ; 0,865 g/l) ; T°=30°C.</t>
  </si>
  <si>
    <t>Lentinus tigrinus (Panus tigrinus) M109RQY</t>
  </si>
  <si>
    <t>Inoculum (1,2ml ; 0,865 g/l) ; Incubation (15 days ; 30°C).</t>
  </si>
  <si>
    <t>for 6gs, 11,8ml of distilled water + 1ml of solution (g/l): 2 (NH4)2SO4 ; 5 malt extract ; 0,5 MgSO4.H2O ; 0,6 KH2PO4 ; 0,4 K2HPO4 ; 0,2 CaCl2.H2O.</t>
  </si>
  <si>
    <t>Aspergillus niger CCUG33991</t>
  </si>
  <si>
    <t>Autoclaved (20mn ; 120°C).</t>
  </si>
  <si>
    <t>for 5gs, 5ml of distilled water containing 1% (v/v) glycerol + 1% (w/v) (NH4)2SO4.</t>
  </si>
  <si>
    <t>None</t>
  </si>
  <si>
    <t>corn cob</t>
  </si>
  <si>
    <t>sorghum stover</t>
  </si>
  <si>
    <t>Sieved (0,3-0,6mm) ; autoclaved (20mn ; 120°C).</t>
  </si>
  <si>
    <t>Distilled water containing 1% (v/v) glycerol + 1% (w/v) (NH4)2SO4. Quantity was adjusted to reach MC=70% (w/w).</t>
  </si>
  <si>
    <t>The experiment was realized in a pilot-scale tray reactor. It showed a 2,5-fold higher xylanase activity than in Erlenmeyer flasks, in a shorter time. Enzymes present high temperature stability and long-term preservation.</t>
  </si>
  <si>
    <t>Trichoderma asperellum RCK2011 (mutant strain SR1-7)</t>
  </si>
  <si>
    <t>β-glucosidase</t>
  </si>
  <si>
    <t>Isolation of an UV-mutant strain with high cellulase production. OFAT</t>
  </si>
  <si>
    <t>corn stover</t>
  </si>
  <si>
    <t>pH=10 ; MR 1:2,5. Inoculum (40% (v/w) ) ; T°C=30°C.</t>
  </si>
  <si>
    <t>Trichoderma reesei RUT C-30</t>
  </si>
  <si>
    <t>1g cellulose for 5gs. Solution (g/l): 1,4 (NH4)2SO4 ; 2 K2HPO4 ; 0,3 Urea  ; 0,3 CaCl2 2H2O ; 0,3 MgSO4 7H2O ; 0,75 Peptone ; 0,25 YE ; 1 Tween 80 ; 0,005 FeSO4 7H2O ; 0,0016 MnSO4 7H2O ; 0,0014 ZnSO4 7H2O ; 0,002 CoCl2 6H2O.</t>
  </si>
  <si>
    <t>2 stage experimental design (OFAT + RSM Box-Behnken)</t>
  </si>
  <si>
    <t>Acremonium sp. CSF 17</t>
  </si>
  <si>
    <t>endoglucanase</t>
  </si>
  <si>
    <t>β-xylosidase</t>
  </si>
  <si>
    <t>Solution added to reach predefined MC (g/L): 3,5 (NH)4SO4 ; 3 KH2PO4 ; 0,5 MgSO4.7H20 ; 0,5 CaCl2 ; 10 Tween 80.</t>
  </si>
  <si>
    <t>Substrate proportions (w/w): 1:1.</t>
  </si>
  <si>
    <t>Myrothecium gramineum CSF 23</t>
  </si>
  <si>
    <t>Colletotrichum crassipes CSY 02</t>
  </si>
  <si>
    <t>Coniothyrium minitans CV 03</t>
  </si>
  <si>
    <t>Ustilaginoidea sp. CV 04</t>
  </si>
  <si>
    <t>20% gds cellulose. Solution (g/l): 1,4 (NH4)2SO4 ; 2 K2HPO4 ; 0,3 Urea  ; 0,3 CaCl2 2H2O ; 0,3 MgSO4 7H2O ; 0,75 Peptone ; 0,25 YE ; 1 Tween 80 ; 0,005 FeSO4 7H2O ; 0,0016 MnSO4 7H2O ; 0,0014 ZnSO4 7H2O ; 0,002 CoCl2 6H2O.</t>
  </si>
  <si>
    <t>Cladosporium cladosporioides PAJ 03</t>
  </si>
  <si>
    <t>Phomopsis stipata SC 04</t>
  </si>
  <si>
    <t>Paecilomyces sp. SF 021</t>
  </si>
  <si>
    <t>Chaetomium sp. TCF 01</t>
  </si>
  <si>
    <t>Coniella petrakii PM 02</t>
  </si>
  <si>
    <t>Ustilaginoidea sp. XYA 04</t>
  </si>
  <si>
    <t>Trichoderma viridae PAJ 01</t>
  </si>
  <si>
    <t>Botryosphaeria sp. AM 01</t>
  </si>
  <si>
    <t>pH=5 ; MC=70% (w/v) ; Inoculum (5 mycelial plugs ∅8mm) ; T°=28°C.</t>
  </si>
  <si>
    <t>Washed, air-dried (40°C).</t>
  </si>
  <si>
    <t>Substrate proportions (w/w): 1:1. β-glucosidase yield value is approximate. Enzymes present stability for a wide range of pH and T° from 30 to 70°C.</t>
  </si>
  <si>
    <t>Substrate proportions (w/w): 1:1. Enzymes present stability for a wide range of pH and T° from 30 to 70°C.</t>
  </si>
  <si>
    <t>pH=5-6 ; MC=65% (w/v) ; Inoculum (6 mycelial plugs ∅8mm) ; T°=28°C.</t>
  </si>
  <si>
    <t>mixture (rice straw ; wheat flour)</t>
  </si>
  <si>
    <t>mixture (rice husk ; wheat flour)</t>
  </si>
  <si>
    <t>mixture (wheat bran ; sugarcane bagasse)</t>
  </si>
  <si>
    <t>mixture (wheat bran ; cottonseed meal)</t>
  </si>
  <si>
    <t>mixture (oat ; sugarcane bagasse)</t>
  </si>
  <si>
    <t>Input</t>
  </si>
  <si>
    <t>Biological agent</t>
  </si>
  <si>
    <t>Output</t>
  </si>
  <si>
    <t>Article information</t>
  </si>
  <si>
    <t>Process conditions</t>
  </si>
  <si>
    <t>barley</t>
  </si>
  <si>
    <t>Monascus anka</t>
  </si>
  <si>
    <t>glucoamylase</t>
  </si>
  <si>
    <t>α-amylase</t>
  </si>
  <si>
    <t>non-waxy rice</t>
  </si>
  <si>
    <t>waxy rice</t>
  </si>
  <si>
    <t>rice</t>
  </si>
  <si>
    <t xml:space="preserve">Experience realised on a solid-state plate. The enzyme produced have different temperature optimum. Reducing the T° during the last 48h permits to improve the α-amylase production without reducing the amount of glucoamylase. </t>
  </si>
  <si>
    <t>U/cm²</t>
  </si>
  <si>
    <t>Experience realised on a solid-state plate. Yield values are measured per unit area of the plate, and are approximate.</t>
  </si>
  <si>
    <t>Solution added to reach predefined MC: 0,7% KH2PO4 ;  0,2% K2HPO4 ; 0,05% MgSO4 7H2O ; 0,1% (NH4)2SO4 ; 0,06% YE ; 0,0001% ZnSO4 ; 0,00005% FeSO4 ;  0,005% MnSO4.</t>
  </si>
  <si>
    <t>Yield values are approximate.</t>
  </si>
  <si>
    <t>Co-culture (Penicillium oxalicum SAUe-3.510 ; Pleurotus ostreatus MTCC 1804)</t>
  </si>
  <si>
    <t>avicelase</t>
  </si>
  <si>
    <t>MC=70% ; Inoculum (P. ostreatus at 0h then P. oxalicum at 48h ; 3 fungal discs ∅8mm each) ; T°=30°C.</t>
  </si>
  <si>
    <t>mixture (wheat bran ; sphagnum peat)</t>
  </si>
  <si>
    <t>Trichoderma reesei RutC30</t>
  </si>
  <si>
    <t>Trichoderma reesei RutC31</t>
  </si>
  <si>
    <t>Trichoderma reesei RutC32</t>
  </si>
  <si>
    <t>Trichoderma reesei RutC33</t>
  </si>
  <si>
    <t>Aspergillus saccharolyticus AP</t>
  </si>
  <si>
    <t>Aspergillus carbonarius ITEM 5010</t>
  </si>
  <si>
    <t>Aspergillus niger CBS 554.65</t>
  </si>
  <si>
    <t>Co-culture (Trichoderma reesei RutC30 ; Aspergillus saccharolyticus AP)</t>
  </si>
  <si>
    <t>Co-culture (Trichoderma reesei RutC30 ; Aspergillus carbonarius ITEM 5010)</t>
  </si>
  <si>
    <t>Co-culture (Trichoderma reesei RutC30 ; Aspergillus niger CBS 554.65)</t>
  </si>
  <si>
    <t>Mixed with 59% (w/v) ultrapure water, autoclaved (1h ; 121°C) twice.</t>
  </si>
  <si>
    <t>Aspergillus niger NH3</t>
  </si>
  <si>
    <t>Sterilised (20mn ; 121°C).</t>
  </si>
  <si>
    <t>for 3gs, 30 ml of Reese's minimal medium (g/L) : 2 KH2PO4 ; 1,4 (NH4)2SO4 ; 0,3 MgSO4.7H2O ; 0,3 CaCl2.2H2O ; 0,005 FeSO4.7H2O ; 0,0016 MnSO4.2H2O ; 0,0014 ZnSO4.7H2O ; 0,002 CoCl2.6H2O ; 1% α-cellulose.</t>
  </si>
  <si>
    <t>mixture (wheat bran ; wheat straw)</t>
  </si>
  <si>
    <r>
      <t>pH=4,8</t>
    </r>
    <r>
      <rPr>
        <sz val="10"/>
        <color theme="1"/>
        <rFont val="Calibri"/>
        <family val="2"/>
      </rPr>
      <t>±</t>
    </r>
    <r>
      <rPr>
        <sz val="10"/>
        <color theme="1"/>
        <rFont val="Calibri"/>
        <family val="2"/>
        <scheme val="minor"/>
      </rPr>
      <t>0,2 ; Inoculum (3mg fresh weight of mycelium) ;T°=30°C.</t>
    </r>
  </si>
  <si>
    <t>{3,2} simplex centroid experimental design for optimisation of the substrate. OFAT for  other parameters.</t>
  </si>
  <si>
    <t>Aspergillus niger RCKH-3</t>
  </si>
  <si>
    <t>Sieved (375-750µm), washed with distilled water, air-dried.</t>
  </si>
  <si>
    <t>Overall Evaluation Criteria</t>
  </si>
  <si>
    <t>Ganoderma applanatum BEOFB 411</t>
  </si>
  <si>
    <t>for 5gs, 10ml of solution (g/L): 2 NH4NO3 ; 1 K2HPO4 ; 0,4 NaH2PO4 ; 0,5 MgSO4.7H2O ; 2 YE.</t>
  </si>
  <si>
    <r>
      <t>pH=6,5 ; Inoculum (3 ml) ; T°=22</t>
    </r>
    <r>
      <rPr>
        <sz val="10"/>
        <color theme="1"/>
        <rFont val="Calibri"/>
        <family val="2"/>
      </rPr>
      <t>±2°C ; Agitation: shaker 160rpm.</t>
    </r>
  </si>
  <si>
    <t>Aspergillus lentulus FJ172995</t>
  </si>
  <si>
    <t>Autoclaved (20mn ; 120°C ; 15psi).</t>
  </si>
  <si>
    <t>for 5gs, 15ml of solution (g/L): 2,5 YE ; 0,1 MgSO4 ; 0,5 K2HPO4 ; 0,5 NH4NO3 ; 1 NaCl.</t>
  </si>
  <si>
    <t xml:space="preserve">The produced xylanase was remarquable by its purity (nearly cellulase-free) and T°/pH stability (&gt;75% activity retained at pH 9 and 70°C). </t>
  </si>
  <si>
    <t>for 5gs, 15ml of solution (g/L): 0,3 urea ; 0,1 MgSO4 ; 0,5 K2HPO4 ; 0,2 NH4Cl.</t>
  </si>
  <si>
    <t xml:space="preserve">The produced xylanase was remarquable by its purity (nearly cellulase-free) and T°/pH stability (&gt;75% activity retained at pH 9 and 70°C). The use of urea (instead of YE) as nitrogen source improved purity. </t>
  </si>
  <si>
    <t>Trichoderma G26</t>
  </si>
  <si>
    <t>for 6gs, 15ml of solution (w/v): 2% (NH4)2SO4 ; 1% K2HPO4 ; 8,9% soybean cake powder ; 1% urea ; 4% (v/v) corn steep liquor.</t>
  </si>
  <si>
    <t>Trichoderma veride sp.3.2942</t>
  </si>
  <si>
    <t>for 30gs, 30ml of solution (unit:NA): 1% (NH4)2SO4 ; 0,3%KH2PO4 ; 0,05% CaCl2 ; 0,05% MgSO4.</t>
  </si>
  <si>
    <t>mixture (wheat bran ; rice straw ; corn cob residue)</t>
  </si>
  <si>
    <t>T°=28°C.</t>
  </si>
  <si>
    <t>Washed, dried, powdered, sterilised (15mn ; 121°C).</t>
  </si>
  <si>
    <t>Thermoascus aurantiacus RBB1</t>
  </si>
  <si>
    <t>Autoclaved (30mn ; 121°C).</t>
  </si>
  <si>
    <t>SSF : NA. Extraction : Central Composite Rotatable design (CCRD) + RSM.</t>
  </si>
  <si>
    <t>Yield value is approximate. This yield value, obtained under optimised extraction conditions, was in average 1,8-fold higher than in un-optimized conditions.</t>
  </si>
  <si>
    <t>Aspergillus ficuum JNSP5-06</t>
  </si>
  <si>
    <t>inulinase</t>
  </si>
  <si>
    <t>Substrate proportions: 1:1.</t>
  </si>
  <si>
    <t>Aspergillus terreus CECT 2808</t>
  </si>
  <si>
    <t>ferulic acid esterase</t>
  </si>
  <si>
    <t>mixture (corn cob ; vine trimming shoots)</t>
  </si>
  <si>
    <t>Solution added to reach the predefined MC (g/L) : 20 peptone ; 10 YE ; 0,05 FeSO4 ; 0,05 MgSO4 ; 0,05 ZnSO4 ; 0,05 MnCl2 ; 0,05 CaCl2 ; 0,008 CuSO4.</t>
  </si>
  <si>
    <t>Pichia stipitis</t>
  </si>
  <si>
    <t>mixture (wheat bran ; corn cob)</t>
  </si>
  <si>
    <t>MC=80% ; Inoculum (1ml/25gds ; OD620nm=15) ; T°=28°C.</t>
  </si>
  <si>
    <t>Mixture autoclaved (15mn ; 121,5°C).</t>
  </si>
  <si>
    <t>Solution added to reach the predefined MC (g/L) :1 NaNO3 ; 0,5 YE ; 1 K2HPO4 ; 1 MgSO4.7H2O.</t>
  </si>
  <si>
    <t>OFAT + RSM (Box-Benkhen design)</t>
  </si>
  <si>
    <t>Aspergillus sp Tam1</t>
  </si>
  <si>
    <t>cellobiohydrolase</t>
  </si>
  <si>
    <t>Co-culture (Auricularia polytricha AP ; Irpex lacteus CD2)</t>
  </si>
  <si>
    <t>Cellobiohydrolase was the only enzyme to present lower activity in co-culture than in monocultures.</t>
  </si>
  <si>
    <t>Inoculum (A. polytricha: 8ml ; I. lacteus: 2ml) ; T°=28°C.</t>
  </si>
  <si>
    <t>SSF : NA. Extraction : Central Composite design (CCD).</t>
  </si>
  <si>
    <t>The yield value obtained under optimised extraction condition, was 1,27-fold higher than in un-optimized conditions. Extraction reached a recovery efficiency of 90%</t>
  </si>
  <si>
    <t>sorghum straw</t>
  </si>
  <si>
    <t>Aspergillus niger GS1</t>
  </si>
  <si>
    <t>corn pericarp</t>
  </si>
  <si>
    <r>
      <t>Jacketed bioreactor with helical tubing ; load</t>
    </r>
    <r>
      <rPr>
        <sz val="10"/>
        <color theme="1"/>
        <rFont val="Calibri"/>
        <family val="2"/>
      </rPr>
      <t>≈</t>
    </r>
    <r>
      <rPr>
        <sz val="10"/>
        <color theme="1"/>
        <rFont val="Calibri"/>
        <family val="2"/>
        <scheme val="minor"/>
      </rPr>
      <t>5,5kg. MC=80% (w/v) ; packing density=0,6g/L ; T°=30°C ; air flow=0,2vvm.</t>
    </r>
  </si>
  <si>
    <t>U/g protein</t>
  </si>
  <si>
    <t>Among different purification procedures tested, "Macro-Prep methyl hydrophobic interaction chromatography" multiplied β-xylosidase activity by 1289 (i.e. 386 700 U/g protein), with a yield of 0,48%.</t>
  </si>
  <si>
    <t>Inoculum (1ml ; 1E6 spores/ml) ; T°=30°C ; Agitation=125rpm.</t>
  </si>
  <si>
    <t>Inoculum (1E6 spores/gds) ; spatula mixing (NA) ; Incubation on Petri dishes (2g of inoculated dry substrate/dish) ; T°=28°C.</t>
  </si>
  <si>
    <t>Initial pH not adjusted ; MC=60% (w/w) ; Inoculum (1E7 spores/gds) ; T°=29±2°C.</t>
  </si>
  <si>
    <t>pH≈6,7 ; MC=70% (w/w) ; Inoculum (1E7 spores/gds) ; T°=28-35°C. Bioreactor (40*40*80cm) with 3 trays (25*50*2cm).</t>
  </si>
  <si>
    <t>Initial pH=4,8 ; MC=57,5% ; Inoculum (3E6 spores/g) ; T°= 30±2°C.</t>
  </si>
  <si>
    <t>Inoculum (1ml ; 5E6 spores/ml) ; T°=25°C.</t>
  </si>
  <si>
    <t>Inoculum (T. reesei at 0h then A. saccharolyticus at 48h ; 1ml ; 2,5E6 spores/ml each) ; T°=25°C.</t>
  </si>
  <si>
    <t>Inoculum (T. reesei at 0h then A. carbonarius at 48h ; 1ml ; 2,5E6 spores/ml each) ; T°=25°C.</t>
  </si>
  <si>
    <t>Inoculum (T. reesei at 0h then A. niger at 48h ; 1ml ; 2,5E6 spores/ml each) ; T°=25°C.</t>
  </si>
  <si>
    <t>Inoculum (5% spores suspension) ; T°=30°C.</t>
  </si>
  <si>
    <t>pH=4,8 ; MC=80% ; Inoculum (3E6 spores/ml) ; T°=25°C.</t>
  </si>
  <si>
    <t>Inoculum (4mL ; 1E6-1E8 spores/mL) ; C:N ratio 20:1 ; pH=5 ; T°=35°C.</t>
  </si>
  <si>
    <t>66%w/v of Kirk's basal salts medium (mg/L): 220 C4H12N2O6 ; 210 KH2PO4 ; 50 MgSO4.7H2O ; 10 CaCl2 ; 1 thiamine + 10mL Tween 80 (10%) ; 10mL veratryl alcohol (100mM) ; 10 trace metal solution (mg/L): 80 CuSO4 ; 50 NaMoO4 ; 70 MnSO4.7H2O ; 43 ZnSO4.7H2O ; 50 FeSO4.</t>
  </si>
  <si>
    <t>Pleurotus eryngii</t>
  </si>
  <si>
    <t>Pleurotus ostreatus</t>
  </si>
  <si>
    <t>Trametes versicolor</t>
  </si>
  <si>
    <t>MC=82% ; T=30°C.</t>
  </si>
  <si>
    <t>Aspergillus niger ADH 11</t>
  </si>
  <si>
    <t>Dried (room T°) until MC=10%, sieved (4,5mm-9mm), sterilised (30mn ; 121°C).</t>
  </si>
  <si>
    <t>Dried (room T°) until MC=10%, sieved (0,5-4,5mm), sterilised (30mn ; 121°C).</t>
  </si>
  <si>
    <t>7,1% (v/v of substrate) moistening medium: corn steep liquor (CSL)</t>
  </si>
  <si>
    <t>pH=5,3 ; Inoculum (1E8 spores/mL ; 30% v/v of CSL) ; T°=30°C.</t>
  </si>
  <si>
    <t>Inoculum (1E2 spores/plate) ;T°=35°C.</t>
  </si>
  <si>
    <t>Inoculum (1E2 spores/plate) ; T°=35°C for 168h ; then 25°C for 48h.</t>
  </si>
  <si>
    <t>Aspergillus niger 12</t>
  </si>
  <si>
    <t>Solution added to reach the predefined MC : 0,1 mol/L HCl + 0,9% W/v (NH4)2SO4.</t>
  </si>
  <si>
    <t>Autoclaved (20mn ; 121°C).</t>
  </si>
  <si>
    <t>Initial pH=4,8 ; MC=57,5% ; Inoculum (3E6 spores/g) ; T°=30±2°C. Tray bioreactor (Koji room CSIR NIIST) ; RH=80%.</t>
  </si>
  <si>
    <t>Inoculum (20% v/w of the substrate) ; RH=95% ; T°=30°C ; Agitation: shaker 130rpm.</t>
  </si>
  <si>
    <t>pH=5,5 ; Inoculum (4% v/v) ; T°=28°C ; RH=80%.</t>
  </si>
  <si>
    <t>Full factorial design + RSM (Central Composite design)</t>
  </si>
  <si>
    <t>Inoculum (1E7 conodia/gds) ; MC=72% ; T°=32°C ; air flow= 20mL/mn (forced aeration) ; RH=70%.</t>
  </si>
  <si>
    <t>Yield value is approximate. Additional experience was conducted to determine optimal pH and T°.</t>
  </si>
  <si>
    <t>Trichoderma viride IR05</t>
  </si>
  <si>
    <t>Vogel's medium (10mL/10gs)</t>
  </si>
  <si>
    <r>
      <t>Inoculum (1mL) ; T°=30</t>
    </r>
    <r>
      <rPr>
        <sz val="10"/>
        <color theme="1"/>
        <rFont val="Calibri"/>
        <family val="2"/>
      </rPr>
      <t>±1</t>
    </r>
    <r>
      <rPr>
        <sz val="10"/>
        <color theme="1"/>
        <rFont val="Calibri"/>
        <family val="2"/>
        <scheme val="minor"/>
      </rPr>
      <t>°C.</t>
    </r>
  </si>
  <si>
    <t>rice husk</t>
  </si>
  <si>
    <t>Fomitopsis sp. RCK2010</t>
  </si>
  <si>
    <t>Authors recommend the use of statistical methods such as RSM for a better conditions optimisation.</t>
  </si>
  <si>
    <t xml:space="preserve">Authors recommend the use of statistical methods such as RSM for a better conditions optimisation. Wheat bran was by far the best substrate for cellulase production (compared to corn cob, corn stover, wheat straw). </t>
  </si>
  <si>
    <t>Aspergillus oryzae</t>
  </si>
  <si>
    <t>Sterilised (15mn ; 121°C).</t>
  </si>
  <si>
    <t>MC=50% w/v ; Inoculum (2mL ; 1E7 spores/mL) ; T°=30°C.</t>
  </si>
  <si>
    <t>mixture (wheat bran ; rice straw)</t>
  </si>
  <si>
    <t>Rhizopus oryzae SN5</t>
  </si>
  <si>
    <r>
      <t xml:space="preserve">Modified Czapex-Dox inorganic medium (g/L): 2 NaNO3 ; 0,5 KCl ; 0,01 FeSo4.7H2O ; </t>
    </r>
    <r>
      <rPr>
        <i/>
        <sz val="10"/>
        <color theme="1"/>
        <rFont val="Calibri"/>
        <family val="2"/>
        <scheme val="minor"/>
      </rPr>
      <t>NA</t>
    </r>
    <r>
      <rPr>
        <sz val="10"/>
        <color theme="1"/>
        <rFont val="Calibri"/>
        <family val="2"/>
        <scheme val="minor"/>
      </rPr>
      <t>MgSO4.7H2O ; 4,5 KH2PO4.</t>
    </r>
  </si>
  <si>
    <t>OFAT + EVOP-factorial design (pH ; T° ; incubation time).</t>
  </si>
  <si>
    <t>Optimisation via EVOP-factorial design resulted in cellulase and xylanase activies respectively 1,15 and 1,06-fold higher than via OFAT.</t>
  </si>
  <si>
    <t>Autoclaved.</t>
  </si>
  <si>
    <t>Aspergillus tubingensis CR16</t>
  </si>
  <si>
    <t>invertase</t>
  </si>
  <si>
    <t>Autoclaved (15mn ; 121°C).</t>
  </si>
  <si>
    <t>for 10gs, 13 mL of distilled water containing 11.47% inulin ; 0.76% NH4H2PO4 ; 0.5% NaCl ; 0.05% MgSO4 ; 0.01% ZnSO4 ; 0.1% KH2PO4 ; 5.71% corn steep liquor ; 0.5% Tween-80 on the basis of dry solid substrate (w/w).</t>
  </si>
  <si>
    <t>pH=6,1 ; MC=71,2% ; Inoculum (1E9 spores/mL) ; T°=30°C.</t>
  </si>
  <si>
    <t>Corn steep liquor added to reach predefined MC.</t>
  </si>
  <si>
    <r>
      <t>Authors claim: "</t>
    </r>
    <r>
      <rPr>
        <i/>
        <sz val="10"/>
        <color theme="1"/>
        <rFont val="Calibri"/>
        <family val="2"/>
        <scheme val="minor"/>
      </rPr>
      <t>Enzyme yield based on sucrose hydrolytic activity was 1358,6±0,8 U/g which was the highest yield reported so far.</t>
    </r>
    <r>
      <rPr>
        <sz val="10"/>
        <color theme="1"/>
        <rFont val="Calibri"/>
        <family val="2"/>
        <scheme val="minor"/>
      </rPr>
      <t>"</t>
    </r>
  </si>
  <si>
    <t>Trichoderma reesei ATCC 13631</t>
  </si>
  <si>
    <t>pH=5 ; Inoculum (5E6 spores/gds) ; MC=80% w/w ; T°=28°C.</t>
  </si>
  <si>
    <t>Taguchi optimisation method for optimisation of the additive cocktail.</t>
  </si>
  <si>
    <r>
      <t xml:space="preserve">0,4mL/gds Mandel's medium (mg/L): 300 urea ; 1400 (NH4)2SO4 ; 2000 KH2PO4 ; 300 CaCl2 ; 300 MgSO4.7H2O ; 750 proteose peptone ; 250 YE ; 5 FeSO4.H2O ; 1,6 MnSO4.7H2O ; 1,4 ZnSO4.7H2O ; 2 CoCl2.6H2O. </t>
    </r>
    <r>
      <rPr>
        <i/>
        <sz val="10"/>
        <color theme="1"/>
        <rFont val="Calibri"/>
        <family val="2"/>
        <scheme val="minor"/>
      </rPr>
      <t>Additives cocktail (mg/gds): 0,2 Tween 80 ; 4 betaine ; 4 CMCose.</t>
    </r>
  </si>
  <si>
    <r>
      <t xml:space="preserve">0,4mL/gds Mandel's medium (mg/L): 300 urea ; 1400 (NH4)2SO4 ; 2000 KH2PO4 ; 300 CaCl2 ; 300 MgSO4.7H2O ; 750 proteose peptone ; 250 YE ; 5 FeSO4.H2O ; 1,6 MnSO4.7H2O ; 1,4 ZnSO4.7H2O ; 2 CoCl2.6H2O. </t>
    </r>
    <r>
      <rPr>
        <i/>
        <sz val="10"/>
        <color theme="1"/>
        <rFont val="Calibri"/>
        <family val="2"/>
        <scheme val="minor"/>
      </rPr>
      <t>Additives cocktail (mg/gds):  4 betaine ; 2 CMCose ; 1,6 lactose.</t>
    </r>
  </si>
  <si>
    <r>
      <t xml:space="preserve">0,4mL/gds Mandel's medium (mg/L): 300 urea ; 1400 (NH4)2SO4 ; 2000 KH2PO4 ; 300 CaCl2 ; 300 MgSO4.7H2O ; 750 proteose peptone ; 250 YE ; 5 FeSO4.H2O ; 1,6 MnSO4.7H2O ; 1,4 ZnSO4.7H2O ; 2 CoCl2.6H2O. </t>
    </r>
    <r>
      <rPr>
        <i/>
        <sz val="10"/>
        <color theme="1"/>
        <rFont val="Calibri"/>
        <family val="2"/>
        <scheme val="minor"/>
      </rPr>
      <t>Additives cocktail (mg/gds): 0,2 Tween 80 ; 4 betaine ; 4 lactose.</t>
    </r>
  </si>
  <si>
    <r>
      <t xml:space="preserve">0,4mL/gds Mandel's medium (mg/L): 300 urea ; 1400 (NH4)2SO4 ; 2000 KH2PO4 ; 300 CaCl2 ; 300 MgSO4.7H2O ; 750 proteose peptone ; 250 YE ; 5 FeSO4.H2O ; 1,6 MnSO4.7H2O ; 1,4 ZnSO4.7H2O ; 2 CoCl2.6H2O. </t>
    </r>
    <r>
      <rPr>
        <i/>
        <sz val="10"/>
        <color theme="1"/>
        <rFont val="Calibri"/>
        <family val="2"/>
        <scheme val="minor"/>
      </rPr>
      <t>Additives cocktail (mg/gds): 0,2 Tween 80 ; 2 CMCose.</t>
    </r>
  </si>
  <si>
    <r>
      <t xml:space="preserve">0,4mL/gds Mandel's medium (mg/L): 300 urea ; 1400 (NH4)2SO4 ; 2000 KH2PO4 ; 300 CaCl2 ; 300 MgSO4.7H2O ; 750 proteose peptone ; 250 YE ; 5 FeSO4.H2O ; 1,6 MnSO4.7H2O ; 1,4 ZnSO4.7H2O ; 2 CoCl2.6H2O. </t>
    </r>
    <r>
      <rPr>
        <i/>
        <sz val="10"/>
        <color theme="1"/>
        <rFont val="Calibri"/>
        <family val="2"/>
        <scheme val="minor"/>
      </rPr>
      <t>Additives cocktail (mg/gds): 0,2 Tween 80 ; 2 betaine ; 4 CMCose ; 1,6 lactose.</t>
    </r>
  </si>
  <si>
    <r>
      <t xml:space="preserve">0,4mL/gds Mandel's medium (mg/L): 300 urea ; 1400 (NH4)2SO4 ; 2000 KH2PO4 ; 300 CaCl2 ; 300 MgSO4.7H2O ; 750 proteose peptone ; 250 YE ; 5 FeSO4.H2O ; 1,6 MnSO4.7H2O ; 1,4 ZnSO4.7H2O ; 2 CoCl2.6H2O. </t>
    </r>
    <r>
      <rPr>
        <i/>
        <sz val="10"/>
        <color theme="1"/>
        <rFont val="Calibri"/>
        <family val="2"/>
        <scheme val="minor"/>
      </rPr>
      <t>Additives cocktail (mg/gds): 2 betaine ; 2 CMCose ; 1,6 lactose.</t>
    </r>
  </si>
  <si>
    <r>
      <t xml:space="preserve">0,4mL/gds Mandel's medium (mg/L): 300 urea ; 1400 (NH4)2SO4 ; 2000 KH2PO4 ; 300 CaCl2 ; 300 MgSO4.7H2O ; 750 proteose peptone ; 250 YE ; 5 FeSO4.H2O ; 1,6 MnSO4.7H2O ; 1,4 ZnSO4.7H2O ; 2 CoCl2.6H2O. </t>
    </r>
    <r>
      <rPr>
        <i/>
        <sz val="10"/>
        <color theme="1"/>
        <rFont val="Calibri"/>
        <family val="2"/>
        <scheme val="minor"/>
      </rPr>
      <t>Additives cocktail (mg/gds): 0,2 Tween 80 ; 2 CMCose ; 1,6 lactose.</t>
    </r>
  </si>
  <si>
    <r>
      <t xml:space="preserve">0,4mL/gds Mandel's medium (mg/L): 300 urea ; 1400 (NH4)2SO4 ; 2000 KH2PO4 ; 300 CaCl2 ; 300 MgSO4.7H2O ; 750 proteose peptone ; 250 YE ; 5 FeSO4.H2O ; 1,6 MnSO4.7H2O ; 1,4 ZnSO4.7H2O ; 2 CoCl2.6H2O. </t>
    </r>
    <r>
      <rPr>
        <i/>
        <sz val="10"/>
        <color theme="1"/>
        <rFont val="Calibri"/>
        <family val="2"/>
        <scheme val="minor"/>
      </rPr>
      <t>Additives cocktail (mg/gds): 0,2 Tween 80 ; 4 CMCose ; 1,6 lactose.</t>
    </r>
  </si>
  <si>
    <r>
      <t xml:space="preserve">0,4mL/gds Mandel's medium (mg/L): 300 urea ; 1400 (NH4)2SO4 ; 2000 KH2PO4 ; 300 CaCl2 ; 300 MgSO4.7H2O ; 750 proteose peptone ; 250 YE ; 5 FeSO4.H2O ; 1,6 MnSO4.7H2O ; 1,4 ZnSO4.7H2O ; 2 CoCl2.6H2O. </t>
    </r>
    <r>
      <rPr>
        <i/>
        <sz val="10"/>
        <color theme="1"/>
        <rFont val="Calibri"/>
        <family val="2"/>
        <scheme val="minor"/>
      </rPr>
      <t>Additives cocktail (mg/gds): 2 CMCose ; 4 lactose.</t>
    </r>
  </si>
  <si>
    <r>
      <t xml:space="preserve">The study focused on the impact of 4 carboneous additives on the production of xylanase, CMCase and FPase. The additive cocktail used in this experiment (cf. </t>
    </r>
    <r>
      <rPr>
        <i/>
        <sz val="10"/>
        <color theme="1"/>
        <rFont val="Calibri"/>
        <family val="2"/>
        <scheme val="minor"/>
      </rPr>
      <t>Nutritive or inducing supplement</t>
    </r>
    <r>
      <rPr>
        <sz val="10"/>
        <color theme="1"/>
        <rFont val="Calibri"/>
        <family val="2"/>
        <scheme val="minor"/>
      </rPr>
      <t>) has been optimised for xylanase production.</t>
    </r>
  </si>
  <si>
    <r>
      <t xml:space="preserve">The study focused on the impact of 4 carboneous additives on the production of xylanase, CMCase and FPase. The additive cocktail used in this experiment (cf. </t>
    </r>
    <r>
      <rPr>
        <i/>
        <sz val="10"/>
        <color theme="1"/>
        <rFont val="Calibri"/>
        <family val="2"/>
        <scheme val="minor"/>
      </rPr>
      <t>Nutritive or inducing supplement</t>
    </r>
    <r>
      <rPr>
        <sz val="10"/>
        <color theme="1"/>
        <rFont val="Calibri"/>
        <family val="2"/>
        <scheme val="minor"/>
      </rPr>
      <t>) has been optimised for CMCase production.</t>
    </r>
  </si>
  <si>
    <r>
      <t xml:space="preserve">The study focused on the impact of 4 carboneous additives on the production of xylanase, CMCase and FPase. The additive cocktail used in this experiment (cf. </t>
    </r>
    <r>
      <rPr>
        <i/>
        <sz val="10"/>
        <color theme="1"/>
        <rFont val="Calibri"/>
        <family val="2"/>
        <scheme val="minor"/>
      </rPr>
      <t>Nutritive or inducing supplement</t>
    </r>
    <r>
      <rPr>
        <sz val="10"/>
        <color theme="1"/>
        <rFont val="Calibri"/>
        <family val="2"/>
        <scheme val="minor"/>
      </rPr>
      <t>) has been optimised for FPase production.</t>
    </r>
  </si>
  <si>
    <r>
      <t xml:space="preserve">0,4mL/gds Mandel's medium (mg/L): 300 urea ; 1400 (NH4)2SO4 ; 2000 KH2PO4 ; 300 CaCl2 ; 300 MgSO4.7H2O ; 750 proteose peptone ; 250 YE ; 5 FeSO4.H2O ; 1,6 MnSO4.7H2O ; 1,4 ZnSO4.7H2O ; 2 CoCl2.6H2O. </t>
    </r>
    <r>
      <rPr>
        <i/>
        <sz val="10"/>
        <color theme="1"/>
        <rFont val="Calibri"/>
        <family val="2"/>
        <scheme val="minor"/>
      </rPr>
      <t>Additives cocktail (mg/gds): 0,2 Tween 80 ; 2 betaine ; 2 CMCose ; 1,6 lactose.</t>
    </r>
  </si>
  <si>
    <t>Solution added to reach the predefined MR (% w/v) : 0,05 NH4Cl ; 0,2 beef extract ; 0,3 PEG 8000.</t>
  </si>
  <si>
    <t>pH=5 ; MR 1:3,5 ; Inoculum (30% v/w of the substrate ; age: 18h) ; T°=30°C.</t>
  </si>
  <si>
    <t>Toyama's solution added to reach the predefined MR (g/L) : 10 (NH4)2SO4 ; 3 KH2PO4 ; 0,5 MgSO4.7H2O ; 0,5 Cacl2.</t>
  </si>
  <si>
    <t>pH=4,5-5 ; MR 1:4 ; Inoculum (3 agar plugs ∅8mm) ; T°=50°C.</t>
  </si>
  <si>
    <t>Solution added to reach the predefined MR (g/L): 1,3 (NH4)2SO4 ;5 NaNO3 ; 4,5 KH2PO4 ; 3 YE.</t>
  </si>
  <si>
    <t>MR (1:1,36 w/v) ; Inoculum (1E6 spores/gds) ; T°=30°C ; Humidity: atmosphere saturated with water.</t>
  </si>
  <si>
    <t>Solution added to reach the predefined MR (g/L): 3 xylose ; 3 KH2PO4 ; 2,5 NaNO3 ; 1 MgSO4.7H2O ; 0,05 CaCl2 ; 10 urea ; 0,0075 FeSO4.7H2O ; 0,0025 MnSO4.H2O ; 0,0036 ZnSO4.7H2O ; 0,1% (v/v) Tween 80.</t>
  </si>
  <si>
    <t>pH=6 ; MR 1:5 (w/v) ; Inoculum (1ml/9gs ; 1E6 spores/ml) ; T°=35°C.</t>
  </si>
  <si>
    <t>Solution added to reach the predefined MR (g/L): 16,6 YE ; 1,44(NH4)2SO4 ; 8,43 glucose ; 4 Na2HPO4 ; 0,5 MgSO4.7H2O ; 0,31 FeSO4.7H2O ; 2 KH2PO4 ; 0,1 ZnSO4.7H2O ; 0,0138 CuSO4.4H2O.</t>
  </si>
  <si>
    <t>Solution added to reach predefined MR (g/L): 0,5 (NH4)2SO4 ; 0,5 KH2PO4 ; 0,5 MgSO4.</t>
  </si>
  <si>
    <t>pH=5,5 ; MR (1:3,5) ; Inoculum (0,5% w/w mixture) ; T°=30°C.</t>
  </si>
  <si>
    <t>pH=6 ; MR: 1:2 w/v ; Inoculum (1,8E8 spores/mL) ; T°=30°C.</t>
  </si>
  <si>
    <t>exo-polymethylgalacturonase (pectinase)</t>
  </si>
  <si>
    <t>exo-polygalacturonase (pectinase)</t>
  </si>
  <si>
    <r>
      <t>pH=</t>
    </r>
    <r>
      <rPr>
        <sz val="10"/>
        <color theme="1"/>
        <rFont val="Calibri"/>
        <family val="2"/>
      </rPr>
      <t>4,1-4,6</t>
    </r>
    <r>
      <rPr>
        <sz val="10"/>
        <color theme="1"/>
        <rFont val="Calibri"/>
        <family val="2"/>
        <scheme val="minor"/>
      </rPr>
      <t xml:space="preserve"> ; MR 1:1,2 ; Inoculum (2E7 spores/10g WB) ; T°= room T°.</t>
    </r>
  </si>
  <si>
    <t>Aspergillus niger IMI 91881</t>
  </si>
  <si>
    <t>Mixture autoclaved (20mn ; 121°C).</t>
  </si>
  <si>
    <t>Aspergillus sojae ATCC 20235</t>
  </si>
  <si>
    <t>Aspergillus sojae IMI 191303</t>
  </si>
  <si>
    <t>Aspergillus sojae CBS 100928</t>
  </si>
  <si>
    <t>endo-polymethylgalacturonase (pectinase)</t>
  </si>
  <si>
    <t>endo-polygalacturonase (pectinase)</t>
  </si>
  <si>
    <t>Aspergillus niger GH1</t>
  </si>
  <si>
    <t>pH=6,5 ; Inoculum (2E7 spores/gs) ; T)=30°C.</t>
  </si>
  <si>
    <r>
      <t xml:space="preserve">Inducer : </t>
    </r>
    <r>
      <rPr>
        <i/>
        <sz val="10"/>
        <color theme="1"/>
        <rFont val="Calibri"/>
        <family val="2"/>
        <scheme val="minor"/>
      </rPr>
      <t>30g/L pomegranate husk ellagitannins</t>
    </r>
    <r>
      <rPr>
        <sz val="10"/>
        <color theme="1"/>
        <rFont val="Calibri"/>
        <family val="2"/>
        <scheme val="minor"/>
      </rPr>
      <t xml:space="preserve">. For 3gs, 7mL of Pontecorvo culture medium (g/L): 6 NaNO3 ;  1,52 KH2PO4 ; 0,52 KCl  ; 0,52 MgSO4·7H2O ; 0,001 ZnSO4 ; 0,85  FeCl3. +1mL of trace metal solution (g/L): 0,01 Na2B4O7·10H2O ; 0,05 MnCl2·4H2O ; 0,05 Na2MoO4·2H2O ; 0,25 CuSO4·5H2O. </t>
    </r>
  </si>
  <si>
    <t>Mixture autoclaved (15mmn ; 121°C).</t>
  </si>
  <si>
    <t>Initial studies of A. niger presented better results using corn steep liquor as medium instead of Mendels or Weber mediums.</t>
  </si>
  <si>
    <t>ellagitannase</t>
  </si>
  <si>
    <t>Aspergillus oryzae TISTR 3102</t>
  </si>
  <si>
    <t>Aspergillus oryzae TISTR 3222</t>
  </si>
  <si>
    <t>α-glucosidase</t>
  </si>
  <si>
    <t>pH=6,5 ; MC=40% (w/v) ; Inoculum (1E7 spores/mL ; T°=37°C.</t>
  </si>
  <si>
    <t>Substrate proportions (w/w): 2RB:1GR. Effect on the substrate after incubation: the strain was highlighted for its potential in prebiotic production, wich improves the substrate capacity to stimulate probiotic growth and to inhibit bacterial pathogens such as E. coli and S. paratyphi.</t>
  </si>
  <si>
    <t>Aspergillus niger DFR-5</t>
  </si>
  <si>
    <t>mixture (wheat bran ; soybean cake)</t>
  </si>
  <si>
    <t>Solution added to reach predefined MC (g/l): 20 KH2PO4 ; 13 (NH4)2SO4 ; 3 CO(NH2)2 ; 3 MgSO4 ; 3 CaCl2 ; 0,05 FeSO4 ; 0,015 MnSO4 ; 0,014 ZnSO4 ; 0,002 CoCl2.</t>
  </si>
  <si>
    <t>Powdered. Mixture sterilised (30mn ; 121°C).</t>
  </si>
  <si>
    <t>pH=6 ; MC=70% ; Inoculum (1mL ; 1E6 spores/mL) ; T°=50°C.</t>
  </si>
  <si>
    <t>L-asparaginase</t>
  </si>
  <si>
    <t>OFAT for production ; CCRD for extraction.</t>
  </si>
  <si>
    <t>CCRD</t>
  </si>
  <si>
    <t>pH=5,75 ; MC=57,5% ; Inoculum (752,5 µg protein/ml) ; T°=30°C.</t>
  </si>
  <si>
    <t>Cut (2cm), washed with water, air-dried, ground (2mm) autoclaved (20mn ; 121°C).</t>
  </si>
  <si>
    <t>Dried, ground (750µm).</t>
  </si>
  <si>
    <t>Air-dried, ground (&lt;2mm)</t>
  </si>
  <si>
    <t>Washed, air-dried (40°C). Sugarcane bagasse: ground (0,59µm).</t>
  </si>
  <si>
    <t>Corn cob residue and rice straw: dried, ground (149µm).</t>
  </si>
  <si>
    <t>Dried (room T°), ground (CC: &lt;2cm ; VTS: &lt;5mm). Mixture sterilised (1h ; 100°C).</t>
  </si>
  <si>
    <t>Dried (room T°), ground ( &lt;2cm), sterilised (1h ; 100°C).</t>
  </si>
  <si>
    <t>Dried (60°C), ground (375µm).</t>
  </si>
  <si>
    <t>Washed, autoclaved (solid to water ratio 1:10 w/v ; 30mn ; 121°C), pH-adjusted with HCl solution (1% v/v), dried (70°C), ground (0,2-2mm).</t>
  </si>
  <si>
    <t>Dehydrated and ground orange peel (proportions: 70% WB ; 30% orange peel) + solution added to reach predefinded MR: 0,2N HCl.</t>
  </si>
  <si>
    <t xml:space="preserve">Dried (72h ; 60°C), ground (2-3mm) </t>
  </si>
  <si>
    <t>Additional experiments determined that optimal bed depth was 3-5cm. The article states that the addition of Tween 20 has enhanced enzyme production by 1,3-fold.</t>
  </si>
  <si>
    <r>
      <t>pH=5,75 ; MC=60% ; Inoculum (752,5 µg protein/ml) ; medium bed thickness =3cm ; T°=30</t>
    </r>
    <r>
      <rPr>
        <sz val="10"/>
        <color theme="1"/>
        <rFont val="Calibri"/>
        <family val="2"/>
      </rPr>
      <t>±</t>
    </r>
    <r>
      <rPr>
        <sz val="10"/>
        <color theme="1"/>
        <rFont val="Calibri"/>
        <family val="2"/>
        <scheme val="minor"/>
      </rPr>
      <t>1°C ; RH=90%.</t>
    </r>
  </si>
  <si>
    <t>mixture (rice bran ; glutinous rice)</t>
  </si>
  <si>
    <t>mixture (corn cob ; corn stover ; wheat bran)</t>
  </si>
  <si>
    <t>Co-culture (Trichoderma reesei ; Coprinus comatus)</t>
  </si>
  <si>
    <t>Ground (250-375µm), washed.</t>
  </si>
  <si>
    <t>Basal medium (g/L): 2 (NH4)2SO4 ; 0,5 urea ; 0,5 CaCl2 ; 3 KH2PO4 ; 0,5 MgSO4.7H2O. Inducers: 0,1mmol/L guaiacol + 2mmol/L Cu2+.</t>
  </si>
  <si>
    <t>pH=5,5-6 ; Inoculum ( 5mL C. comatus at 0h then 2mL T.reesei at 12h ; 1E7 spores/mL) ; T°=26°C ; shaker 180rpm.</t>
  </si>
  <si>
    <t>phytase</t>
  </si>
  <si>
    <t>Humicola nigrescens</t>
  </si>
  <si>
    <t>Air-dried, sterilised (15mn ; 121°C ; 15psi).</t>
  </si>
  <si>
    <t>pH=5 ; MR 1:2,5 ; Inoculum (1mL) ; T°=45°C.</t>
  </si>
  <si>
    <r>
      <t xml:space="preserve">Salt solution added to reach predefined MR (%): 0,5 KCl ; 0,5 NH4NO3 ; 0,05 MgSO4 ; 0,001 MnSO4 ; 0,001 FeSO4. </t>
    </r>
    <r>
      <rPr>
        <i/>
        <sz val="10"/>
        <color theme="1"/>
        <rFont val="Calibri"/>
        <family val="2"/>
        <scheme val="minor"/>
      </rPr>
      <t>Inducers: 1% w/v sucrose +  0,5% w/v (NH4)2SO4.</t>
    </r>
  </si>
  <si>
    <t>The inducers are easily available sources of carbon and nitrogen for the fungus, to facilitate the initiation of its growth and metabolism. A 3,33-fold purification was achieved by precipitation of (NH4)2SO4.</t>
  </si>
  <si>
    <t>Metarhizium anisopliae IBCB 348</t>
  </si>
  <si>
    <t>chitinase</t>
  </si>
  <si>
    <t>β-1,3-glucanase</t>
  </si>
  <si>
    <t>Authors state: "White rice […] was not a suitable substrate for production of the enzymes assayed in the present study." Sugarcane bagasse presented better results, especially regarding chitinase.</t>
  </si>
  <si>
    <t>white rice</t>
  </si>
  <si>
    <t>Autovlaved (20mn ; 121°C).</t>
  </si>
  <si>
    <t>RH=90% ; MC=65% w/w ; Inoculum (1E6 spores/mL ; 10% w/w) ; T°=28°C.</t>
  </si>
  <si>
    <t>Aspergillus terreus</t>
  </si>
  <si>
    <t>Sieved (5mm), washed, air-dried, autoclaved (15mn ; 121°C ; 15lbs).</t>
  </si>
  <si>
    <t>Solution added to reach predefined MR (g/l): 1,86 (NH4)2SO4 ; 2 KH2PO4 ; 0,3 urea ; 0,03 CaCl2 ; 0,3 MgSO4.7H2O ; 4,08 YE ; (mg/l): 5 FeSO4.7H2O ; 1,6 MnSO4.H2O ; 1,4 ZnSO4.7H2O ; 2 CoCl2 ; 0,8% (w/v) peptone ; 0.1% (v/v) Tween 80.</t>
  </si>
  <si>
    <t>pH=5 ; MR 1:6,79 (w/v) ; Inoculum (1mL ; 1E5 spores/mL) ; T°=45°C.</t>
  </si>
  <si>
    <t>Aspergillus niger NS-2</t>
  </si>
  <si>
    <t>Air-dried (70°C), ground, washed, autoclaved (20mn ; 121°C).</t>
  </si>
  <si>
    <r>
      <rPr>
        <sz val="10"/>
        <color theme="1"/>
        <rFont val="Calibri"/>
        <family val="2"/>
        <scheme val="minor"/>
      </rPr>
      <t xml:space="preserve">Article states: </t>
    </r>
    <r>
      <rPr>
        <i/>
        <sz val="10"/>
        <color theme="1"/>
        <rFont val="Calibri"/>
        <family val="2"/>
        <scheme val="minor"/>
      </rPr>
      <t xml:space="preserve">"Wheat bran was chosen as a substrate for further studies </t>
    </r>
    <r>
      <rPr>
        <sz val="10"/>
        <color theme="1"/>
        <rFont val="Calibri"/>
        <family val="2"/>
        <scheme val="minor"/>
      </rPr>
      <t>[=optimisation]</t>
    </r>
    <r>
      <rPr>
        <i/>
        <sz val="10"/>
        <color theme="1"/>
        <rFont val="Calibri"/>
        <family val="2"/>
        <scheme val="minor"/>
      </rPr>
      <t xml:space="preserve"> because no pretreatment was required for inducing the maximum production of enzyme components."</t>
    </r>
  </si>
  <si>
    <r>
      <t xml:space="preserve">pH=7 ; MR 1:1,5 ; Inoculum (5 fungal discs </t>
    </r>
    <r>
      <rPr>
        <sz val="10"/>
        <color theme="1"/>
        <rFont val="Calibri"/>
        <family val="2"/>
      </rPr>
      <t>ø</t>
    </r>
    <r>
      <rPr>
        <sz val="9.5"/>
        <color theme="1"/>
        <rFont val="Calibri"/>
        <family val="2"/>
      </rPr>
      <t>7mm) ; T°=30°C.</t>
    </r>
  </si>
  <si>
    <r>
      <t xml:space="preserve">pH=6,5 ; MR 1:1,5 ; Inoculum (5 fungal discs </t>
    </r>
    <r>
      <rPr>
        <sz val="10"/>
        <color theme="1"/>
        <rFont val="Calibri"/>
        <family val="2"/>
      </rPr>
      <t>ø</t>
    </r>
    <r>
      <rPr>
        <sz val="9.5"/>
        <color theme="1"/>
        <rFont val="Calibri"/>
        <family val="2"/>
      </rPr>
      <t>7mm) ; T°=30°C.</t>
    </r>
  </si>
  <si>
    <t>Aspergillus niger</t>
  </si>
  <si>
    <t>Ground and sieved (580µm).</t>
  </si>
  <si>
    <t>Ground (188µm), autoclaved (30mn ; 121°C).</t>
  </si>
  <si>
    <t>Ground (3-5mm), Autoclaved (NA).</t>
  </si>
  <si>
    <r>
      <t xml:space="preserve">Washed, </t>
    </r>
    <r>
      <rPr>
        <b/>
        <sz val="10"/>
        <color theme="1"/>
        <rFont val="Calibri"/>
        <family val="2"/>
        <scheme val="minor"/>
      </rPr>
      <t>soaked in Alkaline Electrolyzed Water (150ppm NaOH ; pH=9,2 ; 25</t>
    </r>
    <r>
      <rPr>
        <b/>
        <sz val="10"/>
        <color theme="1"/>
        <rFont val="Calibri"/>
        <family val="2"/>
      </rPr>
      <t>±2°C ; 5h)</t>
    </r>
    <r>
      <rPr>
        <sz val="10"/>
        <color theme="1"/>
        <rFont val="Calibri"/>
        <family val="2"/>
      </rPr>
      <t>, dried, milled (0,4-1,4mm).</t>
    </r>
  </si>
  <si>
    <r>
      <t xml:space="preserve">Cut (5mm), washed with water, air-dried, </t>
    </r>
    <r>
      <rPr>
        <b/>
        <sz val="10"/>
        <color theme="1"/>
        <rFont val="Calibri"/>
        <family val="2"/>
        <scheme val="minor"/>
      </rPr>
      <t>Microwave Assisted Alkali treated (soaked in a 0,5% NaOH solution and exposed to microwaves for 20mn)</t>
    </r>
    <r>
      <rPr>
        <sz val="10"/>
        <color theme="1"/>
        <rFont val="Calibri"/>
        <family val="2"/>
        <scheme val="minor"/>
      </rPr>
      <t>, filtred, washed, dried (80°C). Sterilised (15mn ; 121°C).</t>
    </r>
  </si>
  <si>
    <r>
      <t xml:space="preserve">Air-dried (70°C), ground, </t>
    </r>
    <r>
      <rPr>
        <b/>
        <sz val="10"/>
        <color theme="1"/>
        <rFont val="Calibri"/>
        <family val="2"/>
        <scheme val="minor"/>
      </rPr>
      <t>soaked in alkali solution (1% w/v NaOH ; 2h)</t>
    </r>
    <r>
      <rPr>
        <sz val="10"/>
        <color theme="1"/>
        <rFont val="Calibri"/>
        <family val="2"/>
        <scheme val="minor"/>
      </rPr>
      <t>, washed, autoclaved (20mn ; 121°C).</t>
    </r>
  </si>
  <si>
    <r>
      <t>Air-dried (70°C), ground,</t>
    </r>
    <r>
      <rPr>
        <b/>
        <sz val="10"/>
        <color theme="1"/>
        <rFont val="Calibri"/>
        <family val="2"/>
        <scheme val="minor"/>
      </rPr>
      <t xml:space="preserve"> soaked in alkali solution (1% w/v NaOH ; 2h)</t>
    </r>
    <r>
      <rPr>
        <sz val="10"/>
        <color theme="1"/>
        <rFont val="Calibri"/>
        <family val="2"/>
        <scheme val="minor"/>
      </rPr>
      <t>, washed, autoclaved (20mn ; 121°C).</t>
    </r>
  </si>
  <si>
    <t>(NH4)2SO4: 4,4% w/w of dry substrate.</t>
  </si>
  <si>
    <t>Autoclaved (2h ; 121°C).</t>
  </si>
  <si>
    <t>pectinase</t>
  </si>
  <si>
    <t>MC=62% w/w ; Inoculum (2E7 spores/gds) ; initial bed height=40cm ; air flow ( 150m3/h ; 0,1m/s ; RH=99% ; T°=30-35°C)</t>
  </si>
  <si>
    <t>Humicola insolens ATCC 26908</t>
  </si>
  <si>
    <t>Trichoderma reesei ATCC 66589</t>
  </si>
  <si>
    <t>T°=30°C ; shaker 200 rpm.</t>
  </si>
  <si>
    <t>100mL of medium: 0,18% (NH4)1SO4 ; 0,18% corn steep liquor ; preculture leftovers (initially 50mL ; 3% glucose ; 0,6% (NH4)2SO4 ; 0,6% corn steep liquor).</t>
  </si>
  <si>
    <t>1L of medium: 0,4% corn steep liquor. Addition of 3% (w/v) rice straw after 3 days.</t>
  </si>
  <si>
    <t>Inoculum (10% v/v) ; T°=30°C ; air flow =1vvm ; shaker 300 rpm.</t>
  </si>
  <si>
    <r>
      <t>Washed, air-dried, ground (375µm)</t>
    </r>
    <r>
      <rPr>
        <sz val="10"/>
        <color theme="1"/>
        <rFont val="Calibri"/>
        <family val="2"/>
        <scheme val="minor"/>
      </rPr>
      <t>.</t>
    </r>
  </si>
  <si>
    <t>Yield values are approximate. Production of xylosidase and lactosidase was studied too, but the enzyme activitie were near 0.</t>
  </si>
  <si>
    <t>for 30gs, 60mL of solution: 0.6 g (NH4)2SO4 ; 0.18 g KH2PO4 ; 0.18 g K2HPO4 ; 0.03g MgSO4.7H2O ; 1g maltose ; 1g lactose.</t>
  </si>
  <si>
    <t>Cut (&lt;1cm), dried (24h ; 70°C), autoclaved (15mn ; 121°C).</t>
  </si>
  <si>
    <t>pH=7 ; MR 1:2 (v/v) ; Inoculum (3% v/v) ; T°=30°C.</t>
  </si>
  <si>
    <r>
      <t xml:space="preserve">Article states: </t>
    </r>
    <r>
      <rPr>
        <i/>
        <sz val="10"/>
        <color theme="1"/>
        <rFont val="Calibri"/>
        <family val="2"/>
        <scheme val="minor"/>
      </rPr>
      <t>"Production of 100g dry enzyme, recquired 600g of substrate fermentation"</t>
    </r>
    <r>
      <rPr>
        <sz val="10"/>
        <color theme="1"/>
        <rFont val="Calibri"/>
        <family val="2"/>
        <scheme val="minor"/>
      </rPr>
      <t>.</t>
    </r>
  </si>
  <si>
    <t>Lichtheimia ramosa</t>
  </si>
  <si>
    <t>Washed, dried (24h ; 60°C) autoclaved (20mn ; 121°C).</t>
  </si>
  <si>
    <t>Nutrient solution used as inoculum (w/v): 0,1% (NH4)2SO4 ; 0,1% MgSO4.7H2O ; 0,1% NH4NO3.</t>
  </si>
  <si>
    <t>pH=5 ; MC=65% ; Inoculum (5mL) ; T°=35°C.</t>
  </si>
  <si>
    <t>Pleurotus ostreatus MTCC 142</t>
  </si>
  <si>
    <t>Mixture autoclaved (NA).</t>
  </si>
  <si>
    <r>
      <t>pH=5,8</t>
    </r>
    <r>
      <rPr>
        <sz val="10"/>
        <color theme="1"/>
        <rFont val="Calibri"/>
        <family val="2"/>
      </rPr>
      <t>±0,2 ; MC=70% ; Inoculum (2 mycelial plugs ø6mm) ; T°=25°±2°C.</t>
    </r>
  </si>
  <si>
    <t>for 3gs, 10ml of solution (g/L): 0,3 NH4Cl ; 0,2 KH2PO4 ; 0,1 MgSO4 ; 1 CaCO3 ; Supplements (w/v): 0,5% fructose ; 0,1% KNO3 ; 0,05% Tween 20 ; 10mM CuSO4.</t>
  </si>
  <si>
    <t>Cladosporium sp. 16</t>
  </si>
  <si>
    <t>Schizophyllum commune ARC-11</t>
  </si>
  <si>
    <t>Washed, dried, ground (250-1400µm), autoclaved (30mn ; 121°C).</t>
  </si>
  <si>
    <t>(Auxin inducer: 1% w/w tryptophan).</t>
  </si>
  <si>
    <t>Trichoderma atroviride IOC 4503</t>
  </si>
  <si>
    <t>corn (dried distiller grains with solubles)</t>
  </si>
  <si>
    <t>The study aimed to screen several strains and substrates for optimal phytase and auxin production. Substrate contained 30,16% (w/w) crude protein.</t>
  </si>
  <si>
    <t>Trichoderma koningii INCQS 40331</t>
  </si>
  <si>
    <t>Trichoderma harzianum IOC 3844</t>
  </si>
  <si>
    <t>sorghum (dried distiller grains with solubles)</t>
  </si>
  <si>
    <t>The study aimed to screen several strains and substrates for optimal phytase and auxin production. Substrate contained 36,92% (w/w) crude protein.</t>
  </si>
  <si>
    <t>The study aimed to screen several strains and substrates for optimal phytase and auxin production. Substrate contained 17,00% (w/w) crude protein.</t>
  </si>
  <si>
    <t>Aspergillus niger 40015</t>
  </si>
  <si>
    <t>Aspergillus niger CBMAI 2084</t>
  </si>
  <si>
    <t>Aspergillus ustus IOC 4410</t>
  </si>
  <si>
    <t>The study aimed to screen several strains and substrates for optimal phytase and auxin production. Substrate contained 30,16% (w/w) crude protein. Highest yield obtained in the study.</t>
  </si>
  <si>
    <t>The study aimed to screen several strains and substrates for optimal phytase and auxin production. Substrate contained 17,00% (w/w) crude protein. 2nd highest yield obtained in the study.</t>
  </si>
  <si>
    <t>The study aimed to screen several strains and substrates for optimal phytase and auxin production. Substrate contained 36,92% (w/w) crude protein. 3rd highest yield obtained in the study.</t>
  </si>
  <si>
    <t>pH=4,04 ; water retention=0,35mL/cm3 ; Inoculum (1E7 spores/mL ; 2mL) ; T°=30°C.</t>
  </si>
  <si>
    <t>pH=4,20 ; water retention=0,37mL/cm3 ; Inoculum (1E7 spores/mL ; 2mL) ; T°=30°C.</t>
  </si>
  <si>
    <t>pH=5,91 ; water retention=0,56mL/cm3 ; Inoculum (1E7 spores/mL ; 2mL) ; T°=30°C.</t>
  </si>
  <si>
    <t>Aspergillus flavus NFCCI 2364</t>
  </si>
  <si>
    <t>corn straw</t>
  </si>
  <si>
    <t>fructosyltransferase</t>
  </si>
  <si>
    <t>This study aimed to optimize the formation of fructooligosaccharides (FOS) through the production of FTase. Sugarcane bagasse was found to be the best substrate tested and was used for further optimisation. Wheat bran presented a good Ftase activity but resulted in low FOS formation.</t>
  </si>
  <si>
    <t>This study aimed to optimize the formation of fructooligosaccharides (FOS) through the production of FTase. Sugarcane bagasse was found to be the best substrate tested and was used for further optimisation. Corn straw presented very average results (more than 2-fold less activity than sugarcane bagasse).</t>
  </si>
  <si>
    <r>
      <t xml:space="preserve">Washed, </t>
    </r>
    <r>
      <rPr>
        <b/>
        <sz val="10"/>
        <color theme="1"/>
        <rFont val="Calibri"/>
        <family val="2"/>
        <scheme val="minor"/>
      </rPr>
      <t>blenched (soaked in hot water ; 10mn ; 70-80°C)</t>
    </r>
    <r>
      <rPr>
        <sz val="10"/>
        <color theme="1"/>
        <rFont val="Calibri"/>
        <family val="2"/>
        <scheme val="minor"/>
      </rPr>
      <t>, dried (45°C), ground (NA). Mixture autoclaved (15mn ; 121°C ; 15lbs).</t>
    </r>
  </si>
  <si>
    <t>1mL/gds distilled water with 0,1 g/gds YE.</t>
  </si>
  <si>
    <t>Inoculum (1E7 spores) ; 28°C.</t>
  </si>
  <si>
    <t>Inonotus obliquus</t>
  </si>
  <si>
    <t>In unoptimised conditions, wheat bran lead to the highest production of CMCase (almost 2-fold the production of the 2nd best substrate: sugarcane bagasse) and β-glucosidase. Rice straw and wheat straw presented low activities.</t>
  </si>
  <si>
    <t>pH=6 ; Inoculum (40% v/w ; 1E6-1E7 spores/mL) ; MR 1:2,5 ; T°=28°C ; shaker 150rpm.</t>
  </si>
  <si>
    <t>Salt solution (g/L): 1,7 (NH4)2SO4 ; 2 K2HPO4 ; 0,3 CaCl2 ; 1 peptone ; 0,3 MgSO4 ; 0,005 FeSO4 ; 0,002 MnSO4 ; 0,0016 ZnSO4·7H2O ; 0,0014 CoCl2 ; 1 mL Tween-80.</t>
  </si>
  <si>
    <t>Dried.</t>
  </si>
  <si>
    <t>mixture (wheat bran ; soybean meal)</t>
  </si>
  <si>
    <t>Fusarium culmorum ASP 87</t>
  </si>
  <si>
    <t>pH=7 ; MC=70% ; Inoculum (1E8 spores/mL) ; T°=30°C.</t>
  </si>
  <si>
    <t>Solution added to reach predefined MC (w/w): 0,1% glucose ; 0,1% NH4CL ; 0,05% L-asparagine.</t>
  </si>
  <si>
    <t>corn kernel</t>
  </si>
  <si>
    <t>Solution added to reach predefined MC (w/w): 0,05% L-asparagine.</t>
  </si>
  <si>
    <t>Dried, ground (3mm), autoclaved (15mn ; 121°C ; 15psi).</t>
  </si>
  <si>
    <t>Dried, ground (1mm), autoclaved (15mn ; 121°C ; 15psi).</t>
  </si>
  <si>
    <t>pH=7 ; MC=70% ; Inoculum (1E7 spores/mL) ; T°=30°C.</t>
  </si>
  <si>
    <t>amylase</t>
  </si>
  <si>
    <t>waste white bread (from wheat flour)</t>
  </si>
  <si>
    <t>Aspergillus awamori 2B.361U2/1</t>
  </si>
  <si>
    <t>Aspergillus awamori 2B.361U2/2</t>
  </si>
  <si>
    <t>pH=6 ; MR 1:1,8 (w/w) ; Inoculum (1E6 spores/g wet bread) ; T°=30°C</t>
  </si>
  <si>
    <t>Aspergillus fumigatus SCBM6</t>
  </si>
  <si>
    <t>Aspergillus niger SCBM1</t>
  </si>
  <si>
    <t>Sugarcane bagasse: ground (5mm), washed, dried (50°C ; 24h). Wheat bran: NA.</t>
  </si>
  <si>
    <t>Inoculum (1E7 spores/gs) ; T°=45°C.</t>
  </si>
  <si>
    <t>Inoculum (1E7 spores/gs) ; T°=30°C.</t>
  </si>
  <si>
    <t>Co-culture (Penicillium oxalicum 16 ; Trichoderma reesei RUT-C30)</t>
  </si>
  <si>
    <t>Rice straw: milled (20mm), dried (48h ; 40°C). Wheat bran: NA.</t>
  </si>
  <si>
    <t>RSM (Plackett–Burman  design + Central Composite design)</t>
  </si>
  <si>
    <t>pH=5 ; MC=70% ; Inoculum (T reesei at 0h, then P oxalicum at 48h) ; T°=28±2°C.</t>
  </si>
  <si>
    <t>Salt solution added to reach predefined MC (g/L): 1,5 (NH4)2SO4 ; 1,5 KH2PO4 ; 0,3 CaCl2 ; 0,3 MgSO4 ; 1,0 urea ; 0,005 FeSO4.7H2O ; 0,0016 MnSO4.H2O ; 0,0014 ZnSO4.7H2O ; 0,002 CoCl2. Inducer: 0,168g/gs microcrystalline cellulose. Nitrogen source: 0,06g/gs peanut cake powder.</t>
  </si>
  <si>
    <t>Aspergillus fumigatus Z5</t>
  </si>
  <si>
    <t>Dried, milled (375µm), autoclaved (30mn ; 121°C).</t>
  </si>
  <si>
    <t>pH=4 ; MC=80% ; Inoculum (1E7 spores/mL ; 7% v/w dry substrate) ; T°=50°C.</t>
  </si>
  <si>
    <t>for 20gds, 60mL of modified Mandels' salt solution (mg/L): 300 urea ; 2000 KH2PO4 ; 300 CaCl2 ; 300 MgSO4.7H2O ; 250 YE ; 5 FeSO4.H2O ; 1,6 MnSO4.7H2O ; 1,4 ZnSO4.7H2O ; 2 CoCl2.6H2O ; nitrogen source: 1% (w/v) peptone.</t>
  </si>
  <si>
    <t>Aspergillus niger LBA 02</t>
  </si>
  <si>
    <t>rice meal</t>
  </si>
  <si>
    <t>In unoptimised conditions, the highest activity was obtained using passion fruit peel flour (PFPF) as substrate. After OFAT optimisation using PFPF, an activity of 3746,78 U/gds was obtained.</t>
  </si>
  <si>
    <t>Aspergillus niger LBA 03</t>
  </si>
  <si>
    <t>Yield value is approximate. In unoptimised conditions, the highest activity was obtained using passion fruit peel flour (PFPF) as substrate. After OFAT optimisation using PFPF, an activity of 3746,78 U/gds was obtained.</t>
  </si>
  <si>
    <t>Sterilised (45mn ; 121°C).</t>
  </si>
  <si>
    <r>
      <t>MC=60% ; bed thickness: 9,44</t>
    </r>
    <r>
      <rPr>
        <sz val="10"/>
        <color theme="1"/>
        <rFont val="Calibri"/>
        <family val="2"/>
      </rPr>
      <t>±0,88mm</t>
    </r>
    <r>
      <rPr>
        <sz val="10"/>
        <color theme="1"/>
        <rFont val="Calibri"/>
        <family val="2"/>
        <scheme val="minor"/>
      </rPr>
      <t xml:space="preserve"> ; T°=30°C.</t>
    </r>
  </si>
  <si>
    <r>
      <t>MC=60% ; bed thickness: 6,00</t>
    </r>
    <r>
      <rPr>
        <sz val="10"/>
        <color theme="1"/>
        <rFont val="Calibri"/>
        <family val="2"/>
      </rPr>
      <t>±0,49mm</t>
    </r>
    <r>
      <rPr>
        <sz val="10"/>
        <color theme="1"/>
        <rFont val="Calibri"/>
        <family val="2"/>
        <scheme val="minor"/>
      </rPr>
      <t xml:space="preserve"> ; T°=30°C.</t>
    </r>
  </si>
  <si>
    <t>Aspergillus foetidus MTCC 4898</t>
  </si>
  <si>
    <t>Anaerobically treated distillery spent wash (DSW) diluted (1/10) in distilled water.</t>
  </si>
  <si>
    <t>Mandels and Stranberg's media</t>
  </si>
  <si>
    <t>Washed, dried, powdered (5-7mm) ; sterilised (15mn ; 121°C).</t>
  </si>
  <si>
    <t>DSW is a major effluent of distilleries with high environmental impact. It contains nutrients (K, S, N, Cu, Fe, Ca, Mn, Zn) valuable for microorganisms' growth. Wheat bran presended the best production in unoptimised conditions.</t>
  </si>
  <si>
    <t>pH=5 ; MR 1:2,4 ; Inoculum (1mL ; 1E9 spores/mL) ; T°=30°C.</t>
  </si>
  <si>
    <t>Inoculum (1mL ; 1E8 spores/mL) ; T°=30°C.</t>
  </si>
  <si>
    <t>MR 1:2 ; Inoculum (1mL ; 1E8 spores/mL) ; T°=30°C.</t>
  </si>
  <si>
    <t>Anaerobically treated distillery spent wash (DSW) diluted (10,5% v/v) in distilled water.</t>
  </si>
  <si>
    <t>DSW is a major effluent of distilleries with high environmental impact. It contains nutrients (K, S, N, Cu, Fe, Ca, Mn, Zn) valuable for microorganisms' growth. Optimisation lead to a production enhanced by 1,8-fold compared to unoptimised experiment (xp 188).</t>
  </si>
  <si>
    <t xml:space="preserve"> </t>
  </si>
  <si>
    <t>Washed, dried (60°C), ground (40mm).</t>
  </si>
  <si>
    <r>
      <t>for 5gs, 100mL of medium (g/L): 2 glucose ; 0,05 MgSO4.7H2O ; 0,1 CaCl2.2H2O ; 0,12 NH4Cl ; 0,001 thiamine. Silica gel chips (</t>
    </r>
    <r>
      <rPr>
        <sz val="10"/>
        <color theme="1"/>
        <rFont val="Calibri"/>
        <family val="2"/>
      </rPr>
      <t>ø</t>
    </r>
    <r>
      <rPr>
        <sz val="10"/>
        <color theme="1"/>
        <rFont val="Calibri"/>
        <family val="2"/>
        <scheme val="minor"/>
      </rPr>
      <t>1,2mm).</t>
    </r>
  </si>
  <si>
    <t>With lemon peel as substrate, pectin lyase activity reached 313 U/mL under unoptimised conditions (875 under optimised conditions). Wheat straw was the worst substrate tested, with an activity on average 5,7-fold lower than other substrates.</t>
  </si>
  <si>
    <t>Aspergillus niger BC-1</t>
  </si>
  <si>
    <t>Co-culture (Trichoderma reesei RUT C-30 ; Aspergillus niger BC-1)</t>
  </si>
  <si>
    <r>
      <t>pH=6 ; Inoculum (5mL) ;T°=30</t>
    </r>
    <r>
      <rPr>
        <sz val="10"/>
        <color theme="1"/>
        <rFont val="Calibri"/>
        <family val="2"/>
      </rPr>
      <t>±1°C ; shaker 120rpm.</t>
    </r>
  </si>
  <si>
    <t>for 10gds, 30mL of Mendel-Weber medium.</t>
  </si>
  <si>
    <r>
      <t>Dried, milled (</t>
    </r>
    <r>
      <rPr>
        <sz val="10"/>
        <color theme="1"/>
        <rFont val="Calibri"/>
        <family val="2"/>
      </rPr>
      <t>≈</t>
    </r>
    <r>
      <rPr>
        <sz val="10"/>
        <color theme="1"/>
        <rFont val="Calibri"/>
        <family val="2"/>
        <scheme val="minor"/>
      </rPr>
      <t>1mm), autoclaved (30mn ; 121°C).</t>
    </r>
  </si>
  <si>
    <t>Inoculum (1E7 spores/gds) ; RH=95% ; T°=30±1°C.</t>
  </si>
  <si>
    <t>Inoculum (5E6 spores/gds each) ; RH=95% ; medium bed thickness=3-4cm. T°=30±1°C.</t>
  </si>
  <si>
    <t>Substrate ratio: 3RS:2WB.</t>
  </si>
  <si>
    <t>Substrate ratio: 4RS:1WB.</t>
  </si>
  <si>
    <t>OFAT for substrates ; none for parameters.</t>
  </si>
  <si>
    <t>Inoculum (5E6 spores/gds each) ; RH=95% ; medium bed thickness=3-4cm ; laminar air flow ; T°=30±1°C.</t>
  </si>
  <si>
    <t>mixture (rice straw ; wheat bran)</t>
  </si>
  <si>
    <t>Substrate: Simplex-Lattice mixture design ; parameters: NA.</t>
  </si>
  <si>
    <t>mixture (wheat bran ; soybean meal ; cottonseed meal ; orange peel)</t>
  </si>
  <si>
    <t>Total substrate mass=20g ; MC=50% ; Inoculum (1E7 spores/gs) ; T°=30°C.</t>
  </si>
  <si>
    <t>mixture (wheat bran ; orange peel)</t>
  </si>
  <si>
    <t>Substrate proportions: 1:1. This study investigated the synergistic or antagonistic effects of waste mixtures and proportions for protease production.</t>
  </si>
  <si>
    <t>This study investigated the synergistic or antagonistic effects of waste mixtures and proportions for protease production.</t>
  </si>
  <si>
    <t>Substrate proportions: 1:1. This study investigated the synergistic or antagonistic effects of waste mixtures and proportions for protease production. Enzyme production was enhanced in comparison to experiments with sole substrates. The enzyme activity went up to 122,28 U/g at 96h.</t>
  </si>
  <si>
    <t>Substrate proportions: 1:1. This study investigated the synergistic or antagonistic effects of waste mixtures and proportions for protease production. Enzyme production was enhanced in comparison to experiments with sole substrates. This substrate resulted in the highest production along binary mixtures.</t>
  </si>
  <si>
    <t>Aureobasidium pullulans NRRL Y-2311-1</t>
  </si>
  <si>
    <t>for 15gs, 1,5L of medium (g/L): 1 YE ; 2,5 (NH4)2SO4 ; 5 KH2PO4.</t>
  </si>
  <si>
    <t>pH=4,24 ; aeration=1,5vvm ; T°=30°C ; agitation 200rpm.</t>
  </si>
  <si>
    <t>Substrate: Simplex-Lattice mixture design ; parameters: NA (previous study).</t>
  </si>
  <si>
    <t xml:space="preserve"> NA (previous study).</t>
  </si>
  <si>
    <t>Aspergillus oryzae P6B2</t>
  </si>
  <si>
    <t>MC=80% ; Inoculum (1E7 spores/gds) ; air flow=20mL/mn ; RH=80% ; T°=28°C.</t>
  </si>
  <si>
    <t>Mandels and Stranberg's media added to reach predefined MC.</t>
  </si>
  <si>
    <t>Realised in a lab-scale on-line controlled bioreactor (16 columns ∅2,5*20cm in water bath). This study screened 40  fungal strains  for xylanase production with wheat bran.</t>
  </si>
  <si>
    <r>
      <t>Substrate proportions: 1:1:1:1. This study investigated the synergistic or antagonistic effects of waste mixtures and proportions for protease production. Article states: "</t>
    </r>
    <r>
      <rPr>
        <i/>
        <sz val="10"/>
        <color theme="1"/>
        <rFont val="Calibri"/>
        <family val="2"/>
        <scheme val="minor"/>
      </rPr>
      <t>Increases ranging from 7.6% to 581.7% in protease production, compared to individual substrates, were observed [with this quaterny mixture]</t>
    </r>
    <r>
      <rPr>
        <sz val="10"/>
        <color theme="1"/>
        <rFont val="Calibri"/>
        <family val="2"/>
        <scheme val="minor"/>
      </rPr>
      <t>".</t>
    </r>
  </si>
  <si>
    <t>mixture (wheat straw ; wheat bran)</t>
  </si>
  <si>
    <t>Co-culture (Trichoderma sp. T-1 ; Phanerochaete chrysosporium ; Aspergillus oryzae A-4)</t>
  </si>
  <si>
    <t>for 4gs, 4mL of modified Mandel's medium (g/L): 2 NaNO3 ; 1,5 KH2PO4 ; 0,3 CaCl2 ; 0,3 MgSO4.7H2O ; 0,005 FeSO4.7H2O ; 0,0016 MnSO4.H2O ; 0,0014 ZnSO4.H2O ; 0,0005 CoCl2.</t>
  </si>
  <si>
    <t>Microorganisms: Taguchi design ; parameters: NA.</t>
  </si>
  <si>
    <r>
      <t xml:space="preserve">Substrate proportions: 3WS:1WB. </t>
    </r>
    <r>
      <rPr>
        <b/>
        <sz val="10"/>
        <color theme="1"/>
        <rFont val="Calibri"/>
        <family val="2"/>
        <scheme val="minor"/>
      </rPr>
      <t>Fungi proportions: 92% Trichoderma ; 6,7% P. chrysosporium ; 1,3% A. oryzae.</t>
    </r>
    <r>
      <rPr>
        <sz val="10"/>
        <color theme="1"/>
        <rFont val="Calibri"/>
        <family val="2"/>
        <scheme val="minor"/>
      </rPr>
      <t xml:space="preserve"> Experiment realised in ø9cm petri dishes. This study aimed to create an optimal fungi pool for cellulolytic enzyme system production. 6 strains were tested in various proportions.</t>
    </r>
  </si>
  <si>
    <t>pH=6 ; RH=50-80% ; T°=28°C.</t>
  </si>
  <si>
    <t>It has to be noted that endo-enzymes may require additional post-treatment to be isolated.</t>
  </si>
  <si>
    <t>Aspergillus oryzae A-4</t>
  </si>
  <si>
    <t>Plackett-Burman design</t>
  </si>
  <si>
    <t>Mineral salt solution added to reach predefined MR (g/L): 1 (NH4)2SO4 ; 2 KH2PO4 ; 0,1 MgSO4 7H2O ; 0,2 CaCl 2H2O ; 0,01 FeSO4.7H2O ; 0,01 ZnSO4.7H2O ; 0,001 MnSO4.4H2O ; 0,0005 CuSO4.5H2O ; 0.1% (w/v) Tween-80.</t>
  </si>
  <si>
    <t>pH=5,5 ; Inoculum (0,5 mL/gds) ; MR 4:7 ; RH=50-80% ; T°=25°C.</t>
  </si>
  <si>
    <r>
      <t xml:space="preserve">Dried (4h ; 80°C), ground (375-750µm), sterilised (NA), </t>
    </r>
    <r>
      <rPr>
        <b/>
        <sz val="10"/>
        <color theme="1"/>
        <rFont val="Calibri"/>
        <family val="2"/>
        <scheme val="minor"/>
      </rPr>
      <t>dilute acid pretreatment (0.7% H2SO4 ; 1h ; 121°C ; ratio of straw to liquid 10%).</t>
    </r>
  </si>
  <si>
    <t>mixture (wheat straw ; orange peel)</t>
  </si>
  <si>
    <t>pH=5,5 ; Inoculum (0,5 mL/gds) ; MR 1:1 ; RH=50-80% ; T°=30°C.</t>
  </si>
  <si>
    <t>Garai, D.; Kumar, V. A Box–Behnken Design Approach for the Production of Xylanase by Aspergillus Candidus under Solid State Fermentation and Its Application in Saccharification of Agro Residues and Parthenium Hysterophorus L. Industrial Crops and Products 2013, 44, 352–363. https://doi.org/10.1016/j.indcrop.2012.10.027.</t>
  </si>
  <si>
    <t>Ravikumar, G.; Gomathi, D.; Kalaiselvi, M.; Uma, C. A Protease from the Medicinal Mushroom Pleurotus Sajor-Caju; Production, Purification and Partial Characterization. Asian Pacific Journal of Tropical Biomedicine 2012, 2 (1, Supplement), S411–S417. https://doi.org/10.1016/S2221-1691(12)60198-1.</t>
  </si>
  <si>
    <t>Pensupa, N.; Jin, M.; Kokolski, M.; Archer, D. B.; Du, C. A Solid State Fungal Fermentation-Based Strategy for the Hydrolysis of Wheat Straw. Bioresource Technology 2013, 149, 261–267. https://doi.org/10.1016/j.biortech.2013.09.061.</t>
  </si>
  <si>
    <t>de Castro, R. J. S.; Ohara, A.; Nishide, T. G.; Bagagli, M. P.; Gonçalves Dias, F. F.; Sato, H. H. A Versatile System Based on Substrate Formulation Using Agroindustrial Wastes for Protease Production by Aspergillus Niger under Solid State Fermentation. Biocatalysis and Agricultural Biotechnology 2015, 4 (4), 678–684. https://doi.org/10.1016/j.bcab.2015.08.010.</t>
  </si>
  <si>
    <t>Lin, H.; Wang, B.; Zhuang, R.; Zhou, Q.; Zhao, Y. Artificial Construction and Characterization of a Fungal Consortium That Produces Cellulolytic Enzyme System with Strong Wheat Straw Saccharification. Bioresource Technology 2011, 102 (22), 10569–10576. https://doi.org/10.1016/j.biortech.2011.08.095.</t>
  </si>
  <si>
    <t>Ruqayyah, T. I. D.; Jamal, P.; Alam, Md. Z.; Mirghani, Md. E. S. Biodegradation Potential and Ligninolytic Enzyme Activity of Two Locally Isolated Panus Tigrinus Strains on Selected Agro-Industrial Wastes. Journal of Environmental Management 2013, 118, 115–121. https://doi.org/10.1016/j.jenvman.2013.01.003.</t>
  </si>
  <si>
    <t>Khanahmadi, M.; Arezi, I.; Amiri, M.; Miranzadeh, M. Bioprocessing of Agro-Industrial Residues for Optimization of Xylanase Production by Solid- State Fermentation in Flask and Tray Bioreactor. Biocatalysis and Agricultural Biotechnology 2018, 13, 272–282. https://doi.org/10.1016/j.bcab.2018.01.005.</t>
  </si>
  <si>
    <t>Raghuwanshi, S.; Deswal, D.; Karp, M.; Kuhad, R. C. Bioprocessing of Enhanced Cellulase Production from a Mutant of Trichoderma Asperellum RCK2011 and Its Application in Hydrolysis of Cellulose. Fuel 2014, 124, 183–189. https://doi.org/10.1016/j.fuel.2014.01.107.</t>
  </si>
  <si>
    <t>Idris, A. S. O.; Pandey, A.; Rao, S. S.; Sukumaran, R. K. Cellulase Production through Solid-State Tray Fermentation, and Its Use for Bioethanol from Sorghum Stover. Bioresource Technology 2017, 242, 265–271. https://doi.org/10.1016/j.biortech.2017.03.092.</t>
  </si>
  <si>
    <t>Marques, N. P.; de Cassia Pereira, J.; Gomes, E.; da Silva, R.; Araújo, A. R.; Ferreira, H.; Rodrigues, A.; Dussán, K. J.; Bocchini, D. A. Cellulases and Xylanases Production by Endophytic Fungi by Solid State Fermentation Using Lignocellulosic Substrates and Enzymatic Saccharification of Pretreated Sugarcane Bagasse. Industrial Crops and Products 2018, 122, 66–75. https://doi.org/10.1016/j.indcrop.2018.05.022.</t>
  </si>
  <si>
    <t>Yoshizaki, Y.; Susuki, T.; Takamine, K.; Tamaki, H.; Ito, K.; Sameshima, Y. Characterization of Glucoamylase and α-Amylase from Monascus Anka: Enhanced Production of α-Amylase in Red Koji. Journal of Bioscience and Bioengineering 2010, 110 (6), 670–674. https://doi.org/10.1016/j.jbiosc.2010.07.005.</t>
  </si>
  <si>
    <t>Dwivedi, P.; Vivekanand, V.; Pareek, N.; Sharma, A.; Singh, R. P. Co-Cultivation of Mutant Penicillium Oxalicum SAUE-3.510 and Pleurotus Ostreatus for Simultaneous Biosynthesis of Xylanase and Laccase under Solid-State Fermentation. New Biotechnology 2011, 28 (6), 616–626. https://doi.org/10.1016/j.nbt.2011.05.006.</t>
  </si>
  <si>
    <t>Kolasa, M.; Ahring, B. K.; Lübeck, P. S.; Lübeck, M. Co-Cultivation of Trichoderma Reesei RutC30 with Three Black Aspergillus Strains Facilitates Efficient Hydrolysis of Pretreated Wheat Straw and Shows Promises for on-Site Enzyme Production. Bioresource Technology 2014, 169, 143–148. https://doi.org/10.1016/j.biortech.2014.06.082.</t>
  </si>
  <si>
    <t>Tiwari, R.; Nain, P. K. S.; Singh, S.; Adak, A.; Saritha, M.; Rana, S.; Sharma, A.; Nain, L. Cold Active Holocellulase Cocktail from Aspergillus Niger SH3: Process Optimization for Production and Biomass Hydrolysis. Journal of the Taiwan Institute of Chemical Engineers 2015, 56, 57–66. https://doi.org/10.1016/j.jtice.2015.04.026.</t>
  </si>
  <si>
    <t>Hemansi; Gupta, R.; Kuhad, R. C.; Saini, J. K. Cost Effective Production of Complete Cellulase System by Newly Isolated Aspergillus Niger RCKH-3 for Efficient Enzymatic Saccharification: Medium Engineering by Overall Evaluation Criteria Approach (OEC). Biochemical Engineering Journal 2018, 132, 182–190. https://doi.org/10.1016/j.bej.2018.01.019.</t>
  </si>
  <si>
    <t>Ćilerdžić, J.; Stajić, M.; Vukojević, J. Degradation of Wheat Straw and Oak Sawdust by Ganoderma Applanatum. International Biodeterioration &amp; Biodegradation 2016, 114, 39–44. https://doi.org/10.1016/j.ibiod.2016.05.024.</t>
  </si>
  <si>
    <t>Hui, L.; Wan, C.; Hai-tao, D.; Xue-jiao, C.; Qi-fa, Z.; Yu-hua, Z. Direct Microbial Conversion of Wheat Straw into Lipid by a Cellulolytic Fungus of Aspergillus Oryzae A-4 in Solid-State Fermentation. Bioresource Technology 2010, 101 (19), 7556–7562. https://doi.org/10.1016/j.biortech.2010.04.027.</t>
  </si>
  <si>
    <t>Kaushik, P.; Mishra, A.; Malik, A. Dual Application of Agricultural Residues for Xylanase Production and Dye Removal through Solid State Fermentation. International Biodeterioration &amp; Biodegradation 2014, 96, 1–8. https://doi.org/10.1016/j.ibiod.2014.08.006.</t>
  </si>
  <si>
    <t>Xie, L.; Zhao, J.; Wu, J.; Gao, M.; Zhao, Z.; Lei, X.; Zhao, Y.; Yang, W.; Gao, X.; Ma, C.; et al. Efficient Hydrolysis of Corncob Residue through Cellulolytic Enzymes from Trichoderma Strain G26 and L-Lactic Acid Preparation with the Hydrolysate. Bioresource Technology 2015, 193, 331–336. https://doi.org/10.1016/j.biortech.2015.06.101.</t>
  </si>
  <si>
    <t>Hu, T.; Zhou, Y.; Dai, L.; Wang, Y.; Liu, D.; Zhang, J.; Liu, H. Enhanced Cellulase Production by Solid State Fermentation with Polyurethane Foam as Inert Supports. Procedia Engineering 2011, 18, 335–340. https://doi.org/10.1016/j.proeng.2011.11.053.</t>
  </si>
  <si>
    <t>Dave, B. R.; Sudhir, A. P.; Parmar, P.; Pathak, S.; Raykundaliya, D. P.; Subramanian, R. B. Enhancement of Cellulase Activity by a New Strain of Thermoascus Aurantiacus: Optimisation by Statistical Design Response Surface Methodology. Biocatalysis and Agricultural Biotechnology 2013, 2 (2), 108–115. https://doi.org/10.1016/j.bcab.2013.02.003.</t>
  </si>
  <si>
    <t>Pirota, R. D. P. B.; Tonelotto, M.; Delabona, P. da S.; Fonseca, R. F.; Paixão, D. A. A.; Baleeiro, F. C. F.; Bertucci Neto, V.; Farinas, C. S. Enhancing Xylanases Production by a New Amazon Forest Strain of Aspergillus Oryzae Using Solid-State Fermentation under Controlled Operation Conditions. Industrial Crops and Products 2013, 45, 465–471. https://doi.org/10.1016/j.indcrop.2013.01.010.</t>
  </si>
  <si>
    <t>Chen, H.-Q.; Chen, X.-M.; Chen, T.-X.; Xu, X.-M.; Jin, Z.-Y. Extraction Optimization of Inulinase Obtained by Solid State Fermentation of Aspergillus Ficuum JNSP5-06. Carbohydrate Polymers 2011, 85 (2), 446–451. https://doi.org/10.1016/j.carbpol.2011.03.010.</t>
  </si>
  <si>
    <t>Pérez-Rodríguez, N.; Moreira, C. D.; Torrado Agrasar, A.; Domínguez, J. M. Feruloyl Esterase Production by Aspergillus Terreus CECT 2808 and Subsequent Application to Enzymatic Hydrolysis. Enzyme and Microbial Technology 2016, 91, 52–58. https://doi.org/10.1016/j.enzmictec.2016.05.011.</t>
  </si>
  <si>
    <t>Ding, C.; Li, M.; Hu, Y. High-Activity Production of Xylanase by Pichia Stipitis: Purification, Characterization, Kinetic Evaluation and Xylooligosaccharides Production. International Journal of Biological Macromolecules 2018, 117, 72–77. https://doi.org/10.1016/j.ijbiomac.2018.05.128.</t>
  </si>
  <si>
    <t>Thomas, L.; Parameswaran, B.; Pandey, A. Hydrolysis of Pretreated Rice Straw by an Enzyme Cocktail Comprising Acidic Xylanase from Aspergillus Sp. for Bioethanol Production. Renewable Energy 2016, 98, 9–15. https://doi.org/10.1016/j.renene.2016.05.011.</t>
  </si>
  <si>
    <t>Ma, F.; Wang, J.; Zeng, Y.; Yu, H.; Yang, Y.; Zhang, X. Influence of the Co-Fungal Treatment with Two White Rot Fungi on the Lignocellulosic Degradation and Thermogravimetry of Corn Stover. Process Biochemistry 2011, 46 (9), 1767–1773. https://doi.org/10.1016/j.procbio.2011.05.020.</t>
  </si>
  <si>
    <t>Adhyaru, D. N.; Bhatt, N. S.; Modi, H. A.; Divecha, J. Insight on Xylanase from Aspergillus Tubingensis FDHN1: Production, High Yielding Recovery Optimization through Statistical Approach and Application. Biocatalysis and Agricultural Biotechnology 2016, 6, 51–57. https://doi.org/10.1016/j.bcab.2016.01.014.</t>
  </si>
  <si>
    <t>Díaz-Malváez, F. I.; García-Almendárez, B. E.; Hernández-Arana, A.; Amaro-Reyes, A.; Regalado-González, C. Isolation and Properties of β-Xylosidase from Aspergillus Niger GS1 Using Corn Pericarp upon Solid State Fermentation. Process Biochemistry 2013, 48 (7), 1018–1024. https://doi.org/10.1016/j.procbio.2013.05.003.</t>
  </si>
  <si>
    <t>Asgher, M.; Wahab, A.; Bilal, M.; Nasir Iqbal, H. M. Lignocellulose Degradation and Production of Lignin Modifying Enzymes by Schizophyllum Commune IBL-06 in Solid-State Fermentation. Biocatalysis and Agricultural Biotechnology 2016, 6, 195–201. https://doi.org/10.1016/j.bcab.2016.04.003.</t>
  </si>
  <si>
    <t>Wyman, V.; Henríquez, J.; Palma, C.; Carvajal, A. Lignocellulosic Waste Valorisation Strategy through Enzyme and Biogas Production. Bioresource Technology 2018, 247, 402–411. https://doi.org/10.1016/j.biortech.2017.09.055.</t>
  </si>
  <si>
    <t>Patel, H.; Divecha, J.; Shah, A. Microwave Assisted Alkali Treated Wheat Straw as a Substrate for Co-Production of (Hemi)Cellulolytic Enzymes and Development of Balanced Enzyme Cocktail for Its Enhanced Saccharification. Journal of the Taiwan Institute of Chemical Engineers 2017, 71, 298–306. https://doi.org/10.1016/j.jtice.2016.12.032.</t>
  </si>
  <si>
    <t>Farinas, C. S.; Vitcosque, G. L.; Fonseca, R. F.; Neto, V. B.; Couri, S. Modeling the Effects of Solid State Fermentation Operating Conditions on Endoglucanase Production Using an Instrumented Bioreactor. Industrial Crops and Products 2011, 34 (1), 1186–1192. https://doi.org/10.1016/j.indcrop.2011.04.006.</t>
  </si>
  <si>
    <t>Novelli, P. K.; Barros, M. M.; Fleuri, L. F. Novel Inexpensive Fungi Proteases: Production by Solid State Fermentation and Characterization. Food Chemistry 2016, 198, 119–124. https://doi.org/10.1016/j.foodchem.2015.11.089.</t>
  </si>
  <si>
    <t>Irfan, M.; Nadeem, M.; Syed, Q. One-Factor-at-a-Time (OFAT) Optimization of Xylanase Production from Trichoderma Viride-IR05 in Solid-State Fermentation. Journal of Radiation Research and Applied Sciences 2014, 7 (3), 317–326. https://doi.org/10.1016/j.jrras.2014.04.004.</t>
  </si>
  <si>
    <t>Deswal, D.; Khasa, Y. P.; Kuhad, R. C. Optimization of Cellulase Production by a Brown Rot Fungus Fomitopsis Sp. RCK2010 under Solid State Fermentation. Bioresource Technology 2011, 102 (10), 6065–6072. https://doi.org/10.1016/j.biortech.2011.03.032.</t>
  </si>
  <si>
    <t>Pandey, A. K.; Edgard, G.; Negi, S. Optimization of Concomitant Production of Cellulase and Xylanase from Rhizopus Oryzae SN5 through EVOP-Factorial Design Technique and Application in Sorghum Stover Based Bioethanol Production. Renewable Energy 2016, 98, 51–56. https://doi.org/10.1016/j.renene.2016.05.071.</t>
  </si>
  <si>
    <t>Trivedi, S.; Divecha, J.; Shah, A. Optimization of Inulinase Production by a Newly Isolated Aspergillus Tubingensis CR16 Using Low Cost Substrates. Carbohydrate Polymers 2012, 90 (1), 483–490. https://doi.org/10.1016/j.carbpol.2012.05.068.</t>
  </si>
  <si>
    <t>Chen, H.-Q.; Chen, X.-M.; Chen, T.-X.; Xu, X.-M.; Jin, Z.-Y. Optimization of Solid-State Medium for the Production of Inulinase by Aspergillus Ficuum JNSP5-06 Using Response Surface Methodology. Carbohydrate Polymers 2011, 86 (1), 249–254. https://doi.org/10.1016/j.carbpol.2011.04.044.</t>
  </si>
  <si>
    <t>Taherzadeh-Ghahfarokhi, M.; Panahi, R.; Mokhtarani, B. Optimizing the Combination of Conventional Carbonaceous Additives of Culture Media to Produce Lignocellulose-Degrading Enzymes by Trichoderma Reesei in Solid State Fermentation of Agricultural Residues. Renewable Energy 2019, 131, 946–955. https://doi.org/10.1016/j.renene.2018.07.130.</t>
  </si>
  <si>
    <t>Heerd, D.; Yegin, S.; Tari, C.; Fernandez-Lahore, M. Pectinase Enzyme-Complex Production by Aspergillus Spp. in Solid-State Fermentation: A Comparative Study. Food and Bioproducts Processing 2012, 90 (2), 102–110. https://doi.org/10.1016/j.fbp.2011.08.003.</t>
  </si>
  <si>
    <t>Buenrostro-Figueroa, J.; Ascacio-Valdés, A.; Sepúlveda, L.; De la Cruz, R.; Prado-Barragán, A.; Aguilar-González, M. A.; Rodríguez, R.; Aguilar, C. N. Potential Use of Different Agroindustrial By-Products as Supports for Fungal Ellagitannase Production under Solid-State Fermentation. Food and Bioproducts Processing 2014, 92 (4), 376–382. https://doi.org/10.1016/j.fbp.2013.08.010.</t>
  </si>
  <si>
    <t>Sawangwan, T.; Saman, P. Prebiotic Synthesis from Rice Using Aspergillus Oryzae with Solid State Fermentation. Agriculture and Natural Resources 2016, 50 (4), 227–231. https://doi.org/10.1016/j.anres.2016.02.004.</t>
  </si>
  <si>
    <t>Pal, A.; Khanum, F. Production and Extraction Optimization of Xylanase from Aspergillus Niger DFR-5 through Solid-State-Fermentation. Bioresource Technology 2010, 101 (19), 7563–7569. https://doi.org/10.1016/j.biortech.2010.04.033.</t>
  </si>
  <si>
    <t>Mohan Kumar, N. S.; Ramasamy, R.; Manonmani, H. K. Production and Optimization of L-Asparaginase from Cladosporium Sp. Using Agricultural Residues in Solid State Fermentation. Industrial Crops and Products 2013, 43, 150–158. https://doi.org/10.1016/j.indcrop.2012.07.023.</t>
  </si>
  <si>
    <t>Ma, K.; Ruan, Z. Production of a Lignocellulolytic Enzyme System for Simultaneous Bio-Delignification and Saccharification of Corn Stover Employing Co-Culture of Fungi. Bioresource Technology 2015, 175, 586–593. https://doi.org/10.1016/j.biortech.2014.10.161.</t>
  </si>
  <si>
    <t>Bala, A.; Sapna; Jain, J.; Kumari, A.; Singh, B. Production of an Extracellular Phytase from a Thermophilic Mould Humicola Nigrescens in Solid State Fermentation and Its Application in Dephytinization. Biocatalysis and Agricultural Biotechnology 2014, 3 (4), 259–264. https://doi.org/10.1016/j.bcab.2014.07.002.</t>
  </si>
  <si>
    <t>Aita, B. C.; Spannemberg, S. S.; Schmaltz, S.; Zabot, G. L.; Tres, M. V.; Kuhn, R. C.; Mazutti, M. A. Production of Cell-Wall Degrading Enzymes by Solid-State Fermentation Using Agroindustrial Residues as Substrates. Journal of Environmental Chemical Engineering 2019, 7 (3), 103193. https://doi.org/10.1016/j.jece.2019.103193.</t>
  </si>
  <si>
    <t>Narra, M.; Dixit, G.; Divecha, J.; Madamwar, D.; Shah, A. R. Production of Cellulases by Solid State Fermentation with Aspergillus Terreus and Enzymatic Hydrolysis of Mild Alkali-Treated Rice Straw. Bioresource Technology 2012, 121, 355–361. https://doi.org/10.1016/j.biortech.2012.05.140.</t>
  </si>
  <si>
    <t>Bansal, N.; Tewari, R.; Soni, R.; Soni, S. K. Production of Cellulases from Aspergillus Niger NS-2 in Solid State Fermentation on Agricultural and Kitchen Waste Residues. Waste Management 2012, 32 (7), 1341–1346. https://doi.org/10.1016/j.wasman.2012.03.006.</t>
  </si>
  <si>
    <t>Kogo, T.; Yoshida, Y.; Koganei, K.; Matsumoto, H.; Watanabe, T.; Ogihara, J.; Kasumi, T. Production of Rice Straw Hydrolysis Enzymes by the Fungi Trichoderma Reesei and Humicola Insolens Using Rice Straw as a Carbon Source. Bioresource Technology 2017, 233, 67–73. https://doi.org/10.1016/j.biortech.2017.01.075.</t>
  </si>
  <si>
    <t>Aliyah, A.; Alamsyah, G.; Ramadhani, R.; Hermansyah, H. Production of α-Amylase and β-Glucosidase from Aspergillus Niger by Solid State Fermentation Method on Biomass Waste Substrates from Rice Husk, Bagasse and Corn Cob. Energy Procedia 2017, 136, 418–423. https://doi.org/10.1016/j.egypro.2017.10.269.</t>
  </si>
  <si>
    <t>Garcia, N. F. L.; da Silva Santos, F. R.; Gonçalves, F. A.; da Paz, M. F.; Fonseca, G. G.; Leite, R. S. R. Production of β-Glucosidase on Solid-State Fermentation by Lichtheimia Ramosa in Agroindustrial Residues: Characterization and Catalytic Properties of the Enzymatic Extract. Electronic Journal of Biotechnology 2015, 18 (4), 314–319. https://doi.org/10.1016/j.ejbt.2015.05.007.</t>
  </si>
  <si>
    <t>Das, A.; Bhattacharya, S.; Panchanan, G.; Navya, B. S.; Nambiar, P. Production, Characterization and Congo Red Dye Decolourizing Efficiency of a Laccase from Pleurotus Ostreatus MTCC 142 Cultivated on Co-Substrates of Paddy Straw and Corn Husk. Journal of Genetic Engineering and Biotechnology 2016, 14 (2), 281–288. https://doi.org/10.1016/j.jgeb.2016.09.007.</t>
  </si>
  <si>
    <t>Gautam, A.; Kumar, A.; Bharti, A. K.; Dutt, D. Rice Straw Fermentation by Schizophyllum Commune ARC-11 to Produce High Level of Xylanase for Its Application in Pre-Bleaching. Journal of Genetic Engineering and Biotechnology 2018, 16 (2), 693–701. https://doi.org/10.1016/j.jgeb.2018.02.006.</t>
  </si>
  <si>
    <t>Prado, D. Z. do; Okino-Delgado, C. H.; Zanutto-Elgui, M. R.; Silva, R. B. G. da; Pereira, M. S.; Jahn, L.; Ludwig-Müller, J.; Silva, M. R. da; Velini, E. D.; Fleuri, L. F. Screening of Aspergillus, Bacillus and Trichoderma Strains and Influence of Substrates on Auxin and Phytases Production through Solid-State Fermentation. Biocatalysis and Agricultural Biotechnology 2019, 19, 101165. https://doi.org/10.1016/j.bcab.2019.101165.</t>
  </si>
  <si>
    <t>Ganaie, M. A.; Soni, H.; Naikoo, G. A.; Santos Oliveira, L. T.; Rawat, H. K.; Mehta, P. K.; Narain, N. Screening of Low Cost Agricultural Wastes to Maximize the Fructosyltransferase Production and Its Applicability in Generation of Fructooligosaccharides by Solid State Fermentation. International Biodeterioration &amp; Biodegradation 2017, 118, 19–26. https://doi.org/10.1016/j.ibiod.2017.01.006.</t>
  </si>
  <si>
    <t>Yegin, S. Single-Step Purification and Characterization of an Extreme Halophilic, Ethanol Tolerant and Acidophilic Xylanase from Aureobasidium Pullulans NRRL Y-2311-1 with Application Potential in the Food Industry. Food Chemistry 2017, 221, 67–75. https://doi.org/10.1016/j.foodchem.2016.10.003.</t>
  </si>
  <si>
    <t>Xu, X.; Lin, M.; Zang, Q.; Shi, S. Solid State Bioconversion of Lignocellulosic Residues by Inonotus Obliquus for Production of Cellulolytic Enzymes and Saccharification. Bioresource Technology 2018, 247, 88–95. https://doi.org/10.1016/j.biortech.2017.08.192.</t>
  </si>
  <si>
    <t>Meghavarnam, A. K.; Janakiraman, S. Solid State Fermentation: An Effective Fermentation Strategy for the Production of L-Asparaginase by Fusarium Culmorum (ASP-87). Biocatalysis and Agricultural Biotechnology 2017, 11, 124–130. https://doi.org/10.1016/j.bcab.2017.06.001.</t>
  </si>
  <si>
    <t>Melikoglu, M.; Lin, C. S. K.; Webb, C. Stepwise Optimisation of Enzyme Production in Solid State Fermentation of Waste Bread Pieces. Food and Bioproducts Processing 2013, 91 (4), 638–646. https://doi.org/10.1016/j.fbp.2013.04.008.</t>
  </si>
  <si>
    <t>de Oliveira Rodrigues, P.; de Cássia Pereira, J.; Santos, D. Q.; Gurgel, L. V. A.; Pasquini, D.; Baffi, M. A. Synergistic Action of an Aspergillus (Hemi-)Cellulolytic Consortium on Sugarcane Bagasse Saccharification. Industrial Crops and Products 2017, 109, 173–181. https://doi.org/10.1016/j.indcrop.2017.08.031.</t>
  </si>
  <si>
    <t>Zhao, X.; Yi, S.; Li, H. The Optimized Co-Cultivation System of Penicillium Oxalicum 16 and Trichoderma Reesei RUT-C30 Achieved a High Yield of Hydrolase Applied in Second-Generation Bioethanol Production. Renewable Energy 2019, 136, 1028–1035. https://doi.org/10.1016/j.renene.2019.01.066.</t>
  </si>
  <si>
    <t>Liu, D.; Zhang, R.; Yang, X.; Wu, H.; Xu, D.; Tang, Z.; Shen, Q. Thermostable Cellulase Production of Aspergillus Fumigatus Z5 under Solid-State Fermentation and Its Application in Degradation of Agricultural Wastes. International Biodeterioration &amp; Biodegradation 2011, 65 (5), 717–725. https://doi.org/10.1016/j.ibiod.2011.04.005.</t>
  </si>
  <si>
    <t>da Cunha, M. C.; Silva, L. C.; Sato, H. H.; de Castro, R. J. S. Using Response Surface Methodology to Improve the L-Asparaginase Production by Aspergillus Niger under Solid-State Fermentation. Biocatalysis and Agricultural Biotechnology 2018, 16, 31–36. https://doi.org/10.1016/j.bcab.2018.07.018.</t>
  </si>
  <si>
    <t>Chapla, D.; Divecha, J.; Madamwar, D.; Shah, A. Utilization of Agro-Industrial Waste for Xylanase Production by Aspergillus Foetidus MTCC 4898 under Solid State Fermentation and Its Application in Saccharification. Biochemical Engineering Journal 2010, 49 (3), 361–369. https://doi.org/10.1016/j.bej.2010.01.012.</t>
  </si>
  <si>
    <t>Koser, S.; Anwar, Z.; Iqbal, Z.; Anjum, A.; Aqil, T.; Mehmood, S.; Irshad, M. Utilization of Aspergillus Oryzae to Produce Pectin Lyase from Various Agro-Industrial Residues. Journal of Radiation Research and Applied Sciences 2014, 7 (3), 327–332. https://doi.org/10.1016/j.jrras.2014.05.001.</t>
  </si>
  <si>
    <t>Dhillon, G. S.; Oberoi, H. S.; Kaur, S.; Bansal, S.; Brar, S. K. Value-Addition of Agricultural Wastes for Augmented Cellulase and Xylanase Production through Solid-State Tray Fermentation Employing Mixed-Culture of Fungi. Industrial Crops and Products 2011, 34 (1), 1160–1167. https://doi.org/10.1016/j.indcrop.2011.04.001.</t>
  </si>
  <si>
    <t>Ref n°</t>
  </si>
  <si>
    <t>XP n°</t>
  </si>
  <si>
    <t>Aspergillus niger INCQS 40018</t>
  </si>
  <si>
    <t>Aspergillus brasiliensis INCQS 40036</t>
  </si>
  <si>
    <t>Aspergillus flavipes INCQS 40024</t>
  </si>
  <si>
    <t>Penicillium roquefortii INCQS 40074</t>
  </si>
  <si>
    <t>Aspergillus oryzae INCQS 40068</t>
  </si>
  <si>
    <t>This experiment is an upscaling of xp 140, realised in a 1kg level tray reactor. L-asparaginase activity sharply decreased after 5 days.</t>
  </si>
  <si>
    <t>Yield values are approximate. This experiment is an upscaling of xp 151, realised in a 2L jar.</t>
  </si>
  <si>
    <t>Yield values are approximate. This experiment is an upscaling of xp 152, realised in a 2L jar.</t>
  </si>
  <si>
    <t>Data table</t>
  </si>
  <si>
    <t>Column "Substrate"</t>
  </si>
  <si>
    <t>Column "Organism"</t>
  </si>
  <si>
    <t>Column "Enzyme"</t>
  </si>
  <si>
    <t>Column "Unit"</t>
  </si>
  <si>
    <t>Column "Yield"</t>
  </si>
  <si>
    <t>Column "Incubation time"</t>
  </si>
  <si>
    <t>Column "Pretreatment"</t>
  </si>
  <si>
    <t>Column " Nutritive or inducing supplement"</t>
  </si>
  <si>
    <t>Column "Notes"</t>
  </si>
  <si>
    <t>Column "Reference"</t>
  </si>
  <si>
    <t>Column "XP n°"</t>
  </si>
  <si>
    <t>An arbitrary number is allocated to each experiment in order to facilitate the table use. Several experiments can be reported by the same reference.</t>
  </si>
  <si>
    <t xml:space="preserve">Refers to the nature of the material used as substrate. Substrates constituted of several materials are mentioned in the following manner: "mixture (substrate 1 ; substrate 2 ; etc.)". </t>
  </si>
  <si>
    <t>Refers to the nature of the enzyme produced. Several enzymes can be produced in the same experience.</t>
  </si>
  <si>
    <t>Reports the enzyme activity obtained in the experiment.</t>
  </si>
  <si>
    <t>Reports the time of incubation at which the reported yield was measured.</t>
  </si>
  <si>
    <t>Substrate proportions (w/w): 91,7% RS ; 8,3% WF. Yield values are converted from U/L. LiP &amp; MnP yield values are approximate. The article states that rice straw is not suitable for laccase production by this fungi.</t>
  </si>
  <si>
    <t>Substrate proportions (w/w): 91,7% RH ; 8,3% WF. Yield values are converted from U/L. MnP yield value is approximate.</t>
  </si>
  <si>
    <t>Yield values are approximate and converted from U/L. In this comparative study, SmF presented better productions than SSF, especially regarding laccase (almost 4-fold higher). However, SSF showed a higher selectivity in lignin mineralisations, allowing a good access to the cellulose in the substrate.</t>
  </si>
  <si>
    <t>Yield values are approximate and converted from U/L. The article reports an additional experiment with Cu2+ used as inducing supplement. The results indicated an increase of laccase yield, to the detriment of MnP and LiP yields.</t>
  </si>
  <si>
    <t>Yield values are approximate and converted from U/L.</t>
  </si>
  <si>
    <t>lignin peroxidase</t>
  </si>
  <si>
    <t>Mn-peroxidase</t>
  </si>
  <si>
    <t>MnI-peroxidase</t>
  </si>
  <si>
    <t>All the yield values presented in the article are in U/g, except in the abstract were they are in U/gds (with the same values). No data in the article allows to know with absolute certainty the unit used.</t>
  </si>
  <si>
    <t>Luana Oliveira Pitol; Alessandra Biz; Edgar Mallmann; Nadia Krieger; David Alexander Mitchell. Production of Pectinases by Solid-State Fermentation in a Pilot-Scale Packed-Bed Bioreactor. Chem. Eng. J. 2016, 283, 1009–1018. https://doi.org/10.1016/j.cej.2015.08.046.</t>
  </si>
  <si>
    <t>mixture (rice straw ; corn husk)</t>
  </si>
  <si>
    <t>CMCase optimal yield was found at pH=4 while FPase optimum yield was found at pH=5.</t>
  </si>
  <si>
    <t>pectin lyase (pectinase)</t>
  </si>
  <si>
    <t>nmol [Glu]/ml/min]</t>
  </si>
  <si>
    <t xml:space="preserve">Substrate proportions (w/v): 25,6% WB ; 15,4% SP. Yield values are approximate. β-glucosidase yield value was almost doubled when the two fungi were inoculated at t=0h. </t>
  </si>
  <si>
    <t>Substrate proportions (w/v): 25,6% WB ; 15,4% SP. Yield values are approximate.</t>
  </si>
  <si>
    <t>3 stage experimental design (OFAT + RSM Box-Behnken)</t>
  </si>
  <si>
    <t>Cut (20mm), sterilised (30mn ; 121°C).</t>
  </si>
  <si>
    <r>
      <t xml:space="preserve">Dried, ground (375-750µm). </t>
    </r>
    <r>
      <rPr>
        <b/>
        <sz val="10"/>
        <color theme="1"/>
        <rFont val="Calibri"/>
        <family val="2"/>
        <scheme val="minor"/>
      </rPr>
      <t>Wheat straw: alkaline peroxide pretreated (soaked in 2,5% w/v H2O2 + 10M NaOH solution ; 24h ; pH=11,5 ; 180rpm ; 37°C)</t>
    </r>
    <r>
      <rPr>
        <sz val="10"/>
        <color theme="1"/>
        <rFont val="Calibri"/>
        <family val="2"/>
        <scheme val="minor"/>
      </rPr>
      <t>.</t>
    </r>
  </si>
  <si>
    <r>
      <t>Dried, ground (750µm)</t>
    </r>
    <r>
      <rPr>
        <sz val="10"/>
        <color theme="1"/>
        <rFont val="Calibri"/>
        <family val="2"/>
        <scheme val="minor"/>
      </rPr>
      <t>. Mixture autoclaved (121°C ; 15psi).</t>
    </r>
  </si>
  <si>
    <r>
      <rPr>
        <b/>
        <sz val="10"/>
        <color theme="1"/>
        <rFont val="Calibri"/>
        <family val="2"/>
        <scheme val="minor"/>
      </rPr>
      <t>A</t>
    </r>
    <r>
      <rPr>
        <sz val="10"/>
        <color theme="1"/>
        <rFont val="Calibri"/>
        <family val="2"/>
        <scheme val="minor"/>
      </rPr>
      <t>utoclaved (15mn ; 121°C ; 15 lbs/in²).</t>
    </r>
  </si>
  <si>
    <t>Results from substrate screening experiments. In this study, the best results were obtained with sugarcane bagasse, which was therefore used for optimization.</t>
  </si>
  <si>
    <t>g/gds : 0,04 NH4NO3 ; 0,01 YE ; 0,01 peptone ; 0,001 KH2PO4 ; 0,001 MgSO4.</t>
  </si>
  <si>
    <r>
      <t>pH=6 ; MC=3ml/gds ; inoculum (5ml ; 5E4 spores/ml) ; T°=24,5</t>
    </r>
    <r>
      <rPr>
        <sz val="10"/>
        <color theme="1"/>
        <rFont val="Calibri"/>
        <family val="2"/>
      </rPr>
      <t>±0,5</t>
    </r>
    <r>
      <rPr>
        <sz val="10"/>
        <color theme="1"/>
        <rFont val="Calibri"/>
        <family val="2"/>
        <scheme val="minor"/>
      </rPr>
      <t>°C.</t>
    </r>
  </si>
  <si>
    <t>pH=6 ; MC=3ml/gds ; inoculum (5ml ; 5E4 spores/ml) ; T°=24,5±0,5°C.</t>
  </si>
  <si>
    <r>
      <t xml:space="preserve">Dried, ground (710µm), </t>
    </r>
    <r>
      <rPr>
        <b/>
        <sz val="10"/>
        <color theme="1"/>
        <rFont val="Calibri"/>
        <family val="2"/>
        <scheme val="minor"/>
      </rPr>
      <t>autoclaved with 15% ammmonia solution (1h ; 121°C)</t>
    </r>
    <r>
      <rPr>
        <sz val="10"/>
        <color theme="1"/>
        <rFont val="Calibri"/>
        <family val="2"/>
        <scheme val="minor"/>
      </rPr>
      <t>.</t>
    </r>
  </si>
  <si>
    <t>The difference between xp 6 and 7 lies in the composition of the nutritive supplement.</t>
  </si>
  <si>
    <r>
      <t xml:space="preserve">Ground, mixed with deionized water, autoclaved, </t>
    </r>
    <r>
      <rPr>
        <b/>
        <sz val="10"/>
        <color theme="1"/>
        <rFont val="Calibri"/>
        <family val="2"/>
        <scheme val="minor"/>
      </rPr>
      <t>starch was gelatinized to form the culture plate</t>
    </r>
    <r>
      <rPr>
        <sz val="10"/>
        <color theme="1"/>
        <rFont val="Calibri"/>
        <family val="2"/>
        <scheme val="minor"/>
      </rPr>
      <t>.</t>
    </r>
  </si>
  <si>
    <t>p-nitrophenyl lactosidase</t>
  </si>
  <si>
    <r>
      <t xml:space="preserve">Washed, air-dried, ground (375µm), </t>
    </r>
    <r>
      <rPr>
        <b/>
        <sz val="10"/>
        <color theme="1"/>
        <rFont val="Calibri"/>
        <family val="2"/>
        <scheme val="minor"/>
      </rPr>
      <t>soaked in alkali solution (1.25% NH3(aq) ; 72h ; 4°C) then 2 N (NH4)2SO4</t>
    </r>
    <r>
      <rPr>
        <sz val="10"/>
        <color theme="1"/>
        <rFont val="Calibri"/>
        <family val="2"/>
        <scheme val="minor"/>
      </rPr>
      <t>.</t>
    </r>
  </si>
  <si>
    <r>
      <t xml:space="preserve">Milled, washed, </t>
    </r>
    <r>
      <rPr>
        <b/>
        <sz val="10"/>
        <color theme="1"/>
        <rFont val="Calibri"/>
        <family val="2"/>
        <scheme val="minor"/>
      </rPr>
      <t>delignified (soaked in 2 N NaOH for 24h + steamed for 1h)</t>
    </r>
    <r>
      <rPr>
        <sz val="10"/>
        <color theme="1"/>
        <rFont val="Calibri"/>
        <family val="2"/>
        <scheme val="minor"/>
      </rPr>
      <t>, dried (85-90°C).</t>
    </r>
  </si>
  <si>
    <t>Air-dried, ground (2mm), autoclaved (15mn ; 121°C).</t>
  </si>
  <si>
    <t>Legend</t>
  </si>
  <si>
    <t>Enzymes</t>
  </si>
  <si>
    <t>Here are explicited the abbreviations used in the data table</t>
  </si>
  <si>
    <t>gds</t>
  </si>
  <si>
    <t>gs</t>
  </si>
  <si>
    <t>RSM</t>
  </si>
  <si>
    <t>MC</t>
  </si>
  <si>
    <t>MR</t>
  </si>
  <si>
    <t>RH</t>
  </si>
  <si>
    <t>YE</t>
  </si>
  <si>
    <t>Units</t>
  </si>
  <si>
    <t>Methods</t>
  </si>
  <si>
    <t>Others</t>
  </si>
  <si>
    <t>Filter Paper cellulase (cellulase activity measured on filter paper).</t>
  </si>
  <si>
    <t>CarboxyMethyl Cellulase</t>
  </si>
  <si>
    <t>Manganese-dependant peroxidase</t>
  </si>
  <si>
    <t>Manganese-Independant peroxidase</t>
  </si>
  <si>
    <t>gram of dry substrate</t>
  </si>
  <si>
    <t>gram of substrate</t>
  </si>
  <si>
    <t>Response Surface Methodology</t>
  </si>
  <si>
    <t>One Factor At a Time</t>
  </si>
  <si>
    <t>Central Composite Rotatable Design</t>
  </si>
  <si>
    <t>Moisture Content</t>
  </si>
  <si>
    <t>Relative Humidity (in the gaseous phase)</t>
  </si>
  <si>
    <t>Moisture Ratio (solid:liquid)</t>
  </si>
  <si>
    <t>Yeast Extract</t>
  </si>
  <si>
    <t>Not Available. Used when an information was not found in the article.</t>
  </si>
  <si>
    <t>Enhancement or optimization method</t>
  </si>
  <si>
    <t>Saccharicola p. EJC04</t>
  </si>
  <si>
    <t>Based on 69 research articles published between 2010 and 2019, this table provides an overview of the results obtained in experiments involving the production of enzymes from cereal materials through Solid State Fermentation (SSF) by fungi.</t>
  </si>
  <si>
    <t>Column "Parameters"</t>
  </si>
  <si>
    <t>p-nitrophenyl xylosidase</t>
  </si>
  <si>
    <t>The authors also indicated the presence of cellulase in very small amounts. In unoptimized experiments, maize bran, wheat straw and wheat bran were identified as other interesting carbon sources, with productions between 83,6 and 92,3% of the xylanase production from rice straw.</t>
  </si>
  <si>
    <t>Yield values are converted from U/L. The experiment was realized in 60mL sterile columns, without forced aeration. Similar results were obtained with sugarcane bagasse as substrate, but corncobs presented a higher specific activity at a shorter time.</t>
  </si>
  <si>
    <t>Schizophyllum commune IBL-06</t>
  </si>
  <si>
    <t>SSF: NA. Extraction: CCRD</t>
  </si>
  <si>
    <t>for 10gds, 13mL of solution (% w/w of dry substrate) : 11,47 inulin ; 5,71 corn steep liquor ; 0,76 NH4H2PO4 ; 0,5 NaCl ; 0,5 Tween-80 ; 0,1 KH2PO4 ; 0,05 MgSO4.</t>
  </si>
  <si>
    <t>pH=5,5 ; Inoculum (4%) ; RH=80% ; T°=28°C.</t>
  </si>
  <si>
    <t>Yield value is approximate. The study focused on the optimisation of the extraction step.</t>
  </si>
  <si>
    <t>Laccase yield value is approximate.</t>
  </si>
  <si>
    <t>Substrate proportions (w/w): 1:1. This mixture presented lower results than wheat bran alone (xp64). The best results were obtained for a mixture of sugarcane bagasse and black gram husk.</t>
  </si>
  <si>
    <r>
      <t>Article states:</t>
    </r>
    <r>
      <rPr>
        <i/>
        <sz val="10"/>
        <color theme="1"/>
        <rFont val="Calibri"/>
        <family val="2"/>
        <scheme val="minor"/>
      </rPr>
      <t xml:space="preserve"> "It has to be noted that A. sojae ATCC 20235, wich is still deposited as A. sojae at the ATCC, did not meet the requirements to be classified as A. sojae on the basis of morphological parameters and has been recently reclassified as A. oryzae […]." </t>
    </r>
    <r>
      <rPr>
        <sz val="10"/>
        <color theme="1"/>
        <rFont val="Calibri"/>
        <family val="2"/>
        <scheme val="minor"/>
      </rPr>
      <t>This strain presented the best results for both exo and endo-enzymes, suggesting great potential for optimisation of its cultivation.</t>
    </r>
  </si>
  <si>
    <r>
      <t>Article states:</t>
    </r>
    <r>
      <rPr>
        <i/>
        <sz val="10"/>
        <color theme="1"/>
        <rFont val="Calibri"/>
        <family val="2"/>
        <scheme val="minor"/>
      </rPr>
      <t xml:space="preserve"> "It has to be noted that A. sojae ATCC 20235, wich is still deposited as A. sojae at the ATCC, did not meet the requirements to be classified as A. sojae on the basis of morphological parameters and has been recently reclassified as A. oryzae […]." </t>
    </r>
    <r>
      <rPr>
        <sz val="10"/>
        <color theme="1"/>
        <rFont val="Calibri"/>
        <family val="2"/>
        <scheme val="minor"/>
      </rPr>
      <t>This strain presented the best results for both exo and endo-enzymes, suggesting great potential for optimisation of its cultivation. It has to be noted that endo-enzyme may require additional post-treatment to be isolated.</t>
    </r>
  </si>
  <si>
    <t>The objective of this study was to optimize β-glucosidase production. Other substrates such as corn cob, corn straw and rice peel were tested (before optimisation) but they resulted in at least 46-fold lower β-glucosidase activities.</t>
  </si>
  <si>
    <t>Experience realised in a Bio-Flo 110 Modular Benchtop Fermentor (1,5L working volume) with Rushton impellers. The produced xylanase was reported as extremely halophilic, ethanol tolerant and acidophilic.</t>
  </si>
  <si>
    <r>
      <t xml:space="preserve">Experiment realised in </t>
    </r>
    <r>
      <rPr>
        <sz val="10"/>
        <color theme="1"/>
        <rFont val="Calibri"/>
        <family val="2"/>
      </rPr>
      <t>ø</t>
    </r>
    <r>
      <rPr>
        <sz val="10"/>
        <color theme="1"/>
        <rFont val="Calibri"/>
        <family val="2"/>
        <scheme val="minor"/>
      </rPr>
      <t>9cm petri dishes. Authors state: "</t>
    </r>
    <r>
      <rPr>
        <i/>
        <sz val="10"/>
        <color theme="1"/>
        <rFont val="Calibri"/>
        <family val="2"/>
        <scheme val="minor"/>
      </rPr>
      <t>A  98.6% starch conversion to glucose further confirmed the resistance of A. awamori glucoamylase to deactivation by the protease.</t>
    </r>
    <r>
      <rPr>
        <sz val="10"/>
        <color theme="1"/>
        <rFont val="Calibri"/>
        <family val="2"/>
        <scheme val="minor"/>
      </rPr>
      <t>"</t>
    </r>
  </si>
  <si>
    <t xml:space="preserve"> The experiment was realised in plastic trays (L.40*l.25*H.8 cm). It is an upscaling of xp 208. Substrate ratio: 3RS:2WB. Authors state that further optimisation of the nutritive medium and key parameters (especially aeration for heat control) should be realised in up-scaled experiments.</t>
  </si>
  <si>
    <t>This experiment, compared to xp 192, justified the use of distillery spent wash as nutritive medium. Indeed, all other things being equal, the use of DSW led to higher production.</t>
  </si>
  <si>
    <t>aspergillus tubingensis FDHN1</t>
  </si>
  <si>
    <t>aspergillus niger</t>
  </si>
  <si>
    <t>Column "Date of publication"</t>
  </si>
  <si>
    <t>pH=7 ; MC=70% ; Inoculum (5 fungal discs ; T°=30°C.</t>
  </si>
  <si>
    <t>0,08% (available N) (NH4)2SO4 ; 0,1% (w/v) Tween 20.</t>
  </si>
  <si>
    <t>Substrate proportions (w/w): 2RB:1GR. Yield value is approximate.</t>
  </si>
  <si>
    <r>
      <t>Substrate proportions (w/w): 7WB:3SC. Incubation time was identified as critical parameter because xylanase activity sharply decreased after 6 days. Optimisation of the extraction lead to a recovery of 4465</t>
    </r>
    <r>
      <rPr>
        <sz val="10"/>
        <color theme="1"/>
        <rFont val="Calibri"/>
        <family val="2"/>
      </rPr>
      <t>±52 U/gds, using water as extractant.</t>
    </r>
  </si>
  <si>
    <t>Substrate proportions (w/w): 5CC:2CS:2WB. Authors state: "The highest laccase activity from the co-culture was 2.6 times as that of the C. comatus monoculture and reached a peak 3 days earlier."</t>
  </si>
  <si>
    <t>Substrate proportions (w/w): 2 WB:2RS:1CCR. Incubation duration was most probably 96hrs, as it is the duration wich showed the best results in a subsidiary experiment.</t>
  </si>
  <si>
    <t>Substrate proportions (w/w): 1:1. Additional experiments revealed that optimal xylanase activity was obtained for T°=50°C ; pH=6.</t>
  </si>
  <si>
    <t>Substrate proportions (w/w): 1:1. After purification, laccase specific activity was enhanced by 2,1.</t>
  </si>
  <si>
    <t>Substrate proportions (w/w): 1:1. This study is particularly complete: 65 substrates and 13 substrate mixtures were screened. For this experiment, incubation time, MC, particle and inoculum size, T°, choice of carbon and nitrogen supplements were optimised.</t>
  </si>
  <si>
    <t>Substrate proportions (w/w): 1:1. This study is particularly complete: 65 substrates and 13 substrate mixtures were screened. This is one of the results for substrate screening before optimisation.</t>
  </si>
  <si>
    <t>Substrate proportions (w/w): 1:1. The article focused on the use of the produced enzymes for sugarcane bagasse saccharification.</t>
  </si>
  <si>
    <t>Substrate proportions (w/w): 4WB:1RS. This experiment was optimised for FPase production, as it was considered to be representative of the production of the complete hydrolase system.</t>
  </si>
  <si>
    <r>
      <t xml:space="preserve">Substrate proportions: 9WB:1SB (Total=30kg). This experiment was realised in a 200L pilot-scale packed-bed reactor. Authors claims that it is the biggest scale yet reported for pectinase production. </t>
    </r>
    <r>
      <rPr>
        <b/>
        <sz val="10"/>
        <color theme="1"/>
        <rFont val="Calibri"/>
        <family val="2"/>
        <scheme val="minor"/>
      </rPr>
      <t>This article provides data solid enough to consider industrial scale.</t>
    </r>
    <r>
      <rPr>
        <sz val="10"/>
        <color theme="1"/>
        <rFont val="Calibri"/>
        <family val="2"/>
        <scheme val="minor"/>
      </rPr>
      <t xml:space="preserve"> After 14h, bed compaction lead to the loss of control of internal T°, wich reached 47°C.</t>
    </r>
  </si>
  <si>
    <t>Saccharicola sp. EJC 04</t>
  </si>
  <si>
    <t>Substrate proportions (w/w): 1,64WB:1,36WS. The study highlights the ability of this A. niger NH3 to produce high amount of holocellulolytic enzymes at low T° (15°C and 5°C). This property is interesting to reduce the energy cost of enzyme production and saccharification.</t>
  </si>
  <si>
    <t>mixture (wheat bran ; rice husk)</t>
  </si>
  <si>
    <r>
      <t>Rice husk: sieved (188µm),</t>
    </r>
    <r>
      <rPr>
        <b/>
        <sz val="10"/>
        <color theme="1"/>
        <rFont val="Calibri"/>
        <family val="2"/>
        <scheme val="minor"/>
      </rPr>
      <t xml:space="preserve"> soaked in 4% NaOH solution (24h ; 30°C)</t>
    </r>
    <r>
      <rPr>
        <sz val="10"/>
        <color theme="1"/>
        <rFont val="Calibri"/>
        <family val="2"/>
        <scheme val="minor"/>
      </rPr>
      <t xml:space="preserve"> ; washed ; dried (80°C). Mixture: autoclaved (40mn ; 121°C).</t>
    </r>
  </si>
  <si>
    <t xml:space="preserve">Substrate proportions: 9RH:21WB. This article highlights the benefits of PUF in SSF: enzyme yields were improved and optimal depth of substrate was 1,5-fold higher than without PUF. Therefore, PUF seems to have a significant positive impact on heat transfer. </t>
  </si>
  <si>
    <t>Addition of polyurethane foam (PUF) cubes in the substrate.</t>
  </si>
  <si>
    <t xml:space="preserve">Substrate proportions (w/v): 25,6% WB ; 15,4% SP. Yield values are approximate. β-glucosidase yield value was multiplied by 1,5 when the two fungi were inoculated at t=0h. </t>
  </si>
  <si>
    <t>Substrate proportions: 8WS:2WB. Experiment realised in ø9cm petri dishes. This study aimed to optimise lipid production. Article states: "Our study also demonstrated that cellulase secretion of A. oryzae A-4 has a crucial impact on lipid production from cellulosic wastes."</t>
  </si>
  <si>
    <t>Substrate proportions: 9WS:1OP. Experiment realised in ø9cm petri dishes. This study aimed to optimise lipid production. Article states: "Our study also demonstrated that cellulase secretion of A. oryzae A-4 has a crucial impact on lipid production from cellulosic wastes."</t>
  </si>
  <si>
    <t>Realised in a lab-scale feedback-controlled bioreactor (16 columns ∅2,5*20cm in water bath).</t>
  </si>
  <si>
    <t>100mL of medium: 2% soybean meal ; preculture leftovers (initially 50mL ; 5% glucose ; 0,3% extruded soybean meal).</t>
  </si>
  <si>
    <t>The CMCase activity found in bioreactor was 47,7% less important than in Erlenmeyer flasks. The article suggests that it is a consequence of oxygen limitation and overheating of the medium due to the fungi's metabolism.</t>
  </si>
  <si>
    <t>Reports the date of publication of the article.</t>
  </si>
  <si>
    <t>Reports the unit of measurement of the enzyme activity.</t>
  </si>
  <si>
    <r>
      <t xml:space="preserve">Reports any treatment realized on the substrate before the fermentation. Specific chemical or thermal pretreatments used in order to improve the yield are reported </t>
    </r>
    <r>
      <rPr>
        <b/>
        <sz val="11"/>
        <color theme="1"/>
        <rFont val="Calibri"/>
        <family val="2"/>
        <scheme val="minor"/>
      </rPr>
      <t>in bold.</t>
    </r>
    <r>
      <rPr>
        <sz val="11"/>
        <color theme="1"/>
        <rFont val="Calibri"/>
        <family val="2"/>
        <scheme val="minor"/>
      </rPr>
      <t xml:space="preserve"> </t>
    </r>
  </si>
  <si>
    <t>Note: At the top of each column, the filter tool enables specific searching through the database.</t>
  </si>
  <si>
    <t>Refers to the strain of fungi used as biological agent to proceed to the fermentation. The simultaneous cultivation of several organisms is mentioned in the following manner: "Co-culture (organism 1 ; organism 2 ; etc.)".</t>
  </si>
  <si>
    <t>Reports any component (inducer, nutritive source, surfactant…) added to the fermentation medium, generally in the form of an aqueous solution. The supplementation of the substrate solely with water is not reported.</t>
  </si>
  <si>
    <t>Column "Enhancement or optimization method"</t>
  </si>
  <si>
    <t xml:space="preserve">Reports the statistical methods and experimental designs used to optimise a selected production througt the selection of substrates, organisms and parameters. </t>
  </si>
  <si>
    <t>Details the available data on the fermentation parameters applied during the experiment. Unless the experiment is controlled in real-time, the pH and humidity-related parameters reported are initial parameters.</t>
  </si>
  <si>
    <t xml:space="preserve">Reports any complementary information related to the experiment or the article, and considered important for a more complete understanding. If not explicitly specified in "Notes", the experiment was realized at lab scale (in flasks or bottles).
</t>
  </si>
  <si>
    <r>
      <t>Reports the reference number of the article. The detailed reference list is available in the sheet "</t>
    </r>
    <r>
      <rPr>
        <b/>
        <sz val="11"/>
        <color theme="1"/>
        <rFont val="Calibri"/>
        <family val="2"/>
        <scheme val="minor"/>
      </rPr>
      <t>References</t>
    </r>
    <r>
      <rPr>
        <sz val="11"/>
        <color theme="1"/>
        <rFont val="Calibri"/>
        <family val="2"/>
        <scheme val="minor"/>
      </rPr>
      <t>".</t>
    </r>
  </si>
  <si>
    <t xml:space="preserve">This database was produced as part of the research for "The review of enzyme production from cereal residues via solid state fermentation with fungi"
Joseph Bourgine1, Dominika Alexa Teigiserova2,3, Marianne Thomsen2,3*
1 University Nantes, Department of Process and Bioprocess Engineering, Rue Christian Pauc, CS 50609, 44300 Nantes, France
2 Research Group on EcoIndustrial System Analysis, Department of Environmental Science, Aarhus University, Frederiksborgvej 399, Postboks 358, DK-4000, Roskilde, Denmark
3 Aarhus University Centre for Circular Bioeconomy
*Corresponding Author:
Email: mth@envs.au.dk 
Tel.: +45 2229 2627 
Fax: +45 8715 5021
The research was performed as part of the Horizon 2020 project DECISIVE (Decentralised valorisation of biowaste) under grant agreement N° 689229. The work was further supported by Aarhus University Centre for Circular Bioeconomy and Aarhus University Graduate School of Science and Technology.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</si>
</sst>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Calibri"/>
      <family val="2"/>
    </font>
    <font>
      <i/>
      <sz val="10"/>
      <color theme="1"/>
      <name val="Calibri"/>
      <family val="2"/>
      <scheme val="minor"/>
    </font>
    <font>
      <sz val="9.5"/>
      <color theme="1"/>
      <name val="Calibri"/>
      <family val="2"/>
    </font>
    <font>
      <b/>
      <sz val="10"/>
      <color theme="1"/>
      <name val="Calibri"/>
      <family val="2"/>
      <scheme val="minor"/>
    </font>
    <font>
      <b/>
      <sz val="10"/>
      <color theme="1"/>
      <name val="Calibri"/>
      <family val="2"/>
    </font>
    <font>
      <i/>
      <sz val="11"/>
      <color theme="1"/>
      <name val="Calibri"/>
      <family val="2"/>
      <scheme val="minor"/>
    </font>
    <font>
      <u/>
      <sz val="11"/>
      <color theme="10"/>
      <name val="Calibri"/>
      <family val="2"/>
    </font>
    <font>
      <b/>
      <sz val="11"/>
      <name val="Calibri"/>
      <family val="2"/>
      <scheme val="minor"/>
    </font>
    <font>
      <b/>
      <sz val="12"/>
      <color theme="1"/>
      <name val="Calibri"/>
      <family val="2"/>
      <scheme val="minor"/>
    </font>
    <font>
      <sz val="10"/>
      <name val="Arial"/>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49998474074526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ck">
        <color indexed="64"/>
      </right>
      <top style="medium">
        <color indexed="64"/>
      </top>
      <bottom/>
      <diagonal/>
    </border>
    <border>
      <left/>
      <right/>
      <top style="medium">
        <color indexed="64"/>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12" fillId="0" borderId="0"/>
    <xf numFmtId="9" fontId="12" fillId="0" borderId="0" applyFont="0" applyFill="0" applyBorder="0" applyAlignment="0" applyProtection="0"/>
  </cellStyleXfs>
  <cellXfs count="163">
    <xf numFmtId="0" fontId="0" fillId="0" borderId="0" xfId="0"/>
    <xf numFmtId="0" fontId="0" fillId="0" borderId="0" xfId="0" applyAlignment="1">
      <alignment wrapText="1"/>
    </xf>
    <xf numFmtId="0" fontId="1" fillId="0" borderId="0" xfId="0" applyFont="1" applyFill="1" applyBorder="1" applyAlignment="1">
      <alignment horizontal="center" vertical="center" wrapText="1"/>
    </xf>
    <xf numFmtId="0" fontId="0" fillId="0" borderId="0" xfId="0" applyAlignment="1">
      <alignment horizontal="right"/>
    </xf>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Alignment="1">
      <alignment horizontal="right" vertical="top"/>
    </xf>
    <xf numFmtId="0" fontId="2" fillId="0" borderId="0" xfId="0" applyFont="1" applyAlignment="1">
      <alignment wrapText="1"/>
    </xf>
    <xf numFmtId="0" fontId="2" fillId="0" borderId="0" xfId="0" applyFont="1" applyAlignment="1">
      <alignment horizontal="right"/>
    </xf>
    <xf numFmtId="0" fontId="2" fillId="0" borderId="0" xfId="0" applyFont="1" applyFill="1" applyAlignment="1">
      <alignment horizontal="left" vertical="top" wrapText="1"/>
    </xf>
    <xf numFmtId="0" fontId="2" fillId="0" borderId="0" xfId="0" applyFont="1" applyFill="1" applyAlignment="1">
      <alignment horizontal="left" vertical="top"/>
    </xf>
    <xf numFmtId="0" fontId="9" fillId="0" borderId="0" xfId="1" applyAlignment="1" applyProtection="1">
      <alignment horizontal="left" indent="3"/>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6" xfId="0" applyBorder="1" applyAlignment="1">
      <alignment horizontal="center" wrapText="1"/>
    </xf>
    <xf numFmtId="0" fontId="0" fillId="0" borderId="0" xfId="0" applyFont="1" applyFill="1" applyBorder="1" applyAlignment="1">
      <alignment horizontal="center" vertical="center" wrapText="1"/>
    </xf>
    <xf numFmtId="0" fontId="2" fillId="0" borderId="0" xfId="0" applyFont="1" applyBorder="1" applyAlignment="1">
      <alignment horizontal="left" vertical="top" wrapText="1"/>
    </xf>
    <xf numFmtId="0" fontId="0" fillId="0" borderId="21" xfId="0" applyBorder="1"/>
    <xf numFmtId="0" fontId="2" fillId="0" borderId="21" xfId="0" applyFont="1" applyBorder="1" applyAlignment="1">
      <alignment horizontal="right" vertical="top" wrapText="1"/>
    </xf>
    <xf numFmtId="0" fontId="2" fillId="0" borderId="21" xfId="0" applyFont="1" applyFill="1" applyBorder="1" applyAlignment="1">
      <alignment horizontal="right" vertical="top" wrapText="1"/>
    </xf>
    <xf numFmtId="0" fontId="2" fillId="0" borderId="21" xfId="0" applyFont="1" applyFill="1" applyBorder="1" applyAlignment="1">
      <alignment horizontal="right" vertical="top"/>
    </xf>
    <xf numFmtId="0" fontId="0" fillId="0" borderId="24" xfId="0" applyBorder="1"/>
    <xf numFmtId="0" fontId="2" fillId="0" borderId="21" xfId="0" applyFont="1" applyBorder="1" applyAlignment="1">
      <alignment horizontal="left" vertical="top" wrapText="1"/>
    </xf>
    <xf numFmtId="0" fontId="2" fillId="0" borderId="21" xfId="0" applyFont="1" applyBorder="1" applyAlignment="1">
      <alignment vertical="top" wrapText="1"/>
    </xf>
    <xf numFmtId="0" fontId="2" fillId="0" borderId="21" xfId="0" applyFont="1" applyFill="1" applyBorder="1" applyAlignment="1">
      <alignment horizontal="left" vertical="top" wrapText="1"/>
    </xf>
    <xf numFmtId="0" fontId="2" fillId="0" borderId="21" xfId="0" applyFont="1" applyFill="1" applyBorder="1" applyAlignment="1">
      <alignment vertical="top" wrapText="1"/>
    </xf>
    <xf numFmtId="0" fontId="2" fillId="0" borderId="21" xfId="0" applyFont="1" applyBorder="1" applyAlignment="1">
      <alignment horizontal="right" vertical="top"/>
    </xf>
    <xf numFmtId="0" fontId="2" fillId="0" borderId="21" xfId="0" applyFont="1" applyBorder="1" applyAlignment="1">
      <alignment vertical="top"/>
    </xf>
    <xf numFmtId="0" fontId="0" fillId="0" borderId="21" xfId="0" applyBorder="1" applyAlignment="1">
      <alignment horizontal="right" vertical="top"/>
    </xf>
    <xf numFmtId="0" fontId="2" fillId="0" borderId="26" xfId="0" applyFont="1" applyBorder="1" applyAlignment="1">
      <alignment horizontal="left" vertical="top" wrapText="1"/>
    </xf>
    <xf numFmtId="0" fontId="2" fillId="0" borderId="26" xfId="0" applyFont="1" applyBorder="1" applyAlignment="1">
      <alignment horizontal="right" vertical="top" wrapText="1"/>
    </xf>
    <xf numFmtId="0" fontId="2" fillId="0" borderId="26" xfId="0" applyFont="1" applyBorder="1" applyAlignment="1">
      <alignment vertical="top" wrapText="1"/>
    </xf>
    <xf numFmtId="0" fontId="2" fillId="3" borderId="21" xfId="0" applyFont="1" applyFill="1" applyBorder="1" applyAlignment="1">
      <alignment horizontal="left" vertical="top" wrapText="1"/>
    </xf>
    <xf numFmtId="0" fontId="2" fillId="3" borderId="21" xfId="0" applyFont="1" applyFill="1" applyBorder="1" applyAlignment="1">
      <alignment horizontal="right" vertical="top" wrapText="1"/>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0" fillId="4" borderId="27" xfId="0" applyFont="1" applyFill="1" applyBorder="1" applyAlignment="1">
      <alignment horizontal="center" vertical="center"/>
    </xf>
    <xf numFmtId="0" fontId="8" fillId="2" borderId="2" xfId="0" applyFont="1" applyFill="1" applyBorder="1" applyAlignment="1">
      <alignment horizontal="center" vertical="center" wrapText="1"/>
    </xf>
    <xf numFmtId="0" fontId="2" fillId="0" borderId="28" xfId="0" applyFont="1" applyBorder="1" applyAlignment="1">
      <alignment horizontal="left" vertical="top" wrapText="1"/>
    </xf>
    <xf numFmtId="0" fontId="2" fillId="0" borderId="25" xfId="0" applyFont="1" applyBorder="1" applyAlignment="1">
      <alignment horizontal="left" vertical="top" wrapText="1"/>
    </xf>
    <xf numFmtId="0" fontId="2" fillId="0" borderId="25" xfId="0" applyFont="1" applyFill="1" applyBorder="1" applyAlignment="1">
      <alignment horizontal="left" vertical="top" wrapText="1"/>
    </xf>
    <xf numFmtId="0" fontId="2" fillId="0" borderId="25" xfId="0" applyFont="1" applyBorder="1" applyAlignment="1">
      <alignment vertical="top" wrapText="1"/>
    </xf>
    <xf numFmtId="0" fontId="2" fillId="0" borderId="25" xfId="0" applyFont="1" applyBorder="1" applyAlignment="1">
      <alignment horizontal="left" vertical="top"/>
    </xf>
    <xf numFmtId="0" fontId="8" fillId="2"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2" xfId="0" applyFont="1" applyBorder="1" applyAlignment="1">
      <alignment vertical="top" wrapText="1"/>
    </xf>
    <xf numFmtId="0" fontId="2" fillId="0" borderId="32" xfId="0" applyFont="1" applyBorder="1" applyAlignment="1">
      <alignment horizontal="left" vertical="top"/>
    </xf>
    <xf numFmtId="0" fontId="0" fillId="0" borderId="32" xfId="0" applyBorder="1" applyAlignment="1">
      <alignment horizontal="left" vertical="top" wrapText="1"/>
    </xf>
    <xf numFmtId="0" fontId="1" fillId="4" borderId="37"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41" xfId="0" applyFont="1" applyBorder="1" applyAlignment="1">
      <alignment horizontal="left" vertical="top"/>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2" xfId="0" applyFont="1" applyBorder="1" applyAlignment="1">
      <alignment horizontal="left" vertical="top"/>
    </xf>
    <xf numFmtId="0" fontId="0" fillId="0" borderId="42" xfId="0" applyBorder="1" applyAlignment="1">
      <alignment horizontal="left" vertical="top"/>
    </xf>
    <xf numFmtId="0" fontId="3" fillId="0" borderId="41" xfId="0" applyFont="1" applyBorder="1" applyAlignment="1">
      <alignment horizontal="lef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2" fillId="0" borderId="42" xfId="0" applyFont="1" applyFill="1" applyBorder="1" applyAlignment="1">
      <alignment vertical="top" wrapText="1"/>
    </xf>
    <xf numFmtId="0" fontId="2" fillId="0" borderId="41" xfId="0" applyFont="1" applyFill="1" applyBorder="1" applyAlignment="1">
      <alignment vertical="top" wrapText="1"/>
    </xf>
    <xf numFmtId="0" fontId="2" fillId="0" borderId="40"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3" borderId="41" xfId="0" applyFont="1" applyFill="1" applyBorder="1" applyAlignment="1">
      <alignment vertical="top" wrapText="1"/>
    </xf>
    <xf numFmtId="0" fontId="2" fillId="3" borderId="21" xfId="0" applyFont="1" applyFill="1" applyBorder="1" applyAlignment="1">
      <alignment vertical="top" wrapText="1"/>
    </xf>
    <xf numFmtId="0" fontId="2" fillId="3" borderId="42" xfId="0" applyFont="1" applyFill="1" applyBorder="1" applyAlignment="1">
      <alignment vertical="top" wrapText="1"/>
    </xf>
    <xf numFmtId="0" fontId="2" fillId="3" borderId="25" xfId="0" applyFont="1" applyFill="1" applyBorder="1" applyAlignment="1">
      <alignment vertical="top" wrapText="1"/>
    </xf>
    <xf numFmtId="0" fontId="2" fillId="3" borderId="21" xfId="0" applyFont="1" applyFill="1" applyBorder="1" applyAlignment="1">
      <alignment horizontal="right" vertical="top"/>
    </xf>
    <xf numFmtId="0" fontId="2" fillId="3" borderId="32" xfId="0" applyFont="1" applyFill="1" applyBorder="1" applyAlignment="1">
      <alignment vertical="top" wrapText="1"/>
    </xf>
    <xf numFmtId="0" fontId="2" fillId="3" borderId="42" xfId="0" applyFont="1" applyFill="1" applyBorder="1" applyAlignment="1">
      <alignment horizontal="left" vertical="top"/>
    </xf>
    <xf numFmtId="0" fontId="2" fillId="3" borderId="21" xfId="0" applyFont="1" applyFill="1" applyBorder="1" applyAlignment="1">
      <alignment vertical="top"/>
    </xf>
    <xf numFmtId="0" fontId="3" fillId="3" borderId="41" xfId="0" applyFont="1" applyFill="1" applyBorder="1" applyAlignment="1">
      <alignment horizontal="left" vertical="top" wrapText="1"/>
    </xf>
    <xf numFmtId="0" fontId="4" fillId="3" borderId="42" xfId="0" applyFont="1" applyFill="1" applyBorder="1" applyAlignment="1">
      <alignment vertical="top" wrapText="1"/>
    </xf>
    <xf numFmtId="0" fontId="2" fillId="0" borderId="32" xfId="0" applyFont="1" applyFill="1" applyBorder="1" applyAlignment="1">
      <alignment horizontal="left" vertical="top" wrapText="1"/>
    </xf>
    <xf numFmtId="0" fontId="2" fillId="3" borderId="41" xfId="0" applyFont="1" applyFill="1" applyBorder="1" applyAlignment="1">
      <alignment horizontal="left" vertical="top"/>
    </xf>
    <xf numFmtId="0" fontId="0" fillId="3" borderId="21" xfId="0" applyFill="1" applyBorder="1" applyAlignment="1">
      <alignment horizontal="right" vertical="top"/>
    </xf>
    <xf numFmtId="0" fontId="2" fillId="3" borderId="21" xfId="0" applyFont="1" applyFill="1" applyBorder="1" applyAlignment="1">
      <alignment horizontal="left" vertical="top"/>
    </xf>
    <xf numFmtId="0" fontId="2" fillId="0" borderId="47" xfId="0" applyFont="1" applyFill="1" applyBorder="1" applyAlignment="1">
      <alignment horizontal="left" vertical="top" wrapText="1"/>
    </xf>
    <xf numFmtId="0" fontId="11" fillId="2" borderId="12" xfId="0" applyFont="1" applyFill="1" applyBorder="1" applyAlignment="1">
      <alignment horizontal="center" vertical="center"/>
    </xf>
    <xf numFmtId="0" fontId="0" fillId="3" borderId="10" xfId="0" applyFill="1" applyBorder="1" applyAlignment="1">
      <alignment horizontal="left" vertical="top" wrapText="1"/>
    </xf>
    <xf numFmtId="0" fontId="0" fillId="0" borderId="0" xfId="0" applyFill="1" applyAlignment="1"/>
    <xf numFmtId="0" fontId="0" fillId="0" borderId="0" xfId="0" applyFill="1" applyBorder="1" applyAlignment="1">
      <alignment vertical="top" wrapText="1"/>
    </xf>
    <xf numFmtId="0" fontId="0" fillId="0" borderId="0" xfId="0" applyAlignment="1">
      <alignment vertical="top"/>
    </xf>
    <xf numFmtId="0" fontId="11" fillId="0" borderId="0" xfId="0" applyFont="1" applyFill="1" applyAlignment="1">
      <alignment horizontal="center" vertical="center"/>
    </xf>
    <xf numFmtId="0" fontId="0" fillId="0" borderId="0" xfId="0" applyFill="1" applyAlignment="1">
      <alignment vertical="top"/>
    </xf>
    <xf numFmtId="0" fontId="0" fillId="0" borderId="26" xfId="0" applyBorder="1"/>
    <xf numFmtId="0" fontId="0" fillId="0" borderId="9" xfId="0" applyBorder="1"/>
    <xf numFmtId="0" fontId="0" fillId="0" borderId="10" xfId="0" applyBorder="1"/>
    <xf numFmtId="0" fontId="0" fillId="0" borderId="11" xfId="0" applyBorder="1"/>
    <xf numFmtId="0" fontId="0" fillId="3" borderId="26" xfId="0" applyFill="1" applyBorder="1"/>
    <xf numFmtId="0" fontId="0" fillId="3" borderId="9" xfId="0" applyFill="1" applyBorder="1"/>
    <xf numFmtId="0" fontId="0" fillId="3" borderId="24" xfId="0" applyFill="1" applyBorder="1"/>
    <xf numFmtId="0" fontId="0" fillId="3" borderId="11" xfId="0" applyFill="1" applyBorder="1"/>
    <xf numFmtId="0" fontId="0" fillId="3" borderId="21" xfId="0" applyFill="1" applyBorder="1"/>
    <xf numFmtId="0" fontId="0" fillId="3" borderId="10" xfId="0" applyFill="1" applyBorder="1"/>
    <xf numFmtId="0" fontId="0" fillId="3" borderId="11"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2" fillId="0" borderId="21"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32" xfId="0" applyFont="1" applyFill="1" applyBorder="1" applyAlignment="1">
      <alignment vertical="top" wrapText="1"/>
    </xf>
    <xf numFmtId="0" fontId="2" fillId="0" borderId="25" xfId="0" applyFont="1" applyFill="1" applyBorder="1" applyAlignment="1">
      <alignment vertical="top" wrapText="1"/>
    </xf>
    <xf numFmtId="0" fontId="2" fillId="0" borderId="41" xfId="0" applyFont="1" applyFill="1" applyBorder="1" applyAlignment="1">
      <alignment horizontal="left" vertical="top"/>
    </xf>
    <xf numFmtId="0" fontId="2" fillId="0" borderId="42" xfId="0" applyFont="1" applyFill="1" applyBorder="1" applyAlignment="1">
      <alignment horizontal="left" vertical="top"/>
    </xf>
    <xf numFmtId="0" fontId="2" fillId="0" borderId="21" xfId="0" applyFont="1" applyFill="1" applyBorder="1" applyAlignment="1">
      <alignment horizontal="left" vertical="top"/>
    </xf>
    <xf numFmtId="0" fontId="2" fillId="0" borderId="33" xfId="0" applyFont="1" applyFill="1" applyBorder="1" applyAlignment="1">
      <alignment horizontal="left" vertical="top" wrapText="1"/>
    </xf>
    <xf numFmtId="0" fontId="2" fillId="0" borderId="46" xfId="0" applyFont="1" applyFill="1" applyBorder="1" applyAlignment="1">
      <alignment vertical="top" wrapText="1"/>
    </xf>
    <xf numFmtId="0" fontId="2" fillId="0" borderId="33" xfId="0" applyFont="1" applyFill="1" applyBorder="1" applyAlignment="1">
      <alignment vertical="top" wrapText="1"/>
    </xf>
    <xf numFmtId="0" fontId="2" fillId="0" borderId="43" xfId="0" applyFont="1" applyFill="1" applyBorder="1" applyAlignment="1">
      <alignment horizontal="left" vertical="top" wrapText="1"/>
    </xf>
    <xf numFmtId="0" fontId="2" fillId="0" borderId="44" xfId="0" applyFont="1" applyFill="1" applyBorder="1" applyAlignment="1">
      <alignment horizontal="right" vertical="top"/>
    </xf>
    <xf numFmtId="0" fontId="2" fillId="0" borderId="44" xfId="0" applyFont="1" applyFill="1" applyBorder="1" applyAlignment="1">
      <alignment horizontal="left" vertical="top"/>
    </xf>
    <xf numFmtId="0" fontId="2" fillId="0" borderId="45" xfId="0" applyFont="1" applyFill="1" applyBorder="1" applyAlignment="1">
      <alignment horizontal="left" vertical="top"/>
    </xf>
    <xf numFmtId="0" fontId="2" fillId="0" borderId="43" xfId="0" applyFont="1" applyFill="1" applyBorder="1" applyAlignment="1">
      <alignment vertical="top" wrapText="1"/>
    </xf>
    <xf numFmtId="0" fontId="2"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45" xfId="0" applyFont="1" applyFill="1" applyBorder="1" applyAlignment="1">
      <alignment horizontal="left" vertical="top" wrapText="1"/>
    </xf>
    <xf numFmtId="0" fontId="4" fillId="2" borderId="27" xfId="0" applyFont="1" applyFill="1" applyBorder="1" applyAlignment="1">
      <alignment horizontal="right"/>
    </xf>
    <xf numFmtId="0" fontId="2" fillId="3" borderId="32" xfId="0" applyFont="1" applyFill="1" applyBorder="1" applyAlignment="1">
      <alignment horizontal="left" vertical="top"/>
    </xf>
    <xf numFmtId="0" fontId="2" fillId="0" borderId="35" xfId="0" applyFont="1" applyBorder="1" applyAlignment="1">
      <alignment horizontal="right"/>
    </xf>
    <xf numFmtId="0" fontId="2" fillId="0" borderId="21" xfId="0" applyFont="1" applyBorder="1" applyAlignment="1">
      <alignment horizontal="left" vertical="top" wrapText="1"/>
    </xf>
    <xf numFmtId="0" fontId="0" fillId="0" borderId="0" xfId="0" applyAlignment="1">
      <alignment horizontal="center" wrapText="1"/>
    </xf>
    <xf numFmtId="0" fontId="0" fillId="0" borderId="15" xfId="0" applyFill="1" applyBorder="1" applyAlignment="1">
      <alignment horizontal="left" vertical="top" wrapText="1"/>
    </xf>
    <xf numFmtId="0" fontId="0" fillId="0" borderId="16" xfId="0" applyFill="1" applyBorder="1"/>
    <xf numFmtId="0" fontId="0" fillId="2" borderId="48" xfId="0" applyFill="1" applyBorder="1" applyAlignment="1">
      <alignment horizontal="left" vertical="top"/>
    </xf>
    <xf numFmtId="0" fontId="0" fillId="2" borderId="1" xfId="0" applyFill="1" applyBorder="1" applyAlignment="1">
      <alignment horizontal="left" vertical="top"/>
    </xf>
    <xf numFmtId="0" fontId="0" fillId="0" borderId="4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 borderId="49" xfId="0" applyFill="1" applyBorder="1" applyAlignment="1">
      <alignment horizontal="center" vertical="center"/>
    </xf>
    <xf numFmtId="0" fontId="0" fillId="3" borderId="23" xfId="0" applyFill="1" applyBorder="1" applyAlignment="1">
      <alignment horizontal="center" vertical="center"/>
    </xf>
    <xf numFmtId="0" fontId="0" fillId="3" borderId="20" xfId="0" applyFill="1" applyBorder="1" applyAlignment="1">
      <alignment horizontal="left" vertical="top" wrapText="1"/>
    </xf>
    <xf numFmtId="0" fontId="0" fillId="3" borderId="19" xfId="0" applyFill="1" applyBorder="1"/>
    <xf numFmtId="0" fontId="0" fillId="2" borderId="4" xfId="0" applyFill="1" applyBorder="1" applyAlignment="1">
      <alignment horizontal="center"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xf numFmtId="0" fontId="0" fillId="0" borderId="17" xfId="0" applyFill="1" applyBorder="1" applyAlignment="1">
      <alignment horizontal="left" vertical="top" wrapText="1"/>
    </xf>
    <xf numFmtId="0" fontId="0" fillId="0" borderId="18" xfId="0" applyFill="1" applyBorder="1"/>
    <xf numFmtId="0" fontId="0" fillId="3" borderId="22" xfId="0" applyFill="1" applyBorder="1" applyAlignment="1">
      <alignment horizontal="center" vertic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36" xfId="0" applyFont="1" applyFill="1" applyBorder="1" applyAlignment="1">
      <alignment horizontal="center"/>
    </xf>
  </cellXfs>
  <cellStyles count="4">
    <cellStyle name="Hyperlink" xfId="1" builtinId="8"/>
    <cellStyle name="Normal" xfId="0" builtinId="0"/>
    <cellStyle name="Normal 2" xfId="2"/>
    <cellStyle name="Pourcentage 2" xfId="3"/>
  </cellStyles>
  <dxfs count="6">
    <dxf>
      <alignment horizontal="left" vertical="top" textRotation="0" wrapText="1" indent="0" justifyLastLine="0" shrinkToFit="0" readingOrder="0"/>
      <border diagonalUp="0" diagonalDown="0" outline="0">
        <left style="medium">
          <color indexed="64"/>
        </left>
        <right/>
        <top style="medium">
          <color indexed="64"/>
        </top>
        <bottom style="medium">
          <color indexed="64"/>
        </bottom>
      </border>
    </dxf>
    <dxf>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alignment horizontal="left" vertical="top" textRotation="0" indent="0" justifyLastLine="0" shrinkToFit="0" readingOrder="0"/>
    </dxf>
    <dxf>
      <border outline="0">
        <bottom style="medium">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au1" displayName="Tableau1" ref="A1:B70" totalsRowShown="0" dataDxfId="4" headerRowBorderDxfId="5" tableBorderDxfId="3" totalsRowBorderDxfId="2">
  <tableColumns count="2">
    <tableColumn id="1" name="Ref n°" dataDxfId="1"/>
    <tableColumn id="2" name="Reference"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doi.org/10.1016/j.biortech.2014.06.082" TargetMode="External"/><Relationship Id="rId18" Type="http://schemas.openxmlformats.org/officeDocument/2006/relationships/hyperlink" Target="https://doi.org/10.1016/j.ibiod.2014.08.006" TargetMode="External"/><Relationship Id="rId26" Type="http://schemas.openxmlformats.org/officeDocument/2006/relationships/hyperlink" Target="https://doi.org/10.1016/j.renene.2016.05.011" TargetMode="External"/><Relationship Id="rId39" Type="http://schemas.openxmlformats.org/officeDocument/2006/relationships/hyperlink" Target="https://doi.org/10.1016/j.carbpol.2011.04.044" TargetMode="External"/><Relationship Id="rId21" Type="http://schemas.openxmlformats.org/officeDocument/2006/relationships/hyperlink" Target="https://doi.org/10.1016/j.bcab.2013.02.003" TargetMode="External"/><Relationship Id="rId34" Type="http://schemas.openxmlformats.org/officeDocument/2006/relationships/hyperlink" Target="https://doi.org/10.1016/j.foodchem.2015.11.089" TargetMode="External"/><Relationship Id="rId42" Type="http://schemas.openxmlformats.org/officeDocument/2006/relationships/hyperlink" Target="https://doi.org/10.1016/j.fbp.2013.08.010" TargetMode="External"/><Relationship Id="rId47" Type="http://schemas.openxmlformats.org/officeDocument/2006/relationships/hyperlink" Target="https://doi.org/10.1016/j.bcab.2014.07.002" TargetMode="External"/><Relationship Id="rId50" Type="http://schemas.openxmlformats.org/officeDocument/2006/relationships/hyperlink" Target="https://doi.org/10.1016/j.wasman.2012.03.006" TargetMode="External"/><Relationship Id="rId55" Type="http://schemas.openxmlformats.org/officeDocument/2006/relationships/hyperlink" Target="https://doi.org/10.1016/j.jgeb.2016.09.007" TargetMode="External"/><Relationship Id="rId63" Type="http://schemas.openxmlformats.org/officeDocument/2006/relationships/hyperlink" Target="https://doi.org/10.1016/j.indcrop.2017.08.031" TargetMode="External"/><Relationship Id="rId68" Type="http://schemas.openxmlformats.org/officeDocument/2006/relationships/hyperlink" Target="https://doi.org/10.1016/j.jrras.2014.05.001" TargetMode="External"/><Relationship Id="rId7" Type="http://schemas.openxmlformats.org/officeDocument/2006/relationships/hyperlink" Target="https://doi.org/10.1016/j.bcab.2018.01.005" TargetMode="External"/><Relationship Id="rId71" Type="http://schemas.openxmlformats.org/officeDocument/2006/relationships/table" Target="../tables/table1.xml"/><Relationship Id="rId2" Type="http://schemas.openxmlformats.org/officeDocument/2006/relationships/hyperlink" Target="https://doi.org/10.1016/S2221-1691(12)60198-1" TargetMode="External"/><Relationship Id="rId16" Type="http://schemas.openxmlformats.org/officeDocument/2006/relationships/hyperlink" Target="https://doi.org/10.1016/j.ibiod.2016.05.024" TargetMode="External"/><Relationship Id="rId29" Type="http://schemas.openxmlformats.org/officeDocument/2006/relationships/hyperlink" Target="https://doi.org/10.1016/j.procbio.2013.05.003" TargetMode="External"/><Relationship Id="rId1" Type="http://schemas.openxmlformats.org/officeDocument/2006/relationships/hyperlink" Target="https://doi.org/10.1016/j.indcrop.2012.10.027" TargetMode="External"/><Relationship Id="rId6" Type="http://schemas.openxmlformats.org/officeDocument/2006/relationships/hyperlink" Target="https://doi.org/10.1016/j.jenvman.2013.01.003" TargetMode="External"/><Relationship Id="rId11" Type="http://schemas.openxmlformats.org/officeDocument/2006/relationships/hyperlink" Target="https://doi.org/10.1016/j.jbiosc.2010.07.005" TargetMode="External"/><Relationship Id="rId24" Type="http://schemas.openxmlformats.org/officeDocument/2006/relationships/hyperlink" Target="https://doi.org/10.1016/j.enzmictec.2016.05.011" TargetMode="External"/><Relationship Id="rId32" Type="http://schemas.openxmlformats.org/officeDocument/2006/relationships/hyperlink" Target="https://doi.org/10.1016/j.jtice.2016.12.032" TargetMode="External"/><Relationship Id="rId37" Type="http://schemas.openxmlformats.org/officeDocument/2006/relationships/hyperlink" Target="https://doi.org/10.1016/j.renene.2016.05.071" TargetMode="External"/><Relationship Id="rId40" Type="http://schemas.openxmlformats.org/officeDocument/2006/relationships/hyperlink" Target="https://doi.org/10.1016/j.renene.2018.07.130" TargetMode="External"/><Relationship Id="rId45" Type="http://schemas.openxmlformats.org/officeDocument/2006/relationships/hyperlink" Target="https://doi.org/10.1016/j.indcrop.2012.07.023" TargetMode="External"/><Relationship Id="rId53" Type="http://schemas.openxmlformats.org/officeDocument/2006/relationships/hyperlink" Target="https://doi.org/10.1016/j.egypro.2017.10.269" TargetMode="External"/><Relationship Id="rId58" Type="http://schemas.openxmlformats.org/officeDocument/2006/relationships/hyperlink" Target="https://doi.org/10.1016/j.ibiod.2017.01.006" TargetMode="External"/><Relationship Id="rId66" Type="http://schemas.openxmlformats.org/officeDocument/2006/relationships/hyperlink" Target="https://doi.org/10.1016/j.bcab.2018.07.018" TargetMode="External"/><Relationship Id="rId5" Type="http://schemas.openxmlformats.org/officeDocument/2006/relationships/hyperlink" Target="https://doi.org/10.1016/j.biortech.2011.08.095" TargetMode="External"/><Relationship Id="rId15" Type="http://schemas.openxmlformats.org/officeDocument/2006/relationships/hyperlink" Target="https://doi.org/10.1016/j.bej.2018.01.019" TargetMode="External"/><Relationship Id="rId23" Type="http://schemas.openxmlformats.org/officeDocument/2006/relationships/hyperlink" Target="https://doi.org/10.1016/j.carbpol.2011.03.010" TargetMode="External"/><Relationship Id="rId28" Type="http://schemas.openxmlformats.org/officeDocument/2006/relationships/hyperlink" Target="https://doi.org/10.1016/j.bcab.2016.01.014" TargetMode="External"/><Relationship Id="rId36" Type="http://schemas.openxmlformats.org/officeDocument/2006/relationships/hyperlink" Target="https://doi.org/10.1016/j.biortech.2011.03.032" TargetMode="External"/><Relationship Id="rId49" Type="http://schemas.openxmlformats.org/officeDocument/2006/relationships/hyperlink" Target="https://doi.org/10.1016/j.biortech.2012.05.140" TargetMode="External"/><Relationship Id="rId57" Type="http://schemas.openxmlformats.org/officeDocument/2006/relationships/hyperlink" Target="https://doi.org/10.1016/j.bcab.2019.101165" TargetMode="External"/><Relationship Id="rId61" Type="http://schemas.openxmlformats.org/officeDocument/2006/relationships/hyperlink" Target="https://doi.org/10.1016/j.bcab.2017.06.001" TargetMode="External"/><Relationship Id="rId10" Type="http://schemas.openxmlformats.org/officeDocument/2006/relationships/hyperlink" Target="https://doi.org/10.1016/j.indcrop.2018.05.022" TargetMode="External"/><Relationship Id="rId19" Type="http://schemas.openxmlformats.org/officeDocument/2006/relationships/hyperlink" Target="https://doi.org/10.1016/j.biortech.2015.06.101" TargetMode="External"/><Relationship Id="rId31" Type="http://schemas.openxmlformats.org/officeDocument/2006/relationships/hyperlink" Target="https://doi.org/10.1016/j.biortech.2017.09.055" TargetMode="External"/><Relationship Id="rId44" Type="http://schemas.openxmlformats.org/officeDocument/2006/relationships/hyperlink" Target="https://doi.org/10.1016/j.biortech.2010.04.033" TargetMode="External"/><Relationship Id="rId52" Type="http://schemas.openxmlformats.org/officeDocument/2006/relationships/hyperlink" Target="https://doi.org/10.1016/j.biortech.2017.01.075" TargetMode="External"/><Relationship Id="rId60" Type="http://schemas.openxmlformats.org/officeDocument/2006/relationships/hyperlink" Target="https://doi.org/10.1016/j.biortech.2017.08.192" TargetMode="External"/><Relationship Id="rId65" Type="http://schemas.openxmlformats.org/officeDocument/2006/relationships/hyperlink" Target="https://doi.org/10.1016/j.ibiod.2011.04.005" TargetMode="External"/><Relationship Id="rId4" Type="http://schemas.openxmlformats.org/officeDocument/2006/relationships/hyperlink" Target="https://doi.org/10.1016/j.bcab.2015.08.010" TargetMode="External"/><Relationship Id="rId9" Type="http://schemas.openxmlformats.org/officeDocument/2006/relationships/hyperlink" Target="https://doi.org/10.1016/j.biortech.2017.03.092" TargetMode="External"/><Relationship Id="rId14" Type="http://schemas.openxmlformats.org/officeDocument/2006/relationships/hyperlink" Target="https://doi.org/10.1016/j.jtice.2015.04.026" TargetMode="External"/><Relationship Id="rId22" Type="http://schemas.openxmlformats.org/officeDocument/2006/relationships/hyperlink" Target="https://doi.org/10.1016/j.indcrop.2013.01.010" TargetMode="External"/><Relationship Id="rId27" Type="http://schemas.openxmlformats.org/officeDocument/2006/relationships/hyperlink" Target="https://doi.org/10.1016/j.procbio.2011.05.020" TargetMode="External"/><Relationship Id="rId30" Type="http://schemas.openxmlformats.org/officeDocument/2006/relationships/hyperlink" Target="https://doi.org/10.1016/j.bcab.2016.04.003" TargetMode="External"/><Relationship Id="rId35" Type="http://schemas.openxmlformats.org/officeDocument/2006/relationships/hyperlink" Target="https://doi.org/10.1016/j.jrras.2014.04.004" TargetMode="External"/><Relationship Id="rId43" Type="http://schemas.openxmlformats.org/officeDocument/2006/relationships/hyperlink" Target="https://doi.org/10.1016/j.anres.2016.02.004" TargetMode="External"/><Relationship Id="rId48" Type="http://schemas.openxmlformats.org/officeDocument/2006/relationships/hyperlink" Target="https://doi.org/10.1016/j.jece.2019.103193" TargetMode="External"/><Relationship Id="rId56" Type="http://schemas.openxmlformats.org/officeDocument/2006/relationships/hyperlink" Target="https://doi.org/10.1016/j.jgeb.2018.02.006" TargetMode="External"/><Relationship Id="rId64" Type="http://schemas.openxmlformats.org/officeDocument/2006/relationships/hyperlink" Target="https://doi.org/10.1016/j.renene.2019.01.066" TargetMode="External"/><Relationship Id="rId69" Type="http://schemas.openxmlformats.org/officeDocument/2006/relationships/hyperlink" Target="https://doi.org/10.1016/j.indcrop.2011.04.001" TargetMode="External"/><Relationship Id="rId8" Type="http://schemas.openxmlformats.org/officeDocument/2006/relationships/hyperlink" Target="https://doi.org/10.1016/j.fuel.2014.01.107" TargetMode="External"/><Relationship Id="rId51" Type="http://schemas.openxmlformats.org/officeDocument/2006/relationships/hyperlink" Target="https://doi.org/10.1016/j.cej.2015.08.046" TargetMode="External"/><Relationship Id="rId3" Type="http://schemas.openxmlformats.org/officeDocument/2006/relationships/hyperlink" Target="https://doi.org/10.1016/j.biortech.2013.09.061" TargetMode="External"/><Relationship Id="rId12" Type="http://schemas.openxmlformats.org/officeDocument/2006/relationships/hyperlink" Target="https://doi.org/10.1016/j.nbt.2011.05.006" TargetMode="External"/><Relationship Id="rId17" Type="http://schemas.openxmlformats.org/officeDocument/2006/relationships/hyperlink" Target="https://doi.org/10.1016/j.biortech.2010.04.027" TargetMode="External"/><Relationship Id="rId25" Type="http://schemas.openxmlformats.org/officeDocument/2006/relationships/hyperlink" Target="https://doi.org/10.1016/j.ijbiomac.2018.05.128" TargetMode="External"/><Relationship Id="rId33" Type="http://schemas.openxmlformats.org/officeDocument/2006/relationships/hyperlink" Target="https://doi.org/10.1016/j.indcrop.2011.04.006" TargetMode="External"/><Relationship Id="rId38" Type="http://schemas.openxmlformats.org/officeDocument/2006/relationships/hyperlink" Target="https://doi.org/10.1016/j.carbpol.2012.05.068" TargetMode="External"/><Relationship Id="rId46" Type="http://schemas.openxmlformats.org/officeDocument/2006/relationships/hyperlink" Target="https://doi.org/10.1016/j.biortech.2014.10.161" TargetMode="External"/><Relationship Id="rId59" Type="http://schemas.openxmlformats.org/officeDocument/2006/relationships/hyperlink" Target="https://doi.org/10.1016/j.foodchem.2016.10.003" TargetMode="External"/><Relationship Id="rId67" Type="http://schemas.openxmlformats.org/officeDocument/2006/relationships/hyperlink" Target="https://doi.org/10.1016/j.bej.2010.01.012" TargetMode="External"/><Relationship Id="rId20" Type="http://schemas.openxmlformats.org/officeDocument/2006/relationships/hyperlink" Target="https://doi.org/10.1016/j.proeng.2011.11.053" TargetMode="External"/><Relationship Id="rId41" Type="http://schemas.openxmlformats.org/officeDocument/2006/relationships/hyperlink" Target="https://doi.org/10.1016/j.fbp.2011.08.003" TargetMode="External"/><Relationship Id="rId54" Type="http://schemas.openxmlformats.org/officeDocument/2006/relationships/hyperlink" Target="https://doi.org/10.1016/j.ejbt.2015.05.007" TargetMode="External"/><Relationship Id="rId62" Type="http://schemas.openxmlformats.org/officeDocument/2006/relationships/hyperlink" Target="https://doi.org/10.1016/j.fbp.2013.04.008" TargetMode="External"/><Relationship Id="rId70"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8:L27"/>
  <sheetViews>
    <sheetView tabSelected="1" workbookViewId="0">
      <selection activeCell="E8" sqref="E8:L27"/>
    </sheetView>
  </sheetViews>
  <sheetFormatPr defaultRowHeight="14.4" x14ac:dyDescent="0.3"/>
  <sheetData>
    <row r="8" spans="5:12" x14ac:dyDescent="0.3">
      <c r="E8" s="138" t="s">
        <v>704</v>
      </c>
      <c r="F8" s="138"/>
      <c r="G8" s="138"/>
      <c r="H8" s="138"/>
      <c r="I8" s="138"/>
      <c r="J8" s="138"/>
      <c r="K8" s="138"/>
      <c r="L8" s="138"/>
    </row>
    <row r="9" spans="5:12" x14ac:dyDescent="0.3">
      <c r="E9" s="138"/>
      <c r="F9" s="138"/>
      <c r="G9" s="138"/>
      <c r="H9" s="138"/>
      <c r="I9" s="138"/>
      <c r="J9" s="138"/>
      <c r="K9" s="138"/>
      <c r="L9" s="138"/>
    </row>
    <row r="10" spans="5:12" ht="14.4" customHeight="1" x14ac:dyDescent="0.3">
      <c r="E10" s="138"/>
      <c r="F10" s="138"/>
      <c r="G10" s="138"/>
      <c r="H10" s="138"/>
      <c r="I10" s="138"/>
      <c r="J10" s="138"/>
      <c r="K10" s="138"/>
      <c r="L10" s="138"/>
    </row>
    <row r="11" spans="5:12" x14ac:dyDescent="0.3">
      <c r="E11" s="138"/>
      <c r="F11" s="138"/>
      <c r="G11" s="138"/>
      <c r="H11" s="138"/>
      <c r="I11" s="138"/>
      <c r="J11" s="138"/>
      <c r="K11" s="138"/>
      <c r="L11" s="138"/>
    </row>
    <row r="12" spans="5:12" x14ac:dyDescent="0.3">
      <c r="E12" s="138"/>
      <c r="F12" s="138"/>
      <c r="G12" s="138"/>
      <c r="H12" s="138"/>
      <c r="I12" s="138"/>
      <c r="J12" s="138"/>
      <c r="K12" s="138"/>
      <c r="L12" s="138"/>
    </row>
    <row r="13" spans="5:12" x14ac:dyDescent="0.3">
      <c r="E13" s="138"/>
      <c r="F13" s="138"/>
      <c r="G13" s="138"/>
      <c r="H13" s="138"/>
      <c r="I13" s="138"/>
      <c r="J13" s="138"/>
      <c r="K13" s="138"/>
      <c r="L13" s="138"/>
    </row>
    <row r="14" spans="5:12" x14ac:dyDescent="0.3">
      <c r="E14" s="138"/>
      <c r="F14" s="138"/>
      <c r="G14" s="138"/>
      <c r="H14" s="138"/>
      <c r="I14" s="138"/>
      <c r="J14" s="138"/>
      <c r="K14" s="138"/>
      <c r="L14" s="138"/>
    </row>
    <row r="15" spans="5:12" x14ac:dyDescent="0.3">
      <c r="E15" s="138"/>
      <c r="F15" s="138"/>
      <c r="G15" s="138"/>
      <c r="H15" s="138"/>
      <c r="I15" s="138"/>
      <c r="J15" s="138"/>
      <c r="K15" s="138"/>
      <c r="L15" s="138"/>
    </row>
    <row r="16" spans="5:12" x14ac:dyDescent="0.3">
      <c r="E16" s="138"/>
      <c r="F16" s="138"/>
      <c r="G16" s="138"/>
      <c r="H16" s="138"/>
      <c r="I16" s="138"/>
      <c r="J16" s="138"/>
      <c r="K16" s="138"/>
      <c r="L16" s="138"/>
    </row>
    <row r="17" spans="5:12" x14ac:dyDescent="0.3">
      <c r="E17" s="138"/>
      <c r="F17" s="138"/>
      <c r="G17" s="138"/>
      <c r="H17" s="138"/>
      <c r="I17" s="138"/>
      <c r="J17" s="138"/>
      <c r="K17" s="138"/>
      <c r="L17" s="138"/>
    </row>
    <row r="18" spans="5:12" x14ac:dyDescent="0.3">
      <c r="E18" s="138"/>
      <c r="F18" s="138"/>
      <c r="G18" s="138"/>
      <c r="H18" s="138"/>
      <c r="I18" s="138"/>
      <c r="J18" s="138"/>
      <c r="K18" s="138"/>
      <c r="L18" s="138"/>
    </row>
    <row r="19" spans="5:12" x14ac:dyDescent="0.3">
      <c r="E19" s="138"/>
      <c r="F19" s="138"/>
      <c r="G19" s="138"/>
      <c r="H19" s="138"/>
      <c r="I19" s="138"/>
      <c r="J19" s="138"/>
      <c r="K19" s="138"/>
      <c r="L19" s="138"/>
    </row>
    <row r="20" spans="5:12" x14ac:dyDescent="0.3">
      <c r="E20" s="138"/>
      <c r="F20" s="138"/>
      <c r="G20" s="138"/>
      <c r="H20" s="138"/>
      <c r="I20" s="138"/>
      <c r="J20" s="138"/>
      <c r="K20" s="138"/>
      <c r="L20" s="138"/>
    </row>
    <row r="21" spans="5:12" x14ac:dyDescent="0.3">
      <c r="E21" s="138"/>
      <c r="F21" s="138"/>
      <c r="G21" s="138"/>
      <c r="H21" s="138"/>
      <c r="I21" s="138"/>
      <c r="J21" s="138"/>
      <c r="K21" s="138"/>
      <c r="L21" s="138"/>
    </row>
    <row r="22" spans="5:12" x14ac:dyDescent="0.3">
      <c r="E22" s="138"/>
      <c r="F22" s="138"/>
      <c r="G22" s="138"/>
      <c r="H22" s="138"/>
      <c r="I22" s="138"/>
      <c r="J22" s="138"/>
      <c r="K22" s="138"/>
      <c r="L22" s="138"/>
    </row>
    <row r="23" spans="5:12" x14ac:dyDescent="0.3">
      <c r="E23" s="138"/>
      <c r="F23" s="138"/>
      <c r="G23" s="138"/>
      <c r="H23" s="138"/>
      <c r="I23" s="138"/>
      <c r="J23" s="138"/>
      <c r="K23" s="138"/>
      <c r="L23" s="138"/>
    </row>
    <row r="24" spans="5:12" x14ac:dyDescent="0.3">
      <c r="E24" s="138"/>
      <c r="F24" s="138"/>
      <c r="G24" s="138"/>
      <c r="H24" s="138"/>
      <c r="I24" s="138"/>
      <c r="J24" s="138"/>
      <c r="K24" s="138"/>
      <c r="L24" s="138"/>
    </row>
    <row r="25" spans="5:12" x14ac:dyDescent="0.3">
      <c r="E25" s="138"/>
      <c r="F25" s="138"/>
      <c r="G25" s="138"/>
      <c r="H25" s="138"/>
      <c r="I25" s="138"/>
      <c r="J25" s="138"/>
      <c r="K25" s="138"/>
      <c r="L25" s="138"/>
    </row>
    <row r="26" spans="5:12" x14ac:dyDescent="0.3">
      <c r="E26" s="138"/>
      <c r="F26" s="138"/>
      <c r="G26" s="138"/>
      <c r="H26" s="138"/>
      <c r="I26" s="138"/>
      <c r="J26" s="138"/>
      <c r="K26" s="138"/>
      <c r="L26" s="138"/>
    </row>
    <row r="27" spans="5:12" x14ac:dyDescent="0.3">
      <c r="E27" s="138"/>
      <c r="F27" s="138"/>
      <c r="G27" s="138"/>
      <c r="H27" s="138"/>
      <c r="I27" s="138"/>
      <c r="J27" s="138"/>
      <c r="K27" s="138"/>
      <c r="L27" s="138"/>
    </row>
  </sheetData>
  <mergeCells count="1">
    <mergeCell ref="E8:L2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topLeftCell="A10" zoomScale="90" zoomScaleNormal="90" workbookViewId="0">
      <selection activeCell="D42" sqref="D42"/>
    </sheetView>
  </sheetViews>
  <sheetFormatPr defaultColWidth="11.5546875" defaultRowHeight="14.4" x14ac:dyDescent="0.3"/>
  <cols>
    <col min="2" max="2" width="12.109375" customWidth="1"/>
    <col min="3" max="3" width="14.5546875" customWidth="1"/>
    <col min="4" max="4" width="91.109375" customWidth="1"/>
  </cols>
  <sheetData>
    <row r="1" spans="2:11" ht="15" thickBot="1" x14ac:dyDescent="0.35"/>
    <row r="2" spans="2:11" ht="48.75" customHeight="1" thickBot="1" x14ac:dyDescent="0.35">
      <c r="B2" s="96" t="s">
        <v>568</v>
      </c>
      <c r="C2" s="153" t="s">
        <v>646</v>
      </c>
      <c r="D2" s="154"/>
      <c r="F2" s="101"/>
      <c r="G2" s="102"/>
      <c r="H2" s="102"/>
      <c r="I2" s="102"/>
      <c r="J2" s="102"/>
      <c r="K2" s="102"/>
    </row>
    <row r="3" spans="2:11" ht="30" customHeight="1" x14ac:dyDescent="0.3">
      <c r="B3" s="157" t="s">
        <v>579</v>
      </c>
      <c r="C3" s="158"/>
      <c r="D3" s="114" t="s">
        <v>580</v>
      </c>
      <c r="F3" s="100"/>
      <c r="G3" s="100"/>
      <c r="H3" s="100"/>
      <c r="I3" s="100"/>
      <c r="J3" s="100"/>
      <c r="K3" s="100"/>
    </row>
    <row r="4" spans="2:11" ht="28.8" x14ac:dyDescent="0.3">
      <c r="B4" s="155" t="s">
        <v>569</v>
      </c>
      <c r="C4" s="156"/>
      <c r="D4" s="97" t="s">
        <v>581</v>
      </c>
      <c r="F4" s="100"/>
      <c r="G4" s="100"/>
      <c r="H4" s="100"/>
      <c r="I4" s="100"/>
      <c r="J4" s="100"/>
      <c r="K4" s="100"/>
    </row>
    <row r="5" spans="2:11" ht="43.2" x14ac:dyDescent="0.3">
      <c r="B5" s="139" t="s">
        <v>570</v>
      </c>
      <c r="C5" s="140"/>
      <c r="D5" s="115" t="s">
        <v>697</v>
      </c>
      <c r="F5" s="100"/>
      <c r="G5" s="100"/>
      <c r="H5" s="100"/>
      <c r="I5" s="100"/>
      <c r="J5" s="100"/>
      <c r="K5" s="100"/>
    </row>
    <row r="6" spans="2:11" x14ac:dyDescent="0.3">
      <c r="B6" s="155" t="s">
        <v>571</v>
      </c>
      <c r="C6" s="156"/>
      <c r="D6" s="97" t="s">
        <v>582</v>
      </c>
      <c r="F6" s="100"/>
      <c r="G6" s="100"/>
      <c r="H6" s="100"/>
      <c r="I6" s="100"/>
      <c r="J6" s="100"/>
      <c r="K6" s="100"/>
    </row>
    <row r="7" spans="2:11" x14ac:dyDescent="0.3">
      <c r="B7" s="139" t="s">
        <v>573</v>
      </c>
      <c r="C7" s="140"/>
      <c r="D7" s="115" t="s">
        <v>583</v>
      </c>
      <c r="F7" s="100"/>
      <c r="G7" s="100"/>
      <c r="H7" s="100"/>
      <c r="I7" s="100"/>
      <c r="J7" s="100"/>
      <c r="K7" s="100"/>
    </row>
    <row r="8" spans="2:11" x14ac:dyDescent="0.3">
      <c r="B8" s="155" t="s">
        <v>572</v>
      </c>
      <c r="C8" s="156"/>
      <c r="D8" s="97" t="s">
        <v>694</v>
      </c>
      <c r="F8" s="100"/>
      <c r="G8" s="100"/>
      <c r="H8" s="100"/>
      <c r="I8" s="100"/>
      <c r="J8" s="100"/>
      <c r="K8" s="100"/>
    </row>
    <row r="9" spans="2:11" x14ac:dyDescent="0.3">
      <c r="B9" s="139" t="s">
        <v>574</v>
      </c>
      <c r="C9" s="140"/>
      <c r="D9" s="115" t="s">
        <v>584</v>
      </c>
      <c r="F9" s="100"/>
      <c r="G9" s="100"/>
      <c r="H9" s="100"/>
      <c r="I9" s="100"/>
      <c r="J9" s="100"/>
      <c r="K9" s="100"/>
    </row>
    <row r="10" spans="2:11" ht="28.8" x14ac:dyDescent="0.3">
      <c r="B10" s="155" t="s">
        <v>575</v>
      </c>
      <c r="C10" s="156"/>
      <c r="D10" s="97" t="s">
        <v>695</v>
      </c>
      <c r="F10" s="100"/>
      <c r="G10" s="100"/>
      <c r="H10" s="100"/>
      <c r="I10" s="100"/>
      <c r="J10" s="100"/>
      <c r="K10" s="100"/>
    </row>
    <row r="11" spans="2:11" ht="45.75" customHeight="1" x14ac:dyDescent="0.3">
      <c r="B11" s="139" t="s">
        <v>576</v>
      </c>
      <c r="C11" s="140"/>
      <c r="D11" s="115" t="s">
        <v>698</v>
      </c>
      <c r="F11" s="100"/>
      <c r="G11" s="100"/>
      <c r="H11" s="100"/>
      <c r="I11" s="100"/>
      <c r="J11" s="100"/>
      <c r="K11" s="100"/>
    </row>
    <row r="12" spans="2:11" ht="30" customHeight="1" x14ac:dyDescent="0.3">
      <c r="B12" s="155" t="s">
        <v>699</v>
      </c>
      <c r="C12" s="156"/>
      <c r="D12" s="97" t="s">
        <v>700</v>
      </c>
      <c r="F12" s="100"/>
      <c r="G12" s="100"/>
      <c r="H12" s="100"/>
      <c r="I12" s="100"/>
      <c r="J12" s="100"/>
      <c r="K12" s="100"/>
    </row>
    <row r="13" spans="2:11" ht="43.2" x14ac:dyDescent="0.3">
      <c r="B13" s="139" t="s">
        <v>647</v>
      </c>
      <c r="C13" s="140"/>
      <c r="D13" s="115" t="s">
        <v>701</v>
      </c>
      <c r="F13" s="100"/>
      <c r="G13" s="100"/>
      <c r="H13" s="100"/>
      <c r="I13" s="100"/>
      <c r="J13" s="100"/>
      <c r="K13" s="100"/>
    </row>
    <row r="14" spans="2:11" ht="48" customHeight="1" x14ac:dyDescent="0.3">
      <c r="B14" s="155" t="s">
        <v>577</v>
      </c>
      <c r="C14" s="156"/>
      <c r="D14" s="97" t="s">
        <v>702</v>
      </c>
      <c r="F14" s="100"/>
      <c r="G14" s="100"/>
      <c r="H14" s="100"/>
      <c r="I14" s="100"/>
      <c r="J14" s="100"/>
      <c r="K14" s="100"/>
    </row>
    <row r="15" spans="2:11" x14ac:dyDescent="0.3">
      <c r="B15" s="139" t="s">
        <v>667</v>
      </c>
      <c r="C15" s="140"/>
      <c r="D15" s="115" t="s">
        <v>693</v>
      </c>
    </row>
    <row r="16" spans="2:11" ht="29.4" thickBot="1" x14ac:dyDescent="0.35">
      <c r="B16" s="148" t="s">
        <v>578</v>
      </c>
      <c r="C16" s="149"/>
      <c r="D16" s="113" t="s">
        <v>703</v>
      </c>
    </row>
    <row r="17" spans="2:4" ht="15" customHeight="1" thickBot="1" x14ac:dyDescent="0.35">
      <c r="B17" s="150" t="s">
        <v>696</v>
      </c>
      <c r="C17" s="151"/>
      <c r="D17" s="152"/>
    </row>
    <row r="18" spans="2:4" ht="15" thickBot="1" x14ac:dyDescent="0.35">
      <c r="B18" s="99"/>
      <c r="C18" s="99"/>
      <c r="D18" s="99"/>
    </row>
    <row r="19" spans="2:4" ht="16.2" thickBot="1" x14ac:dyDescent="0.35">
      <c r="B19" s="96" t="s">
        <v>617</v>
      </c>
      <c r="C19" s="141" t="s">
        <v>619</v>
      </c>
      <c r="D19" s="142"/>
    </row>
    <row r="20" spans="2:4" x14ac:dyDescent="0.3">
      <c r="B20" s="143" t="s">
        <v>618</v>
      </c>
      <c r="C20" s="103" t="s">
        <v>16</v>
      </c>
      <c r="D20" s="104" t="s">
        <v>630</v>
      </c>
    </row>
    <row r="21" spans="2:4" x14ac:dyDescent="0.3">
      <c r="B21" s="144"/>
      <c r="C21" s="25" t="s">
        <v>15</v>
      </c>
      <c r="D21" s="105" t="s">
        <v>631</v>
      </c>
    </row>
    <row r="22" spans="2:4" x14ac:dyDescent="0.3">
      <c r="B22" s="144"/>
      <c r="C22" s="25" t="s">
        <v>591</v>
      </c>
      <c r="D22" s="105" t="s">
        <v>632</v>
      </c>
    </row>
    <row r="23" spans="2:4" ht="15" thickBot="1" x14ac:dyDescent="0.35">
      <c r="B23" s="145"/>
      <c r="C23" s="29" t="s">
        <v>592</v>
      </c>
      <c r="D23" s="106" t="s">
        <v>633</v>
      </c>
    </row>
    <row r="24" spans="2:4" x14ac:dyDescent="0.3">
      <c r="B24" s="146" t="s">
        <v>627</v>
      </c>
      <c r="C24" s="107" t="s">
        <v>620</v>
      </c>
      <c r="D24" s="108" t="s">
        <v>634</v>
      </c>
    </row>
    <row r="25" spans="2:4" ht="15" thickBot="1" x14ac:dyDescent="0.35">
      <c r="B25" s="147"/>
      <c r="C25" s="109" t="s">
        <v>621</v>
      </c>
      <c r="D25" s="110" t="s">
        <v>635</v>
      </c>
    </row>
    <row r="26" spans="2:4" x14ac:dyDescent="0.3">
      <c r="B26" s="143" t="s">
        <v>628</v>
      </c>
      <c r="C26" s="103" t="s">
        <v>622</v>
      </c>
      <c r="D26" s="104" t="s">
        <v>636</v>
      </c>
    </row>
    <row r="27" spans="2:4" x14ac:dyDescent="0.3">
      <c r="B27" s="144"/>
      <c r="C27" s="25" t="s">
        <v>11</v>
      </c>
      <c r="D27" s="105" t="s">
        <v>637</v>
      </c>
    </row>
    <row r="28" spans="2:4" ht="15" thickBot="1" x14ac:dyDescent="0.35">
      <c r="B28" s="145"/>
      <c r="C28" s="29" t="s">
        <v>287</v>
      </c>
      <c r="D28" s="106" t="s">
        <v>638</v>
      </c>
    </row>
    <row r="29" spans="2:4" x14ac:dyDescent="0.3">
      <c r="B29" s="146" t="s">
        <v>7</v>
      </c>
      <c r="C29" s="107" t="s">
        <v>623</v>
      </c>
      <c r="D29" s="108" t="s">
        <v>639</v>
      </c>
    </row>
    <row r="30" spans="2:4" x14ac:dyDescent="0.3">
      <c r="B30" s="159"/>
      <c r="C30" s="111" t="s">
        <v>624</v>
      </c>
      <c r="D30" s="112" t="s">
        <v>641</v>
      </c>
    </row>
    <row r="31" spans="2:4" ht="15" thickBot="1" x14ac:dyDescent="0.35">
      <c r="B31" s="147"/>
      <c r="C31" s="109" t="s">
        <v>625</v>
      </c>
      <c r="D31" s="110" t="s">
        <v>640</v>
      </c>
    </row>
    <row r="32" spans="2:4" x14ac:dyDescent="0.3">
      <c r="B32" s="143" t="s">
        <v>629</v>
      </c>
      <c r="C32" s="103" t="s">
        <v>626</v>
      </c>
      <c r="D32" s="104" t="s">
        <v>642</v>
      </c>
    </row>
    <row r="33" spans="2:4" ht="15" thickBot="1" x14ac:dyDescent="0.35">
      <c r="B33" s="145"/>
      <c r="C33" s="29" t="s">
        <v>32</v>
      </c>
      <c r="D33" s="106" t="s">
        <v>643</v>
      </c>
    </row>
  </sheetData>
  <mergeCells count="22">
    <mergeCell ref="B32:B33"/>
    <mergeCell ref="B17:D17"/>
    <mergeCell ref="C2:D2"/>
    <mergeCell ref="B4:C4"/>
    <mergeCell ref="B3:C3"/>
    <mergeCell ref="B11:C11"/>
    <mergeCell ref="B10:C10"/>
    <mergeCell ref="B9:C9"/>
    <mergeCell ref="B8:C8"/>
    <mergeCell ref="B7:C7"/>
    <mergeCell ref="B6:C6"/>
    <mergeCell ref="B5:C5"/>
    <mergeCell ref="B12:C12"/>
    <mergeCell ref="B13:C13"/>
    <mergeCell ref="B14:C14"/>
    <mergeCell ref="B29:B31"/>
    <mergeCell ref="B15:C15"/>
    <mergeCell ref="C19:D19"/>
    <mergeCell ref="B20:B23"/>
    <mergeCell ref="B24:B25"/>
    <mergeCell ref="B26:B28"/>
    <mergeCell ref="B16:C16"/>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2"/>
  <sheetViews>
    <sheetView zoomScale="79" zoomScaleNormal="79" workbookViewId="0">
      <pane ySplit="996" topLeftCell="A476" activePane="bottomLeft"/>
      <selection activeCell="O2" sqref="O2"/>
      <selection pane="bottomLeft" activeCell="P16" sqref="P16"/>
    </sheetView>
  </sheetViews>
  <sheetFormatPr defaultColWidth="11.5546875" defaultRowHeight="14.4" x14ac:dyDescent="0.3"/>
  <cols>
    <col min="1" max="1" width="5.88671875" style="10" customWidth="1"/>
    <col min="2" max="2" width="17.5546875" bestFit="1" customWidth="1"/>
    <col min="3" max="3" width="21.109375" style="1" customWidth="1"/>
    <col min="4" max="4" width="18.5546875" bestFit="1" customWidth="1"/>
    <col min="5" max="5" width="13.5546875" bestFit="1" customWidth="1"/>
    <col min="7" max="7" width="11" customWidth="1"/>
    <col min="8" max="8" width="28.44140625" customWidth="1"/>
    <col min="9" max="9" width="30.88671875" bestFit="1" customWidth="1"/>
    <col min="10" max="10" width="21.44140625" customWidth="1"/>
    <col min="11" max="11" width="38.109375" customWidth="1"/>
    <col min="12" max="12" width="40" customWidth="1"/>
    <col min="13" max="13" width="11.44140625" customWidth="1"/>
  </cols>
  <sheetData>
    <row r="1" spans="1:19" ht="15.75" customHeight="1" thickTop="1" thickBot="1" x14ac:dyDescent="0.35">
      <c r="A1" s="134"/>
      <c r="B1" s="45" t="s">
        <v>88</v>
      </c>
      <c r="C1" s="51" t="s">
        <v>89</v>
      </c>
      <c r="D1" s="160" t="s">
        <v>90</v>
      </c>
      <c r="E1" s="161"/>
      <c r="F1" s="161"/>
      <c r="G1" s="162"/>
      <c r="H1" s="160" t="s">
        <v>92</v>
      </c>
      <c r="I1" s="161"/>
      <c r="J1" s="161"/>
      <c r="K1" s="161"/>
      <c r="L1" s="162"/>
      <c r="M1" s="160" t="s">
        <v>91</v>
      </c>
      <c r="N1" s="162"/>
    </row>
    <row r="2" spans="1:19" ht="31.5" customHeight="1" thickBot="1" x14ac:dyDescent="0.35">
      <c r="A2" s="44" t="s">
        <v>559</v>
      </c>
      <c r="B2" s="42" t="s">
        <v>0</v>
      </c>
      <c r="C2" s="52" t="s">
        <v>1</v>
      </c>
      <c r="D2" s="58" t="s">
        <v>2</v>
      </c>
      <c r="E2" s="43" t="s">
        <v>3</v>
      </c>
      <c r="F2" s="43" t="s">
        <v>4</v>
      </c>
      <c r="G2" s="59" t="s">
        <v>29</v>
      </c>
      <c r="H2" s="58" t="s">
        <v>5</v>
      </c>
      <c r="I2" s="43" t="s">
        <v>6</v>
      </c>
      <c r="J2" s="43" t="s">
        <v>644</v>
      </c>
      <c r="K2" s="43" t="s">
        <v>7</v>
      </c>
      <c r="L2" s="59" t="s">
        <v>8</v>
      </c>
      <c r="M2" s="58" t="s">
        <v>9</v>
      </c>
      <c r="N2" s="59" t="s">
        <v>10</v>
      </c>
      <c r="P2" s="2"/>
      <c r="Q2" s="23"/>
    </row>
    <row r="3" spans="1:19" ht="51.75" customHeight="1" thickTop="1" x14ac:dyDescent="0.3">
      <c r="A3" s="95">
        <v>1</v>
      </c>
      <c r="B3" s="46" t="s">
        <v>20</v>
      </c>
      <c r="C3" s="53" t="s">
        <v>13</v>
      </c>
      <c r="D3" s="60" t="s">
        <v>14</v>
      </c>
      <c r="E3" s="38">
        <v>770</v>
      </c>
      <c r="F3" s="37" t="s">
        <v>17</v>
      </c>
      <c r="G3" s="61">
        <v>115</v>
      </c>
      <c r="H3" s="70" t="s">
        <v>610</v>
      </c>
      <c r="I3" s="39" t="s">
        <v>607</v>
      </c>
      <c r="J3" s="39" t="s">
        <v>30</v>
      </c>
      <c r="K3" s="39" t="s">
        <v>608</v>
      </c>
      <c r="L3" s="71"/>
      <c r="M3" s="60">
        <v>2012</v>
      </c>
      <c r="N3" s="76">
        <v>1</v>
      </c>
    </row>
    <row r="4" spans="1:19" ht="51.75" customHeight="1" x14ac:dyDescent="0.3">
      <c r="A4" s="56">
        <v>1</v>
      </c>
      <c r="B4" s="47" t="s">
        <v>20</v>
      </c>
      <c r="C4" s="54" t="s">
        <v>13</v>
      </c>
      <c r="D4" s="62" t="s">
        <v>15</v>
      </c>
      <c r="E4" s="26">
        <v>77</v>
      </c>
      <c r="F4" s="30" t="s">
        <v>17</v>
      </c>
      <c r="G4" s="63">
        <v>115</v>
      </c>
      <c r="H4" s="72" t="s">
        <v>610</v>
      </c>
      <c r="I4" s="31" t="s">
        <v>607</v>
      </c>
      <c r="J4" s="31" t="s">
        <v>30</v>
      </c>
      <c r="K4" s="31" t="s">
        <v>609</v>
      </c>
      <c r="L4" s="73"/>
      <c r="M4" s="62">
        <v>2012</v>
      </c>
      <c r="N4" s="66">
        <v>1</v>
      </c>
    </row>
    <row r="5" spans="1:19" ht="51.75" customHeight="1" x14ac:dyDescent="0.3">
      <c r="A5" s="56">
        <v>1</v>
      </c>
      <c r="B5" s="47" t="s">
        <v>20</v>
      </c>
      <c r="C5" s="54" t="s">
        <v>13</v>
      </c>
      <c r="D5" s="62" t="s">
        <v>16</v>
      </c>
      <c r="E5" s="26">
        <v>26.12</v>
      </c>
      <c r="F5" s="30" t="s">
        <v>17</v>
      </c>
      <c r="G5" s="63">
        <v>115</v>
      </c>
      <c r="H5" s="72" t="s">
        <v>610</v>
      </c>
      <c r="I5" s="31" t="s">
        <v>607</v>
      </c>
      <c r="J5" s="31" t="s">
        <v>30</v>
      </c>
      <c r="K5" s="31" t="s">
        <v>609</v>
      </c>
      <c r="L5" s="73"/>
      <c r="M5" s="62">
        <v>2012</v>
      </c>
      <c r="N5" s="66">
        <v>1</v>
      </c>
    </row>
    <row r="6" spans="1:19" ht="63.75" customHeight="1" x14ac:dyDescent="0.3">
      <c r="A6" s="78">
        <v>2</v>
      </c>
      <c r="B6" s="77" t="s">
        <v>19</v>
      </c>
      <c r="C6" s="78" t="s">
        <v>23</v>
      </c>
      <c r="D6" s="79" t="s">
        <v>18</v>
      </c>
      <c r="E6" s="41">
        <v>45</v>
      </c>
      <c r="F6" s="40" t="s">
        <v>25</v>
      </c>
      <c r="G6" s="80">
        <f>8*24</f>
        <v>192</v>
      </c>
      <c r="H6" s="79" t="s">
        <v>26</v>
      </c>
      <c r="I6" s="40" t="s">
        <v>27</v>
      </c>
      <c r="J6" s="40" t="s">
        <v>11</v>
      </c>
      <c r="K6" s="40" t="s">
        <v>175</v>
      </c>
      <c r="L6" s="80" t="s">
        <v>28</v>
      </c>
      <c r="M6" s="79">
        <v>2012</v>
      </c>
      <c r="N6" s="80">
        <v>2</v>
      </c>
    </row>
    <row r="7" spans="1:19" ht="63.75" customHeight="1" x14ac:dyDescent="0.3">
      <c r="A7" s="91">
        <v>3</v>
      </c>
      <c r="B7" s="47" t="s">
        <v>20</v>
      </c>
      <c r="C7" s="54" t="s">
        <v>23</v>
      </c>
      <c r="D7" s="62" t="s">
        <v>18</v>
      </c>
      <c r="E7" s="26">
        <v>35</v>
      </c>
      <c r="F7" s="30" t="s">
        <v>25</v>
      </c>
      <c r="G7" s="63">
        <f t="shared" ref="G7:G9" si="0">8*24</f>
        <v>192</v>
      </c>
      <c r="H7" s="62" t="s">
        <v>26</v>
      </c>
      <c r="I7" s="30" t="s">
        <v>27</v>
      </c>
      <c r="J7" s="30" t="s">
        <v>11</v>
      </c>
      <c r="K7" s="30" t="s">
        <v>175</v>
      </c>
      <c r="L7" s="66" t="s">
        <v>28</v>
      </c>
      <c r="M7" s="62">
        <v>2012</v>
      </c>
      <c r="N7" s="63">
        <v>2</v>
      </c>
    </row>
    <row r="8" spans="1:19" ht="63.75" customHeight="1" x14ac:dyDescent="0.3">
      <c r="A8" s="78">
        <v>4</v>
      </c>
      <c r="B8" s="77" t="s">
        <v>21</v>
      </c>
      <c r="C8" s="78" t="s">
        <v>23</v>
      </c>
      <c r="D8" s="79" t="s">
        <v>18</v>
      </c>
      <c r="E8" s="41">
        <v>26</v>
      </c>
      <c r="F8" s="40" t="s">
        <v>25</v>
      </c>
      <c r="G8" s="80">
        <f t="shared" si="0"/>
        <v>192</v>
      </c>
      <c r="H8" s="79" t="s">
        <v>26</v>
      </c>
      <c r="I8" s="40" t="s">
        <v>27</v>
      </c>
      <c r="J8" s="40" t="s">
        <v>11</v>
      </c>
      <c r="K8" s="40" t="s">
        <v>175</v>
      </c>
      <c r="L8" s="80" t="s">
        <v>28</v>
      </c>
      <c r="M8" s="79">
        <v>2012</v>
      </c>
      <c r="N8" s="80">
        <v>2</v>
      </c>
    </row>
    <row r="9" spans="1:19" ht="63.75" customHeight="1" x14ac:dyDescent="0.3">
      <c r="A9" s="91">
        <v>5</v>
      </c>
      <c r="B9" s="47" t="s">
        <v>22</v>
      </c>
      <c r="C9" s="54" t="s">
        <v>23</v>
      </c>
      <c r="D9" s="62" t="s">
        <v>18</v>
      </c>
      <c r="E9" s="26">
        <v>28</v>
      </c>
      <c r="F9" s="30" t="s">
        <v>25</v>
      </c>
      <c r="G9" s="63">
        <f t="shared" si="0"/>
        <v>192</v>
      </c>
      <c r="H9" s="62" t="s">
        <v>26</v>
      </c>
      <c r="I9" s="30" t="s">
        <v>27</v>
      </c>
      <c r="J9" s="30" t="s">
        <v>11</v>
      </c>
      <c r="K9" s="30" t="s">
        <v>175</v>
      </c>
      <c r="L9" s="66" t="s">
        <v>28</v>
      </c>
      <c r="M9" s="62">
        <v>2012</v>
      </c>
      <c r="N9" s="63">
        <v>2</v>
      </c>
    </row>
    <row r="10" spans="1:19" ht="56.25" customHeight="1" x14ac:dyDescent="0.3">
      <c r="A10" s="78">
        <v>6</v>
      </c>
      <c r="B10" s="77" t="s">
        <v>12</v>
      </c>
      <c r="C10" s="78" t="s">
        <v>24</v>
      </c>
      <c r="D10" s="79" t="s">
        <v>16</v>
      </c>
      <c r="E10" s="41">
        <v>24</v>
      </c>
      <c r="F10" s="40" t="s">
        <v>17</v>
      </c>
      <c r="G10" s="80">
        <f>5*24</f>
        <v>120</v>
      </c>
      <c r="H10" s="79" t="s">
        <v>616</v>
      </c>
      <c r="I10" s="40" t="s">
        <v>34</v>
      </c>
      <c r="J10" s="40" t="s">
        <v>32</v>
      </c>
      <c r="K10" s="40" t="s">
        <v>176</v>
      </c>
      <c r="L10" s="80" t="s">
        <v>611</v>
      </c>
      <c r="M10" s="79">
        <v>2013</v>
      </c>
      <c r="N10" s="80">
        <v>3</v>
      </c>
    </row>
    <row r="11" spans="1:19" ht="57.75" customHeight="1" x14ac:dyDescent="0.3">
      <c r="A11" s="91">
        <v>7</v>
      </c>
      <c r="B11" s="47" t="s">
        <v>12</v>
      </c>
      <c r="C11" s="54" t="s">
        <v>24</v>
      </c>
      <c r="D11" s="62" t="s">
        <v>16</v>
      </c>
      <c r="E11" s="26">
        <v>38.799999999999997</v>
      </c>
      <c r="F11" s="30" t="s">
        <v>17</v>
      </c>
      <c r="G11" s="63">
        <f>5*24</f>
        <v>120</v>
      </c>
      <c r="H11" s="62" t="s">
        <v>616</v>
      </c>
      <c r="I11" s="30" t="s">
        <v>33</v>
      </c>
      <c r="J11" s="30" t="s">
        <v>32</v>
      </c>
      <c r="K11" s="30" t="s">
        <v>176</v>
      </c>
      <c r="L11" s="66" t="s">
        <v>611</v>
      </c>
      <c r="M11" s="62">
        <v>2013</v>
      </c>
      <c r="N11" s="63">
        <v>3</v>
      </c>
    </row>
    <row r="12" spans="1:19" ht="51.75" customHeight="1" x14ac:dyDescent="0.3">
      <c r="A12" s="78">
        <v>8</v>
      </c>
      <c r="B12" s="77" t="s">
        <v>20</v>
      </c>
      <c r="C12" s="78" t="s">
        <v>424</v>
      </c>
      <c r="D12" s="79" t="s">
        <v>18</v>
      </c>
      <c r="E12" s="41">
        <v>183.98</v>
      </c>
      <c r="F12" s="40" t="s">
        <v>31</v>
      </c>
      <c r="G12" s="80">
        <v>48</v>
      </c>
      <c r="H12" s="79" t="s">
        <v>46</v>
      </c>
      <c r="I12" s="40" t="s">
        <v>46</v>
      </c>
      <c r="J12" s="40" t="s">
        <v>458</v>
      </c>
      <c r="K12" s="40" t="s">
        <v>460</v>
      </c>
      <c r="L12" s="80" t="s">
        <v>463</v>
      </c>
      <c r="M12" s="79">
        <v>2015</v>
      </c>
      <c r="N12" s="80">
        <v>4</v>
      </c>
    </row>
    <row r="13" spans="1:19" ht="114.75" customHeight="1" x14ac:dyDescent="0.3">
      <c r="A13" s="91">
        <v>9</v>
      </c>
      <c r="B13" s="48" t="s">
        <v>396</v>
      </c>
      <c r="C13" s="54" t="s">
        <v>424</v>
      </c>
      <c r="D13" s="62" t="s">
        <v>18</v>
      </c>
      <c r="E13" s="26">
        <v>262.77999999999997</v>
      </c>
      <c r="F13" s="30" t="s">
        <v>31</v>
      </c>
      <c r="G13" s="63">
        <v>48</v>
      </c>
      <c r="H13" s="62" t="s">
        <v>46</v>
      </c>
      <c r="I13" s="30" t="s">
        <v>46</v>
      </c>
      <c r="J13" s="30" t="s">
        <v>458</v>
      </c>
      <c r="K13" s="30" t="s">
        <v>460</v>
      </c>
      <c r="L13" s="63" t="s">
        <v>465</v>
      </c>
      <c r="M13" s="62">
        <v>2015</v>
      </c>
      <c r="N13" s="63">
        <v>4</v>
      </c>
      <c r="R13" s="98"/>
      <c r="S13" s="98"/>
    </row>
    <row r="14" spans="1:19" ht="55.2" x14ac:dyDescent="0.3">
      <c r="A14" s="78">
        <v>10</v>
      </c>
      <c r="B14" s="77" t="s">
        <v>86</v>
      </c>
      <c r="C14" s="78" t="s">
        <v>424</v>
      </c>
      <c r="D14" s="79" t="s">
        <v>18</v>
      </c>
      <c r="E14" s="41">
        <v>176.27</v>
      </c>
      <c r="F14" s="40" t="s">
        <v>31</v>
      </c>
      <c r="G14" s="80">
        <v>48</v>
      </c>
      <c r="H14" s="79" t="s">
        <v>46</v>
      </c>
      <c r="I14" s="40" t="s">
        <v>46</v>
      </c>
      <c r="J14" s="40" t="s">
        <v>458</v>
      </c>
      <c r="K14" s="40" t="s">
        <v>460</v>
      </c>
      <c r="L14" s="80" t="s">
        <v>462</v>
      </c>
      <c r="M14" s="79">
        <v>2015</v>
      </c>
      <c r="N14" s="80">
        <v>4</v>
      </c>
      <c r="R14" s="98"/>
      <c r="S14" s="98"/>
    </row>
    <row r="15" spans="1:19" ht="102" customHeight="1" x14ac:dyDescent="0.3">
      <c r="A15" s="91">
        <v>11</v>
      </c>
      <c r="B15" s="48" t="s">
        <v>461</v>
      </c>
      <c r="C15" s="54" t="s">
        <v>424</v>
      </c>
      <c r="D15" s="62" t="s">
        <v>18</v>
      </c>
      <c r="E15" s="26">
        <v>99.75</v>
      </c>
      <c r="F15" s="30" t="s">
        <v>31</v>
      </c>
      <c r="G15" s="63">
        <v>48</v>
      </c>
      <c r="H15" s="62" t="s">
        <v>46</v>
      </c>
      <c r="I15" s="30" t="s">
        <v>46</v>
      </c>
      <c r="J15" s="30" t="s">
        <v>458</v>
      </c>
      <c r="K15" s="30" t="s">
        <v>460</v>
      </c>
      <c r="L15" s="63" t="s">
        <v>464</v>
      </c>
      <c r="M15" s="62">
        <v>2015</v>
      </c>
      <c r="N15" s="63">
        <v>4</v>
      </c>
    </row>
    <row r="16" spans="1:19" ht="101.25" customHeight="1" x14ac:dyDescent="0.3">
      <c r="A16" s="78">
        <v>12</v>
      </c>
      <c r="B16" s="77" t="s">
        <v>459</v>
      </c>
      <c r="C16" s="78" t="s">
        <v>424</v>
      </c>
      <c r="D16" s="79" t="s">
        <v>18</v>
      </c>
      <c r="E16" s="41">
        <v>245.97</v>
      </c>
      <c r="F16" s="40" t="s">
        <v>31</v>
      </c>
      <c r="G16" s="80">
        <v>48</v>
      </c>
      <c r="H16" s="79" t="s">
        <v>46</v>
      </c>
      <c r="I16" s="40" t="s">
        <v>46</v>
      </c>
      <c r="J16" s="40" t="s">
        <v>469</v>
      </c>
      <c r="K16" s="40" t="s">
        <v>460</v>
      </c>
      <c r="L16" s="80" t="s">
        <v>475</v>
      </c>
      <c r="M16" s="79">
        <v>2015</v>
      </c>
      <c r="N16" s="80">
        <v>4</v>
      </c>
    </row>
    <row r="17" spans="1:14" ht="102.75" customHeight="1" x14ac:dyDescent="0.3">
      <c r="A17" s="91">
        <v>13</v>
      </c>
      <c r="B17" s="49" t="s">
        <v>476</v>
      </c>
      <c r="C17" s="55" t="s">
        <v>477</v>
      </c>
      <c r="D17" s="62" t="s">
        <v>16</v>
      </c>
      <c r="E17" s="26">
        <v>9.48</v>
      </c>
      <c r="F17" s="30" t="s">
        <v>17</v>
      </c>
      <c r="G17" s="63">
        <f>4*24</f>
        <v>96</v>
      </c>
      <c r="H17" s="72" t="s">
        <v>603</v>
      </c>
      <c r="I17" s="31" t="s">
        <v>478</v>
      </c>
      <c r="J17" s="31" t="s">
        <v>479</v>
      </c>
      <c r="K17" s="31" t="s">
        <v>481</v>
      </c>
      <c r="L17" s="73" t="s">
        <v>480</v>
      </c>
      <c r="M17" s="62">
        <v>2011</v>
      </c>
      <c r="N17" s="63">
        <v>5</v>
      </c>
    </row>
    <row r="18" spans="1:14" ht="89.25" customHeight="1" x14ac:dyDescent="0.3">
      <c r="A18" s="56">
        <v>13</v>
      </c>
      <c r="B18" s="49" t="s">
        <v>476</v>
      </c>
      <c r="C18" s="55" t="s">
        <v>477</v>
      </c>
      <c r="D18" s="62" t="s">
        <v>15</v>
      </c>
      <c r="E18" s="26">
        <v>44.56</v>
      </c>
      <c r="F18" s="30" t="s">
        <v>17</v>
      </c>
      <c r="G18" s="63">
        <v>96</v>
      </c>
      <c r="H18" s="72" t="s">
        <v>603</v>
      </c>
      <c r="I18" s="31" t="s">
        <v>478</v>
      </c>
      <c r="J18" s="31" t="s">
        <v>479</v>
      </c>
      <c r="K18" s="31" t="s">
        <v>481</v>
      </c>
      <c r="L18" s="73" t="s">
        <v>480</v>
      </c>
      <c r="M18" s="62">
        <v>2011</v>
      </c>
      <c r="N18" s="63">
        <v>5</v>
      </c>
    </row>
    <row r="19" spans="1:14" ht="89.25" customHeight="1" x14ac:dyDescent="0.3">
      <c r="A19" s="56">
        <v>13</v>
      </c>
      <c r="B19" s="49" t="s">
        <v>476</v>
      </c>
      <c r="C19" s="55" t="s">
        <v>477</v>
      </c>
      <c r="D19" s="64" t="s">
        <v>53</v>
      </c>
      <c r="E19" s="26">
        <v>49.28</v>
      </c>
      <c r="F19" s="30" t="s">
        <v>17</v>
      </c>
      <c r="G19" s="63">
        <v>96</v>
      </c>
      <c r="H19" s="72" t="s">
        <v>603</v>
      </c>
      <c r="I19" s="31" t="s">
        <v>478</v>
      </c>
      <c r="J19" s="31" t="s">
        <v>479</v>
      </c>
      <c r="K19" s="31" t="s">
        <v>481</v>
      </c>
      <c r="L19" s="73" t="s">
        <v>480</v>
      </c>
      <c r="M19" s="62">
        <v>2011</v>
      </c>
      <c r="N19" s="63">
        <v>5</v>
      </c>
    </row>
    <row r="20" spans="1:14" ht="89.25" customHeight="1" x14ac:dyDescent="0.3">
      <c r="A20" s="56">
        <v>13</v>
      </c>
      <c r="B20" s="49" t="s">
        <v>476</v>
      </c>
      <c r="C20" s="55" t="s">
        <v>477</v>
      </c>
      <c r="D20" s="65" t="s">
        <v>14</v>
      </c>
      <c r="E20" s="26">
        <v>51.55</v>
      </c>
      <c r="F20" s="30" t="s">
        <v>17</v>
      </c>
      <c r="G20" s="63">
        <v>96</v>
      </c>
      <c r="H20" s="72" t="s">
        <v>603</v>
      </c>
      <c r="I20" s="31" t="s">
        <v>478</v>
      </c>
      <c r="J20" s="31" t="s">
        <v>479</v>
      </c>
      <c r="K20" s="31" t="s">
        <v>481</v>
      </c>
      <c r="L20" s="73" t="s">
        <v>480</v>
      </c>
      <c r="M20" s="62">
        <v>2011</v>
      </c>
      <c r="N20" s="63">
        <v>5</v>
      </c>
    </row>
    <row r="21" spans="1:14" ht="63.75" customHeight="1" x14ac:dyDescent="0.3">
      <c r="A21" s="78">
        <v>14</v>
      </c>
      <c r="B21" s="77" t="s">
        <v>83</v>
      </c>
      <c r="C21" s="78" t="s">
        <v>35</v>
      </c>
      <c r="D21" s="79" t="s">
        <v>37</v>
      </c>
      <c r="E21" s="41">
        <v>0.80300000000000005</v>
      </c>
      <c r="F21" s="40" t="s">
        <v>25</v>
      </c>
      <c r="G21" s="80">
        <f>10*24</f>
        <v>240</v>
      </c>
      <c r="H21" s="81" t="s">
        <v>289</v>
      </c>
      <c r="I21" s="82" t="s">
        <v>38</v>
      </c>
      <c r="J21" s="82" t="s">
        <v>32</v>
      </c>
      <c r="K21" s="82" t="s">
        <v>39</v>
      </c>
      <c r="L21" s="83" t="s">
        <v>585</v>
      </c>
      <c r="M21" s="79">
        <v>2013</v>
      </c>
      <c r="N21" s="80">
        <v>6</v>
      </c>
    </row>
    <row r="22" spans="1:14" ht="63.75" customHeight="1" x14ac:dyDescent="0.3">
      <c r="A22" s="135">
        <v>14</v>
      </c>
      <c r="B22" s="77" t="s">
        <v>83</v>
      </c>
      <c r="C22" s="78" t="s">
        <v>35</v>
      </c>
      <c r="D22" s="79" t="s">
        <v>590</v>
      </c>
      <c r="E22" s="41">
        <v>1.4999999999999999E-2</v>
      </c>
      <c r="F22" s="40" t="s">
        <v>25</v>
      </c>
      <c r="G22" s="80">
        <f>15*24</f>
        <v>360</v>
      </c>
      <c r="H22" s="81" t="s">
        <v>289</v>
      </c>
      <c r="I22" s="82" t="s">
        <v>38</v>
      </c>
      <c r="J22" s="82" t="s">
        <v>32</v>
      </c>
      <c r="K22" s="82" t="s">
        <v>39</v>
      </c>
      <c r="L22" s="83" t="s">
        <v>585</v>
      </c>
      <c r="M22" s="79">
        <v>2013</v>
      </c>
      <c r="N22" s="80">
        <v>6</v>
      </c>
    </row>
    <row r="23" spans="1:14" ht="63.75" customHeight="1" x14ac:dyDescent="0.3">
      <c r="A23" s="135">
        <v>14</v>
      </c>
      <c r="B23" s="77" t="s">
        <v>83</v>
      </c>
      <c r="C23" s="78" t="s">
        <v>35</v>
      </c>
      <c r="D23" s="79" t="s">
        <v>591</v>
      </c>
      <c r="E23" s="41">
        <v>2E-3</v>
      </c>
      <c r="F23" s="40" t="s">
        <v>25</v>
      </c>
      <c r="G23" s="80">
        <f>15*24</f>
        <v>360</v>
      </c>
      <c r="H23" s="81" t="s">
        <v>289</v>
      </c>
      <c r="I23" s="82" t="s">
        <v>38</v>
      </c>
      <c r="J23" s="82" t="s">
        <v>32</v>
      </c>
      <c r="K23" s="82" t="s">
        <v>39</v>
      </c>
      <c r="L23" s="83" t="s">
        <v>585</v>
      </c>
      <c r="M23" s="79">
        <v>2013</v>
      </c>
      <c r="N23" s="80">
        <v>6</v>
      </c>
    </row>
    <row r="24" spans="1:14" ht="63.75" customHeight="1" x14ac:dyDescent="0.3">
      <c r="A24" s="91">
        <v>15</v>
      </c>
      <c r="B24" s="47" t="s">
        <v>83</v>
      </c>
      <c r="C24" s="54" t="s">
        <v>40</v>
      </c>
      <c r="D24" s="62" t="s">
        <v>37</v>
      </c>
      <c r="E24" s="26">
        <v>1.0900000000000001</v>
      </c>
      <c r="F24" s="30" t="s">
        <v>25</v>
      </c>
      <c r="G24" s="63">
        <f>10*24</f>
        <v>240</v>
      </c>
      <c r="H24" s="72" t="s">
        <v>289</v>
      </c>
      <c r="I24" s="31" t="s">
        <v>38</v>
      </c>
      <c r="J24" s="31" t="s">
        <v>32</v>
      </c>
      <c r="K24" s="31" t="s">
        <v>41</v>
      </c>
      <c r="L24" s="73" t="s">
        <v>585</v>
      </c>
      <c r="M24" s="62">
        <v>2013</v>
      </c>
      <c r="N24" s="63">
        <v>6</v>
      </c>
    </row>
    <row r="25" spans="1:14" ht="63.75" customHeight="1" x14ac:dyDescent="0.3">
      <c r="A25" s="56">
        <v>15</v>
      </c>
      <c r="B25" s="47" t="s">
        <v>83</v>
      </c>
      <c r="C25" s="54" t="s">
        <v>40</v>
      </c>
      <c r="D25" s="62" t="s">
        <v>590</v>
      </c>
      <c r="E25" s="26">
        <v>1.2999999999999999E-2</v>
      </c>
      <c r="F25" s="30" t="s">
        <v>25</v>
      </c>
      <c r="G25" s="63">
        <f>15*24</f>
        <v>360</v>
      </c>
      <c r="H25" s="72" t="s">
        <v>289</v>
      </c>
      <c r="I25" s="31" t="s">
        <v>38</v>
      </c>
      <c r="J25" s="31" t="s">
        <v>32</v>
      </c>
      <c r="K25" s="31" t="s">
        <v>41</v>
      </c>
      <c r="L25" s="73" t="s">
        <v>585</v>
      </c>
      <c r="M25" s="62">
        <v>2013</v>
      </c>
      <c r="N25" s="63">
        <v>6</v>
      </c>
    </row>
    <row r="26" spans="1:14" ht="63.75" customHeight="1" x14ac:dyDescent="0.3">
      <c r="A26" s="56">
        <v>15</v>
      </c>
      <c r="B26" s="47" t="s">
        <v>83</v>
      </c>
      <c r="C26" s="54" t="s">
        <v>40</v>
      </c>
      <c r="D26" s="62" t="s">
        <v>591</v>
      </c>
      <c r="E26" s="26">
        <v>0</v>
      </c>
      <c r="F26" s="30" t="s">
        <v>25</v>
      </c>
      <c r="G26" s="63">
        <f>15*24</f>
        <v>360</v>
      </c>
      <c r="H26" s="72" t="s">
        <v>289</v>
      </c>
      <c r="I26" s="31" t="s">
        <v>38</v>
      </c>
      <c r="J26" s="31" t="s">
        <v>32</v>
      </c>
      <c r="K26" s="31" t="s">
        <v>41</v>
      </c>
      <c r="L26" s="73" t="s">
        <v>585</v>
      </c>
      <c r="M26" s="62">
        <v>2013</v>
      </c>
      <c r="N26" s="63">
        <v>6</v>
      </c>
    </row>
    <row r="27" spans="1:14" ht="63.75" customHeight="1" x14ac:dyDescent="0.3">
      <c r="A27" s="78">
        <v>16</v>
      </c>
      <c r="B27" s="77" t="s">
        <v>84</v>
      </c>
      <c r="C27" s="78" t="s">
        <v>35</v>
      </c>
      <c r="D27" s="79" t="s">
        <v>37</v>
      </c>
      <c r="E27" s="41" t="s">
        <v>32</v>
      </c>
      <c r="F27" s="40" t="s">
        <v>25</v>
      </c>
      <c r="G27" s="80" t="s">
        <v>32</v>
      </c>
      <c r="H27" s="81" t="s">
        <v>289</v>
      </c>
      <c r="I27" s="82" t="s">
        <v>42</v>
      </c>
      <c r="J27" s="82" t="s">
        <v>32</v>
      </c>
      <c r="K27" s="82" t="s">
        <v>41</v>
      </c>
      <c r="L27" s="83" t="s">
        <v>586</v>
      </c>
      <c r="M27" s="79">
        <v>2013</v>
      </c>
      <c r="N27" s="80">
        <v>6</v>
      </c>
    </row>
    <row r="28" spans="1:14" ht="63.75" customHeight="1" x14ac:dyDescent="0.3">
      <c r="A28" s="135">
        <v>16</v>
      </c>
      <c r="B28" s="77" t="s">
        <v>84</v>
      </c>
      <c r="C28" s="78" t="s">
        <v>35</v>
      </c>
      <c r="D28" s="79" t="s">
        <v>590</v>
      </c>
      <c r="E28" s="41">
        <v>2.4E-2</v>
      </c>
      <c r="F28" s="40" t="s">
        <v>25</v>
      </c>
      <c r="G28" s="80">
        <v>240</v>
      </c>
      <c r="H28" s="81" t="s">
        <v>289</v>
      </c>
      <c r="I28" s="82" t="s">
        <v>42</v>
      </c>
      <c r="J28" s="82" t="s">
        <v>32</v>
      </c>
      <c r="K28" s="82" t="s">
        <v>41</v>
      </c>
      <c r="L28" s="83" t="s">
        <v>586</v>
      </c>
      <c r="M28" s="79">
        <v>2013</v>
      </c>
      <c r="N28" s="80">
        <v>6</v>
      </c>
    </row>
    <row r="29" spans="1:14" ht="63.75" customHeight="1" x14ac:dyDescent="0.3">
      <c r="A29" s="135">
        <v>16</v>
      </c>
      <c r="B29" s="77" t="s">
        <v>84</v>
      </c>
      <c r="C29" s="78" t="s">
        <v>35</v>
      </c>
      <c r="D29" s="79" t="s">
        <v>591</v>
      </c>
      <c r="E29" s="41">
        <v>0.06</v>
      </c>
      <c r="F29" s="40" t="s">
        <v>25</v>
      </c>
      <c r="G29" s="80">
        <v>360</v>
      </c>
      <c r="H29" s="81" t="s">
        <v>289</v>
      </c>
      <c r="I29" s="82" t="s">
        <v>42</v>
      </c>
      <c r="J29" s="82" t="s">
        <v>32</v>
      </c>
      <c r="K29" s="82" t="s">
        <v>41</v>
      </c>
      <c r="L29" s="83" t="s">
        <v>586</v>
      </c>
      <c r="M29" s="79">
        <v>2013</v>
      </c>
      <c r="N29" s="80">
        <v>6</v>
      </c>
    </row>
    <row r="30" spans="1:14" ht="63.75" customHeight="1" x14ac:dyDescent="0.3">
      <c r="A30" s="91">
        <v>17</v>
      </c>
      <c r="B30" s="47" t="s">
        <v>84</v>
      </c>
      <c r="C30" s="54" t="s">
        <v>40</v>
      </c>
      <c r="D30" s="62" t="s">
        <v>37</v>
      </c>
      <c r="E30" s="26">
        <v>2.556</v>
      </c>
      <c r="F30" s="30" t="s">
        <v>25</v>
      </c>
      <c r="G30" s="63">
        <v>240</v>
      </c>
      <c r="H30" s="72" t="s">
        <v>289</v>
      </c>
      <c r="I30" s="31" t="s">
        <v>42</v>
      </c>
      <c r="J30" s="31" t="s">
        <v>32</v>
      </c>
      <c r="K30" s="31" t="s">
        <v>39</v>
      </c>
      <c r="L30" s="73" t="s">
        <v>586</v>
      </c>
      <c r="M30" s="62">
        <v>2013</v>
      </c>
      <c r="N30" s="63">
        <v>6</v>
      </c>
    </row>
    <row r="31" spans="1:14" ht="63.75" customHeight="1" x14ac:dyDescent="0.3">
      <c r="A31" s="91">
        <v>17</v>
      </c>
      <c r="B31" s="47" t="s">
        <v>84</v>
      </c>
      <c r="C31" s="54" t="s">
        <v>40</v>
      </c>
      <c r="D31" s="62" t="s">
        <v>590</v>
      </c>
      <c r="E31" s="26">
        <v>1.7999999999999999E-2</v>
      </c>
      <c r="F31" s="30" t="s">
        <v>25</v>
      </c>
      <c r="G31" s="63">
        <v>360</v>
      </c>
      <c r="H31" s="72" t="s">
        <v>289</v>
      </c>
      <c r="I31" s="31" t="s">
        <v>42</v>
      </c>
      <c r="J31" s="31" t="s">
        <v>32</v>
      </c>
      <c r="K31" s="31" t="s">
        <v>39</v>
      </c>
      <c r="L31" s="73" t="s">
        <v>586</v>
      </c>
      <c r="M31" s="62">
        <v>2013</v>
      </c>
      <c r="N31" s="63">
        <v>6</v>
      </c>
    </row>
    <row r="32" spans="1:14" ht="63.75" customHeight="1" x14ac:dyDescent="0.3">
      <c r="A32" s="91">
        <v>17</v>
      </c>
      <c r="B32" s="47" t="s">
        <v>84</v>
      </c>
      <c r="C32" s="54" t="s">
        <v>40</v>
      </c>
      <c r="D32" s="62" t="s">
        <v>591</v>
      </c>
      <c r="E32" s="26">
        <v>7.3999999999999996E-2</v>
      </c>
      <c r="F32" s="30" t="s">
        <v>25</v>
      </c>
      <c r="G32" s="63">
        <v>360</v>
      </c>
      <c r="H32" s="72" t="s">
        <v>289</v>
      </c>
      <c r="I32" s="31" t="s">
        <v>42</v>
      </c>
      <c r="J32" s="31" t="s">
        <v>32</v>
      </c>
      <c r="K32" s="31" t="s">
        <v>39</v>
      </c>
      <c r="L32" s="73" t="s">
        <v>586</v>
      </c>
      <c r="M32" s="62">
        <v>2013</v>
      </c>
      <c r="N32" s="63">
        <v>6</v>
      </c>
    </row>
    <row r="33" spans="1:14" ht="38.25" customHeight="1" x14ac:dyDescent="0.3">
      <c r="A33" s="78">
        <v>18</v>
      </c>
      <c r="B33" s="77" t="s">
        <v>20</v>
      </c>
      <c r="C33" s="78" t="s">
        <v>43</v>
      </c>
      <c r="D33" s="79" t="s">
        <v>14</v>
      </c>
      <c r="E33" s="41">
        <v>1137</v>
      </c>
      <c r="F33" s="40" t="s">
        <v>17</v>
      </c>
      <c r="G33" s="80">
        <v>72</v>
      </c>
      <c r="H33" s="79" t="s">
        <v>44</v>
      </c>
      <c r="I33" s="40" t="s">
        <v>45</v>
      </c>
      <c r="J33" s="40" t="s">
        <v>46</v>
      </c>
      <c r="K33" s="40" t="s">
        <v>177</v>
      </c>
      <c r="L33" s="80"/>
      <c r="M33" s="79">
        <v>2018</v>
      </c>
      <c r="N33" s="80">
        <v>7</v>
      </c>
    </row>
    <row r="34" spans="1:14" ht="38.25" customHeight="1" x14ac:dyDescent="0.3">
      <c r="A34" s="91">
        <v>19</v>
      </c>
      <c r="B34" s="47" t="s">
        <v>47</v>
      </c>
      <c r="C34" s="54" t="s">
        <v>43</v>
      </c>
      <c r="D34" s="62" t="s">
        <v>14</v>
      </c>
      <c r="E34" s="26">
        <v>380</v>
      </c>
      <c r="F34" s="32" t="s">
        <v>17</v>
      </c>
      <c r="G34" s="63">
        <v>72</v>
      </c>
      <c r="H34" s="62" t="s">
        <v>44</v>
      </c>
      <c r="I34" s="30" t="s">
        <v>45</v>
      </c>
      <c r="J34" s="30" t="s">
        <v>46</v>
      </c>
      <c r="K34" s="30" t="s">
        <v>177</v>
      </c>
      <c r="L34" s="63"/>
      <c r="M34" s="62">
        <v>2018</v>
      </c>
      <c r="N34" s="63">
        <v>7</v>
      </c>
    </row>
    <row r="35" spans="1:14" ht="38.25" customHeight="1" x14ac:dyDescent="0.3">
      <c r="A35" s="78">
        <v>20</v>
      </c>
      <c r="B35" s="77" t="s">
        <v>48</v>
      </c>
      <c r="C35" s="78" t="s">
        <v>43</v>
      </c>
      <c r="D35" s="79" t="s">
        <v>14</v>
      </c>
      <c r="E35" s="41">
        <v>257</v>
      </c>
      <c r="F35" s="40" t="s">
        <v>17</v>
      </c>
      <c r="G35" s="80">
        <v>72</v>
      </c>
      <c r="H35" s="79" t="s">
        <v>44</v>
      </c>
      <c r="I35" s="40" t="s">
        <v>45</v>
      </c>
      <c r="J35" s="40" t="s">
        <v>46</v>
      </c>
      <c r="K35" s="40" t="s">
        <v>177</v>
      </c>
      <c r="L35" s="80"/>
      <c r="M35" s="79">
        <v>2018</v>
      </c>
      <c r="N35" s="80">
        <v>7</v>
      </c>
    </row>
    <row r="36" spans="1:14" ht="69" x14ac:dyDescent="0.3">
      <c r="A36" s="91">
        <v>21</v>
      </c>
      <c r="B36" s="47" t="s">
        <v>20</v>
      </c>
      <c r="C36" s="54" t="s">
        <v>43</v>
      </c>
      <c r="D36" s="62" t="s">
        <v>14</v>
      </c>
      <c r="E36" s="26">
        <v>1491</v>
      </c>
      <c r="F36" s="32" t="s">
        <v>17</v>
      </c>
      <c r="G36" s="63">
        <v>48</v>
      </c>
      <c r="H36" s="62" t="s">
        <v>49</v>
      </c>
      <c r="I36" s="30" t="s">
        <v>50</v>
      </c>
      <c r="J36" s="30" t="s">
        <v>11</v>
      </c>
      <c r="K36" s="30" t="s">
        <v>178</v>
      </c>
      <c r="L36" s="63" t="s">
        <v>51</v>
      </c>
      <c r="M36" s="62">
        <v>2018</v>
      </c>
      <c r="N36" s="63">
        <v>7</v>
      </c>
    </row>
    <row r="37" spans="1:14" ht="63.75" customHeight="1" x14ac:dyDescent="0.3">
      <c r="A37" s="78">
        <v>22</v>
      </c>
      <c r="B37" s="77" t="s">
        <v>12</v>
      </c>
      <c r="C37" s="78" t="s">
        <v>52</v>
      </c>
      <c r="D37" s="79" t="s">
        <v>16</v>
      </c>
      <c r="E37" s="41">
        <v>0.71099999999999997</v>
      </c>
      <c r="F37" s="40" t="s">
        <v>31</v>
      </c>
      <c r="G37" s="80">
        <f>4*24</f>
        <v>96</v>
      </c>
      <c r="H37" s="81" t="s">
        <v>290</v>
      </c>
      <c r="I37" s="82" t="s">
        <v>32</v>
      </c>
      <c r="J37" s="82" t="s">
        <v>54</v>
      </c>
      <c r="K37" s="82" t="s">
        <v>56</v>
      </c>
      <c r="L37" s="83" t="s">
        <v>593</v>
      </c>
      <c r="M37" s="79">
        <v>2014</v>
      </c>
      <c r="N37" s="80">
        <v>8</v>
      </c>
    </row>
    <row r="38" spans="1:14" ht="63.75" customHeight="1" x14ac:dyDescent="0.3">
      <c r="A38" s="78">
        <v>22</v>
      </c>
      <c r="B38" s="77" t="s">
        <v>12</v>
      </c>
      <c r="C38" s="78" t="s">
        <v>52</v>
      </c>
      <c r="D38" s="79" t="s">
        <v>15</v>
      </c>
      <c r="E38" s="41">
        <v>6.3010000000000002</v>
      </c>
      <c r="F38" s="40" t="s">
        <v>31</v>
      </c>
      <c r="G38" s="80">
        <f t="shared" ref="G38:G51" si="1">4*24</f>
        <v>96</v>
      </c>
      <c r="H38" s="81" t="s">
        <v>290</v>
      </c>
      <c r="I38" s="82" t="s">
        <v>32</v>
      </c>
      <c r="J38" s="82" t="s">
        <v>54</v>
      </c>
      <c r="K38" s="82" t="s">
        <v>56</v>
      </c>
      <c r="L38" s="83" t="s">
        <v>593</v>
      </c>
      <c r="M38" s="79">
        <v>2014</v>
      </c>
      <c r="N38" s="80">
        <v>8</v>
      </c>
    </row>
    <row r="39" spans="1:14" ht="63.75" customHeight="1" x14ac:dyDescent="0.3">
      <c r="A39" s="78">
        <v>22</v>
      </c>
      <c r="B39" s="77" t="s">
        <v>12</v>
      </c>
      <c r="C39" s="78" t="s">
        <v>52</v>
      </c>
      <c r="D39" s="79" t="s">
        <v>53</v>
      </c>
      <c r="E39" s="41">
        <v>12.013</v>
      </c>
      <c r="F39" s="40" t="s">
        <v>31</v>
      </c>
      <c r="G39" s="80">
        <f t="shared" si="1"/>
        <v>96</v>
      </c>
      <c r="H39" s="81" t="s">
        <v>290</v>
      </c>
      <c r="I39" s="82" t="s">
        <v>32</v>
      </c>
      <c r="J39" s="82" t="s">
        <v>54</v>
      </c>
      <c r="K39" s="82" t="s">
        <v>56</v>
      </c>
      <c r="L39" s="83" t="s">
        <v>593</v>
      </c>
      <c r="M39" s="79">
        <v>2014</v>
      </c>
      <c r="N39" s="80">
        <v>8</v>
      </c>
    </row>
    <row r="40" spans="1:14" ht="63.75" customHeight="1" x14ac:dyDescent="0.3">
      <c r="A40" s="91">
        <v>23</v>
      </c>
      <c r="B40" s="47" t="s">
        <v>36</v>
      </c>
      <c r="C40" s="54" t="s">
        <v>52</v>
      </c>
      <c r="D40" s="62" t="s">
        <v>16</v>
      </c>
      <c r="E40" s="26">
        <v>0.73199999999999998</v>
      </c>
      <c r="F40" s="30" t="s">
        <v>31</v>
      </c>
      <c r="G40" s="63">
        <f t="shared" si="1"/>
        <v>96</v>
      </c>
      <c r="H40" s="72" t="s">
        <v>290</v>
      </c>
      <c r="I40" s="31" t="s">
        <v>32</v>
      </c>
      <c r="J40" s="31" t="s">
        <v>54</v>
      </c>
      <c r="K40" s="31" t="s">
        <v>56</v>
      </c>
      <c r="L40" s="73" t="s">
        <v>593</v>
      </c>
      <c r="M40" s="62">
        <v>2014</v>
      </c>
      <c r="N40" s="63">
        <v>8</v>
      </c>
    </row>
    <row r="41" spans="1:14" ht="63.75" customHeight="1" x14ac:dyDescent="0.3">
      <c r="A41" s="91">
        <v>23</v>
      </c>
      <c r="B41" s="47" t="s">
        <v>36</v>
      </c>
      <c r="C41" s="54" t="s">
        <v>52</v>
      </c>
      <c r="D41" s="62" t="s">
        <v>15</v>
      </c>
      <c r="E41" s="26">
        <v>5.5640000000000001</v>
      </c>
      <c r="F41" s="30" t="s">
        <v>31</v>
      </c>
      <c r="G41" s="63">
        <f t="shared" si="1"/>
        <v>96</v>
      </c>
      <c r="H41" s="72" t="s">
        <v>290</v>
      </c>
      <c r="I41" s="31" t="s">
        <v>32</v>
      </c>
      <c r="J41" s="31" t="s">
        <v>54</v>
      </c>
      <c r="K41" s="31" t="s">
        <v>56</v>
      </c>
      <c r="L41" s="73" t="s">
        <v>593</v>
      </c>
      <c r="M41" s="62">
        <v>2014</v>
      </c>
      <c r="N41" s="63">
        <v>8</v>
      </c>
    </row>
    <row r="42" spans="1:14" ht="63.75" customHeight="1" x14ac:dyDescent="0.3">
      <c r="A42" s="91">
        <v>23</v>
      </c>
      <c r="B42" s="47" t="s">
        <v>36</v>
      </c>
      <c r="C42" s="54" t="s">
        <v>52</v>
      </c>
      <c r="D42" s="62" t="s">
        <v>53</v>
      </c>
      <c r="E42" s="26">
        <v>11.327999999999999</v>
      </c>
      <c r="F42" s="30" t="s">
        <v>31</v>
      </c>
      <c r="G42" s="63">
        <f t="shared" si="1"/>
        <v>96</v>
      </c>
      <c r="H42" s="72" t="s">
        <v>290</v>
      </c>
      <c r="I42" s="31" t="s">
        <v>32</v>
      </c>
      <c r="J42" s="31" t="s">
        <v>54</v>
      </c>
      <c r="K42" s="31" t="s">
        <v>56</v>
      </c>
      <c r="L42" s="73" t="s">
        <v>593</v>
      </c>
      <c r="M42" s="62">
        <v>2014</v>
      </c>
      <c r="N42" s="63">
        <v>8</v>
      </c>
    </row>
    <row r="43" spans="1:14" ht="63.75" customHeight="1" x14ac:dyDescent="0.3">
      <c r="A43" s="78">
        <v>24</v>
      </c>
      <c r="B43" s="77" t="s">
        <v>47</v>
      </c>
      <c r="C43" s="78" t="s">
        <v>52</v>
      </c>
      <c r="D43" s="79" t="s">
        <v>16</v>
      </c>
      <c r="E43" s="41">
        <v>8.8999999999999996E-2</v>
      </c>
      <c r="F43" s="40" t="s">
        <v>31</v>
      </c>
      <c r="G43" s="80">
        <f t="shared" si="1"/>
        <v>96</v>
      </c>
      <c r="H43" s="81" t="s">
        <v>290</v>
      </c>
      <c r="I43" s="82" t="s">
        <v>32</v>
      </c>
      <c r="J43" s="82" t="s">
        <v>54</v>
      </c>
      <c r="K43" s="82" t="s">
        <v>56</v>
      </c>
      <c r="L43" s="83" t="s">
        <v>593</v>
      </c>
      <c r="M43" s="79">
        <v>2014</v>
      </c>
      <c r="N43" s="80">
        <v>8</v>
      </c>
    </row>
    <row r="44" spans="1:14" ht="63.75" customHeight="1" x14ac:dyDescent="0.3">
      <c r="A44" s="78">
        <v>24</v>
      </c>
      <c r="B44" s="77" t="s">
        <v>47</v>
      </c>
      <c r="C44" s="78" t="s">
        <v>52</v>
      </c>
      <c r="D44" s="79" t="s">
        <v>15</v>
      </c>
      <c r="E44" s="41">
        <v>0.22600000000000001</v>
      </c>
      <c r="F44" s="40" t="s">
        <v>31</v>
      </c>
      <c r="G44" s="80">
        <f t="shared" si="1"/>
        <v>96</v>
      </c>
      <c r="H44" s="81" t="s">
        <v>290</v>
      </c>
      <c r="I44" s="82" t="s">
        <v>32</v>
      </c>
      <c r="J44" s="82" t="s">
        <v>54</v>
      </c>
      <c r="K44" s="82" t="s">
        <v>56</v>
      </c>
      <c r="L44" s="83" t="s">
        <v>593</v>
      </c>
      <c r="M44" s="79">
        <v>2014</v>
      </c>
      <c r="N44" s="80">
        <v>8</v>
      </c>
    </row>
    <row r="45" spans="1:14" ht="63.75" customHeight="1" x14ac:dyDescent="0.3">
      <c r="A45" s="78">
        <v>24</v>
      </c>
      <c r="B45" s="77" t="s">
        <v>47</v>
      </c>
      <c r="C45" s="78" t="s">
        <v>52</v>
      </c>
      <c r="D45" s="79" t="s">
        <v>53</v>
      </c>
      <c r="E45" s="41">
        <v>2.4700000000000002</v>
      </c>
      <c r="F45" s="40" t="s">
        <v>31</v>
      </c>
      <c r="G45" s="80">
        <f t="shared" si="1"/>
        <v>96</v>
      </c>
      <c r="H45" s="81" t="s">
        <v>290</v>
      </c>
      <c r="I45" s="82" t="s">
        <v>32</v>
      </c>
      <c r="J45" s="82" t="s">
        <v>54</v>
      </c>
      <c r="K45" s="82" t="s">
        <v>56</v>
      </c>
      <c r="L45" s="83" t="s">
        <v>593</v>
      </c>
      <c r="M45" s="79">
        <v>2014</v>
      </c>
      <c r="N45" s="80">
        <v>8</v>
      </c>
    </row>
    <row r="46" spans="1:14" ht="63.75" customHeight="1" x14ac:dyDescent="0.3">
      <c r="A46" s="91">
        <v>25</v>
      </c>
      <c r="B46" s="47" t="s">
        <v>55</v>
      </c>
      <c r="C46" s="54" t="s">
        <v>52</v>
      </c>
      <c r="D46" s="62" t="s">
        <v>16</v>
      </c>
      <c r="E46" s="26">
        <v>0.45500000000000002</v>
      </c>
      <c r="F46" s="30" t="s">
        <v>31</v>
      </c>
      <c r="G46" s="63">
        <f t="shared" si="1"/>
        <v>96</v>
      </c>
      <c r="H46" s="72" t="s">
        <v>290</v>
      </c>
      <c r="I46" s="31" t="s">
        <v>32</v>
      </c>
      <c r="J46" s="31" t="s">
        <v>54</v>
      </c>
      <c r="K46" s="31" t="s">
        <v>56</v>
      </c>
      <c r="L46" s="73" t="s">
        <v>593</v>
      </c>
      <c r="M46" s="62">
        <v>2014</v>
      </c>
      <c r="N46" s="63">
        <v>8</v>
      </c>
    </row>
    <row r="47" spans="1:14" ht="63.75" customHeight="1" x14ac:dyDescent="0.3">
      <c r="A47" s="91">
        <v>25</v>
      </c>
      <c r="B47" s="47" t="s">
        <v>55</v>
      </c>
      <c r="C47" s="54" t="s">
        <v>52</v>
      </c>
      <c r="D47" s="62" t="s">
        <v>15</v>
      </c>
      <c r="E47" s="26">
        <v>1.25</v>
      </c>
      <c r="F47" s="30" t="s">
        <v>31</v>
      </c>
      <c r="G47" s="63">
        <f t="shared" si="1"/>
        <v>96</v>
      </c>
      <c r="H47" s="72" t="s">
        <v>290</v>
      </c>
      <c r="I47" s="31" t="s">
        <v>32</v>
      </c>
      <c r="J47" s="31" t="s">
        <v>54</v>
      </c>
      <c r="K47" s="31" t="s">
        <v>56</v>
      </c>
      <c r="L47" s="73" t="s">
        <v>593</v>
      </c>
      <c r="M47" s="62">
        <v>2014</v>
      </c>
      <c r="N47" s="63">
        <v>8</v>
      </c>
    </row>
    <row r="48" spans="1:14" ht="63.75" customHeight="1" x14ac:dyDescent="0.3">
      <c r="A48" s="91">
        <v>25</v>
      </c>
      <c r="B48" s="47" t="s">
        <v>55</v>
      </c>
      <c r="C48" s="54" t="s">
        <v>52</v>
      </c>
      <c r="D48" s="62" t="s">
        <v>53</v>
      </c>
      <c r="E48" s="26">
        <v>1.873</v>
      </c>
      <c r="F48" s="30" t="s">
        <v>31</v>
      </c>
      <c r="G48" s="63">
        <f t="shared" si="1"/>
        <v>96</v>
      </c>
      <c r="H48" s="72" t="s">
        <v>290</v>
      </c>
      <c r="I48" s="31" t="s">
        <v>32</v>
      </c>
      <c r="J48" s="31" t="s">
        <v>54</v>
      </c>
      <c r="K48" s="31" t="s">
        <v>56</v>
      </c>
      <c r="L48" s="73" t="s">
        <v>593</v>
      </c>
      <c r="M48" s="62">
        <v>2014</v>
      </c>
      <c r="N48" s="63">
        <v>8</v>
      </c>
    </row>
    <row r="49" spans="1:14" ht="63.75" customHeight="1" x14ac:dyDescent="0.3">
      <c r="A49" s="78">
        <v>26</v>
      </c>
      <c r="B49" s="77" t="s">
        <v>20</v>
      </c>
      <c r="C49" s="78" t="s">
        <v>52</v>
      </c>
      <c r="D49" s="79" t="s">
        <v>16</v>
      </c>
      <c r="E49" s="41">
        <v>2.2010000000000001</v>
      </c>
      <c r="F49" s="40" t="s">
        <v>31</v>
      </c>
      <c r="G49" s="80">
        <f t="shared" si="1"/>
        <v>96</v>
      </c>
      <c r="H49" s="81" t="s">
        <v>290</v>
      </c>
      <c r="I49" s="82" t="s">
        <v>32</v>
      </c>
      <c r="J49" s="82" t="s">
        <v>54</v>
      </c>
      <c r="K49" s="82" t="s">
        <v>56</v>
      </c>
      <c r="L49" s="83" t="s">
        <v>593</v>
      </c>
      <c r="M49" s="79">
        <v>2014</v>
      </c>
      <c r="N49" s="80">
        <v>8</v>
      </c>
    </row>
    <row r="50" spans="1:14" ht="63.75" customHeight="1" x14ac:dyDescent="0.3">
      <c r="A50" s="78">
        <v>26</v>
      </c>
      <c r="B50" s="77" t="s">
        <v>20</v>
      </c>
      <c r="C50" s="78" t="s">
        <v>52</v>
      </c>
      <c r="D50" s="79" t="s">
        <v>15</v>
      </c>
      <c r="E50" s="41">
        <v>13.129</v>
      </c>
      <c r="F50" s="40" t="s">
        <v>31</v>
      </c>
      <c r="G50" s="80">
        <f t="shared" si="1"/>
        <v>96</v>
      </c>
      <c r="H50" s="81" t="s">
        <v>290</v>
      </c>
      <c r="I50" s="82" t="s">
        <v>32</v>
      </c>
      <c r="J50" s="82" t="s">
        <v>54</v>
      </c>
      <c r="K50" s="82" t="s">
        <v>56</v>
      </c>
      <c r="L50" s="83" t="s">
        <v>593</v>
      </c>
      <c r="M50" s="79">
        <v>2014</v>
      </c>
      <c r="N50" s="80">
        <v>8</v>
      </c>
    </row>
    <row r="51" spans="1:14" ht="63.75" customHeight="1" x14ac:dyDescent="0.3">
      <c r="A51" s="78">
        <v>26</v>
      </c>
      <c r="B51" s="77" t="s">
        <v>20</v>
      </c>
      <c r="C51" s="78" t="s">
        <v>52</v>
      </c>
      <c r="D51" s="79" t="s">
        <v>53</v>
      </c>
      <c r="E51" s="41">
        <v>9.2010000000000005</v>
      </c>
      <c r="F51" s="40" t="s">
        <v>31</v>
      </c>
      <c r="G51" s="80">
        <f t="shared" si="1"/>
        <v>96</v>
      </c>
      <c r="H51" s="81" t="s">
        <v>290</v>
      </c>
      <c r="I51" s="82" t="s">
        <v>32</v>
      </c>
      <c r="J51" s="82" t="s">
        <v>54</v>
      </c>
      <c r="K51" s="82" t="s">
        <v>56</v>
      </c>
      <c r="L51" s="83" t="s">
        <v>593</v>
      </c>
      <c r="M51" s="79">
        <v>2014</v>
      </c>
      <c r="N51" s="80">
        <v>8</v>
      </c>
    </row>
    <row r="52" spans="1:14" ht="89.25" customHeight="1" x14ac:dyDescent="0.3">
      <c r="A52" s="91">
        <v>27</v>
      </c>
      <c r="B52" s="47" t="s">
        <v>20</v>
      </c>
      <c r="C52" s="54" t="s">
        <v>57</v>
      </c>
      <c r="D52" s="62" t="s">
        <v>15</v>
      </c>
      <c r="E52" s="26">
        <v>959.53</v>
      </c>
      <c r="F52" s="30" t="s">
        <v>17</v>
      </c>
      <c r="G52" s="63">
        <f>9*24</f>
        <v>216</v>
      </c>
      <c r="H52" s="72" t="s">
        <v>291</v>
      </c>
      <c r="I52" s="31" t="s">
        <v>58</v>
      </c>
      <c r="J52" s="31" t="s">
        <v>59</v>
      </c>
      <c r="K52" s="31" t="s">
        <v>179</v>
      </c>
      <c r="L52" s="73"/>
      <c r="M52" s="62">
        <v>2017</v>
      </c>
      <c r="N52" s="63">
        <v>9</v>
      </c>
    </row>
    <row r="53" spans="1:14" ht="89.25" customHeight="1" x14ac:dyDescent="0.3">
      <c r="A53" s="91">
        <v>27</v>
      </c>
      <c r="B53" s="47" t="s">
        <v>20</v>
      </c>
      <c r="C53" s="54" t="s">
        <v>57</v>
      </c>
      <c r="D53" s="65" t="s">
        <v>16</v>
      </c>
      <c r="E53" s="26">
        <v>22.37</v>
      </c>
      <c r="F53" s="30" t="s">
        <v>17</v>
      </c>
      <c r="G53" s="63">
        <v>216</v>
      </c>
      <c r="H53" s="72" t="s">
        <v>291</v>
      </c>
      <c r="I53" s="31" t="s">
        <v>58</v>
      </c>
      <c r="J53" s="31" t="s">
        <v>601</v>
      </c>
      <c r="K53" s="31" t="s">
        <v>179</v>
      </c>
      <c r="L53" s="73"/>
      <c r="M53" s="62">
        <v>2017</v>
      </c>
      <c r="N53" s="63">
        <v>9</v>
      </c>
    </row>
    <row r="54" spans="1:14" ht="96.6" x14ac:dyDescent="0.3">
      <c r="A54" s="78">
        <v>28</v>
      </c>
      <c r="B54" s="77" t="s">
        <v>20</v>
      </c>
      <c r="C54" s="78" t="s">
        <v>57</v>
      </c>
      <c r="D54" s="79" t="s">
        <v>15</v>
      </c>
      <c r="E54" s="41">
        <v>457.27</v>
      </c>
      <c r="F54" s="40" t="s">
        <v>17</v>
      </c>
      <c r="G54" s="80">
        <f>14*24</f>
        <v>336</v>
      </c>
      <c r="H54" s="81" t="s">
        <v>291</v>
      </c>
      <c r="I54" s="82" t="s">
        <v>69</v>
      </c>
      <c r="J54" s="82" t="s">
        <v>59</v>
      </c>
      <c r="K54" s="82" t="s">
        <v>202</v>
      </c>
      <c r="L54" s="83" t="s">
        <v>692</v>
      </c>
      <c r="M54" s="79">
        <v>2017</v>
      </c>
      <c r="N54" s="80">
        <v>9</v>
      </c>
    </row>
    <row r="55" spans="1:14" ht="51" customHeight="1" x14ac:dyDescent="0.3">
      <c r="A55" s="91">
        <v>29</v>
      </c>
      <c r="B55" s="47" t="s">
        <v>85</v>
      </c>
      <c r="C55" s="54" t="s">
        <v>60</v>
      </c>
      <c r="D55" s="62" t="s">
        <v>15</v>
      </c>
      <c r="E55" s="26">
        <v>11.66</v>
      </c>
      <c r="F55" s="30" t="s">
        <v>17</v>
      </c>
      <c r="G55" s="63">
        <f>7*24</f>
        <v>168</v>
      </c>
      <c r="H55" s="72" t="s">
        <v>292</v>
      </c>
      <c r="I55" s="31" t="s">
        <v>63</v>
      </c>
      <c r="J55" s="31" t="s">
        <v>46</v>
      </c>
      <c r="K55" s="31" t="s">
        <v>78</v>
      </c>
      <c r="L55" s="73" t="s">
        <v>64</v>
      </c>
      <c r="M55" s="62">
        <v>2018</v>
      </c>
      <c r="N55" s="63">
        <v>10</v>
      </c>
    </row>
    <row r="56" spans="1:14" ht="51" customHeight="1" x14ac:dyDescent="0.3">
      <c r="A56" s="91">
        <v>29</v>
      </c>
      <c r="B56" s="47" t="s">
        <v>85</v>
      </c>
      <c r="C56" s="54" t="s">
        <v>60</v>
      </c>
      <c r="D56" s="62" t="s">
        <v>53</v>
      </c>
      <c r="E56" s="26">
        <v>4.22</v>
      </c>
      <c r="F56" s="30" t="s">
        <v>17</v>
      </c>
      <c r="G56" s="63">
        <f t="shared" ref="G56:G120" si="2">7*24</f>
        <v>168</v>
      </c>
      <c r="H56" s="72" t="s">
        <v>292</v>
      </c>
      <c r="I56" s="31" t="s">
        <v>63</v>
      </c>
      <c r="J56" s="31" t="s">
        <v>46</v>
      </c>
      <c r="K56" s="31" t="s">
        <v>78</v>
      </c>
      <c r="L56" s="73" t="s">
        <v>64</v>
      </c>
      <c r="M56" s="62">
        <v>2018</v>
      </c>
      <c r="N56" s="63">
        <v>10</v>
      </c>
    </row>
    <row r="57" spans="1:14" ht="51" customHeight="1" x14ac:dyDescent="0.3">
      <c r="A57" s="91">
        <v>29</v>
      </c>
      <c r="B57" s="47" t="s">
        <v>85</v>
      </c>
      <c r="C57" s="54" t="s">
        <v>60</v>
      </c>
      <c r="D57" s="62" t="s">
        <v>14</v>
      </c>
      <c r="E57" s="26">
        <v>144.87</v>
      </c>
      <c r="F57" s="30" t="s">
        <v>17</v>
      </c>
      <c r="G57" s="63">
        <f t="shared" si="2"/>
        <v>168</v>
      </c>
      <c r="H57" s="72" t="s">
        <v>292</v>
      </c>
      <c r="I57" s="31" t="s">
        <v>63</v>
      </c>
      <c r="J57" s="31" t="s">
        <v>46</v>
      </c>
      <c r="K57" s="31" t="s">
        <v>78</v>
      </c>
      <c r="L57" s="73" t="s">
        <v>64</v>
      </c>
      <c r="M57" s="62">
        <v>2018</v>
      </c>
      <c r="N57" s="63">
        <v>10</v>
      </c>
    </row>
    <row r="58" spans="1:14" ht="51" customHeight="1" x14ac:dyDescent="0.3">
      <c r="A58" s="91">
        <v>29</v>
      </c>
      <c r="B58" s="47" t="s">
        <v>85</v>
      </c>
      <c r="C58" s="54" t="s">
        <v>60</v>
      </c>
      <c r="D58" s="62" t="s">
        <v>62</v>
      </c>
      <c r="E58" s="26">
        <v>0.2</v>
      </c>
      <c r="F58" s="30" t="s">
        <v>17</v>
      </c>
      <c r="G58" s="63">
        <f t="shared" si="2"/>
        <v>168</v>
      </c>
      <c r="H58" s="72" t="s">
        <v>292</v>
      </c>
      <c r="I58" s="31" t="s">
        <v>63</v>
      </c>
      <c r="J58" s="31" t="s">
        <v>46</v>
      </c>
      <c r="K58" s="31" t="s">
        <v>78</v>
      </c>
      <c r="L58" s="73" t="s">
        <v>64</v>
      </c>
      <c r="M58" s="62">
        <v>2018</v>
      </c>
      <c r="N58" s="63">
        <v>10</v>
      </c>
    </row>
    <row r="59" spans="1:14" ht="51" customHeight="1" x14ac:dyDescent="0.3">
      <c r="A59" s="78">
        <v>30</v>
      </c>
      <c r="B59" s="77" t="s">
        <v>85</v>
      </c>
      <c r="C59" s="78" t="s">
        <v>65</v>
      </c>
      <c r="D59" s="79" t="s">
        <v>15</v>
      </c>
      <c r="E59" s="41">
        <v>17.899999999999999</v>
      </c>
      <c r="F59" s="40" t="s">
        <v>17</v>
      </c>
      <c r="G59" s="80">
        <f>7*24</f>
        <v>168</v>
      </c>
      <c r="H59" s="81" t="s">
        <v>292</v>
      </c>
      <c r="I59" s="82" t="s">
        <v>63</v>
      </c>
      <c r="J59" s="82" t="s">
        <v>46</v>
      </c>
      <c r="K59" s="82" t="s">
        <v>78</v>
      </c>
      <c r="L59" s="83" t="s">
        <v>64</v>
      </c>
      <c r="M59" s="79">
        <v>2018</v>
      </c>
      <c r="N59" s="80">
        <v>10</v>
      </c>
    </row>
    <row r="60" spans="1:14" ht="51" customHeight="1" x14ac:dyDescent="0.3">
      <c r="A60" s="78">
        <v>30</v>
      </c>
      <c r="B60" s="77" t="s">
        <v>85</v>
      </c>
      <c r="C60" s="78" t="s">
        <v>65</v>
      </c>
      <c r="D60" s="79" t="s">
        <v>53</v>
      </c>
      <c r="E60" s="41">
        <v>1.03</v>
      </c>
      <c r="F60" s="40" t="s">
        <v>17</v>
      </c>
      <c r="G60" s="80">
        <f t="shared" si="2"/>
        <v>168</v>
      </c>
      <c r="H60" s="81" t="s">
        <v>292</v>
      </c>
      <c r="I60" s="82" t="s">
        <v>63</v>
      </c>
      <c r="J60" s="82" t="s">
        <v>46</v>
      </c>
      <c r="K60" s="82" t="s">
        <v>78</v>
      </c>
      <c r="L60" s="83" t="s">
        <v>64</v>
      </c>
      <c r="M60" s="79">
        <v>2018</v>
      </c>
      <c r="N60" s="80">
        <v>10</v>
      </c>
    </row>
    <row r="61" spans="1:14" ht="51" customHeight="1" x14ac:dyDescent="0.3">
      <c r="A61" s="78">
        <v>30</v>
      </c>
      <c r="B61" s="77" t="s">
        <v>85</v>
      </c>
      <c r="C61" s="78" t="s">
        <v>65</v>
      </c>
      <c r="D61" s="79" t="s">
        <v>14</v>
      </c>
      <c r="E61" s="41">
        <v>145.47999999999999</v>
      </c>
      <c r="F61" s="40" t="s">
        <v>17</v>
      </c>
      <c r="G61" s="80">
        <f t="shared" si="2"/>
        <v>168</v>
      </c>
      <c r="H61" s="81" t="s">
        <v>292</v>
      </c>
      <c r="I61" s="82" t="s">
        <v>63</v>
      </c>
      <c r="J61" s="82" t="s">
        <v>46</v>
      </c>
      <c r="K61" s="82" t="s">
        <v>78</v>
      </c>
      <c r="L61" s="83" t="s">
        <v>64</v>
      </c>
      <c r="M61" s="79">
        <v>2018</v>
      </c>
      <c r="N61" s="80">
        <v>10</v>
      </c>
    </row>
    <row r="62" spans="1:14" ht="51" customHeight="1" x14ac:dyDescent="0.3">
      <c r="A62" s="78">
        <v>30</v>
      </c>
      <c r="B62" s="77" t="s">
        <v>85</v>
      </c>
      <c r="C62" s="78" t="s">
        <v>65</v>
      </c>
      <c r="D62" s="79" t="s">
        <v>62</v>
      </c>
      <c r="E62" s="41">
        <v>0.02</v>
      </c>
      <c r="F62" s="40" t="s">
        <v>17</v>
      </c>
      <c r="G62" s="80">
        <f t="shared" si="2"/>
        <v>168</v>
      </c>
      <c r="H62" s="81" t="s">
        <v>292</v>
      </c>
      <c r="I62" s="82" t="s">
        <v>63</v>
      </c>
      <c r="J62" s="82" t="s">
        <v>46</v>
      </c>
      <c r="K62" s="82" t="s">
        <v>78</v>
      </c>
      <c r="L62" s="83" t="s">
        <v>64</v>
      </c>
      <c r="M62" s="79">
        <v>2018</v>
      </c>
      <c r="N62" s="80">
        <v>10</v>
      </c>
    </row>
    <row r="63" spans="1:14" ht="51" customHeight="1" x14ac:dyDescent="0.3">
      <c r="A63" s="91">
        <v>31</v>
      </c>
      <c r="B63" s="47" t="s">
        <v>85</v>
      </c>
      <c r="C63" s="54" t="s">
        <v>66</v>
      </c>
      <c r="D63" s="62" t="s">
        <v>15</v>
      </c>
      <c r="E63" s="26">
        <v>5.32</v>
      </c>
      <c r="F63" s="30" t="s">
        <v>17</v>
      </c>
      <c r="G63" s="63">
        <f>7*24</f>
        <v>168</v>
      </c>
      <c r="H63" s="72" t="s">
        <v>292</v>
      </c>
      <c r="I63" s="31" t="s">
        <v>63</v>
      </c>
      <c r="J63" s="31" t="s">
        <v>46</v>
      </c>
      <c r="K63" s="31" t="s">
        <v>78</v>
      </c>
      <c r="L63" s="73" t="s">
        <v>64</v>
      </c>
      <c r="M63" s="62">
        <v>2018</v>
      </c>
      <c r="N63" s="63">
        <v>10</v>
      </c>
    </row>
    <row r="64" spans="1:14" ht="51" customHeight="1" x14ac:dyDescent="0.3">
      <c r="A64" s="91">
        <v>31</v>
      </c>
      <c r="B64" s="47" t="s">
        <v>85</v>
      </c>
      <c r="C64" s="54" t="s">
        <v>66</v>
      </c>
      <c r="D64" s="62" t="s">
        <v>53</v>
      </c>
      <c r="E64" s="26">
        <v>0.43</v>
      </c>
      <c r="F64" s="30" t="s">
        <v>17</v>
      </c>
      <c r="G64" s="63">
        <f t="shared" si="2"/>
        <v>168</v>
      </c>
      <c r="H64" s="72" t="s">
        <v>292</v>
      </c>
      <c r="I64" s="31" t="s">
        <v>63</v>
      </c>
      <c r="J64" s="31" t="s">
        <v>46</v>
      </c>
      <c r="K64" s="31" t="s">
        <v>78</v>
      </c>
      <c r="L64" s="73" t="s">
        <v>64</v>
      </c>
      <c r="M64" s="62">
        <v>2018</v>
      </c>
      <c r="N64" s="63">
        <v>10</v>
      </c>
    </row>
    <row r="65" spans="1:14" ht="51" customHeight="1" x14ac:dyDescent="0.3">
      <c r="A65" s="91">
        <v>31</v>
      </c>
      <c r="B65" s="47" t="s">
        <v>85</v>
      </c>
      <c r="C65" s="54" t="s">
        <v>66</v>
      </c>
      <c r="D65" s="62" t="s">
        <v>14</v>
      </c>
      <c r="E65" s="26">
        <v>8.33</v>
      </c>
      <c r="F65" s="30" t="s">
        <v>17</v>
      </c>
      <c r="G65" s="63">
        <f t="shared" si="2"/>
        <v>168</v>
      </c>
      <c r="H65" s="72" t="s">
        <v>292</v>
      </c>
      <c r="I65" s="31" t="s">
        <v>63</v>
      </c>
      <c r="J65" s="31" t="s">
        <v>46</v>
      </c>
      <c r="K65" s="31" t="s">
        <v>78</v>
      </c>
      <c r="L65" s="73" t="s">
        <v>64</v>
      </c>
      <c r="M65" s="62">
        <v>2018</v>
      </c>
      <c r="N65" s="63">
        <v>10</v>
      </c>
    </row>
    <row r="66" spans="1:14" ht="51" customHeight="1" x14ac:dyDescent="0.3">
      <c r="A66" s="91">
        <v>31</v>
      </c>
      <c r="B66" s="47" t="s">
        <v>85</v>
      </c>
      <c r="C66" s="54" t="s">
        <v>66</v>
      </c>
      <c r="D66" s="62" t="s">
        <v>62</v>
      </c>
      <c r="E66" s="26" t="s">
        <v>32</v>
      </c>
      <c r="F66" s="30" t="s">
        <v>17</v>
      </c>
      <c r="G66" s="63">
        <f t="shared" si="2"/>
        <v>168</v>
      </c>
      <c r="H66" s="72" t="s">
        <v>292</v>
      </c>
      <c r="I66" s="31" t="s">
        <v>63</v>
      </c>
      <c r="J66" s="31" t="s">
        <v>46</v>
      </c>
      <c r="K66" s="31" t="s">
        <v>78</v>
      </c>
      <c r="L66" s="73" t="s">
        <v>64</v>
      </c>
      <c r="M66" s="62">
        <v>2018</v>
      </c>
      <c r="N66" s="63">
        <v>10</v>
      </c>
    </row>
    <row r="67" spans="1:14" ht="51" customHeight="1" x14ac:dyDescent="0.3">
      <c r="A67" s="78">
        <v>32</v>
      </c>
      <c r="B67" s="77" t="s">
        <v>85</v>
      </c>
      <c r="C67" s="78" t="s">
        <v>67</v>
      </c>
      <c r="D67" s="79" t="s">
        <v>15</v>
      </c>
      <c r="E67" s="41">
        <v>13.02</v>
      </c>
      <c r="F67" s="40" t="s">
        <v>17</v>
      </c>
      <c r="G67" s="80">
        <f>7*24</f>
        <v>168</v>
      </c>
      <c r="H67" s="81" t="s">
        <v>292</v>
      </c>
      <c r="I67" s="82" t="s">
        <v>63</v>
      </c>
      <c r="J67" s="82" t="s">
        <v>46</v>
      </c>
      <c r="K67" s="82" t="s">
        <v>78</v>
      </c>
      <c r="L67" s="83" t="s">
        <v>64</v>
      </c>
      <c r="M67" s="79">
        <v>2018</v>
      </c>
      <c r="N67" s="80">
        <v>10</v>
      </c>
    </row>
    <row r="68" spans="1:14" ht="51" customHeight="1" x14ac:dyDescent="0.3">
      <c r="A68" s="78">
        <v>32</v>
      </c>
      <c r="B68" s="77" t="s">
        <v>85</v>
      </c>
      <c r="C68" s="78" t="s">
        <v>67</v>
      </c>
      <c r="D68" s="79" t="s">
        <v>53</v>
      </c>
      <c r="E68" s="41">
        <v>8.27</v>
      </c>
      <c r="F68" s="40" t="s">
        <v>17</v>
      </c>
      <c r="G68" s="80">
        <f t="shared" si="2"/>
        <v>168</v>
      </c>
      <c r="H68" s="81" t="s">
        <v>292</v>
      </c>
      <c r="I68" s="82" t="s">
        <v>63</v>
      </c>
      <c r="J68" s="82" t="s">
        <v>46</v>
      </c>
      <c r="K68" s="82" t="s">
        <v>78</v>
      </c>
      <c r="L68" s="83" t="s">
        <v>64</v>
      </c>
      <c r="M68" s="79">
        <v>2018</v>
      </c>
      <c r="N68" s="80">
        <v>10</v>
      </c>
    </row>
    <row r="69" spans="1:14" ht="51" customHeight="1" x14ac:dyDescent="0.3">
      <c r="A69" s="78">
        <v>32</v>
      </c>
      <c r="B69" s="77" t="s">
        <v>85</v>
      </c>
      <c r="C69" s="78" t="s">
        <v>67</v>
      </c>
      <c r="D69" s="79" t="s">
        <v>14</v>
      </c>
      <c r="E69" s="41">
        <v>407.24</v>
      </c>
      <c r="F69" s="40" t="s">
        <v>17</v>
      </c>
      <c r="G69" s="80">
        <f t="shared" si="2"/>
        <v>168</v>
      </c>
      <c r="H69" s="81" t="s">
        <v>292</v>
      </c>
      <c r="I69" s="82" t="s">
        <v>63</v>
      </c>
      <c r="J69" s="82" t="s">
        <v>46</v>
      </c>
      <c r="K69" s="82" t="s">
        <v>78</v>
      </c>
      <c r="L69" s="83" t="s">
        <v>64</v>
      </c>
      <c r="M69" s="79">
        <v>2018</v>
      </c>
      <c r="N69" s="80">
        <v>10</v>
      </c>
    </row>
    <row r="70" spans="1:14" ht="51" customHeight="1" x14ac:dyDescent="0.3">
      <c r="A70" s="78">
        <v>32</v>
      </c>
      <c r="B70" s="77" t="s">
        <v>85</v>
      </c>
      <c r="C70" s="78" t="s">
        <v>67</v>
      </c>
      <c r="D70" s="79" t="s">
        <v>62</v>
      </c>
      <c r="E70" s="41">
        <v>0.08</v>
      </c>
      <c r="F70" s="40" t="s">
        <v>17</v>
      </c>
      <c r="G70" s="80">
        <f t="shared" si="2"/>
        <v>168</v>
      </c>
      <c r="H70" s="81" t="s">
        <v>292</v>
      </c>
      <c r="I70" s="82" t="s">
        <v>63</v>
      </c>
      <c r="J70" s="82" t="s">
        <v>46</v>
      </c>
      <c r="K70" s="82" t="s">
        <v>78</v>
      </c>
      <c r="L70" s="83" t="s">
        <v>64</v>
      </c>
      <c r="M70" s="79">
        <v>2018</v>
      </c>
      <c r="N70" s="80">
        <v>10</v>
      </c>
    </row>
    <row r="71" spans="1:14" ht="51" customHeight="1" x14ac:dyDescent="0.3">
      <c r="A71" s="91">
        <v>33</v>
      </c>
      <c r="B71" s="47" t="s">
        <v>85</v>
      </c>
      <c r="C71" s="54" t="s">
        <v>68</v>
      </c>
      <c r="D71" s="62" t="s">
        <v>15</v>
      </c>
      <c r="E71" s="26">
        <v>18.7</v>
      </c>
      <c r="F71" s="30" t="s">
        <v>17</v>
      </c>
      <c r="G71" s="63">
        <f>7*24</f>
        <v>168</v>
      </c>
      <c r="H71" s="72" t="s">
        <v>292</v>
      </c>
      <c r="I71" s="31" t="s">
        <v>63</v>
      </c>
      <c r="J71" s="31" t="s">
        <v>46</v>
      </c>
      <c r="K71" s="31" t="s">
        <v>78</v>
      </c>
      <c r="L71" s="73" t="s">
        <v>64</v>
      </c>
      <c r="M71" s="62">
        <v>2018</v>
      </c>
      <c r="N71" s="63">
        <v>10</v>
      </c>
    </row>
    <row r="72" spans="1:14" ht="51" customHeight="1" x14ac:dyDescent="0.3">
      <c r="A72" s="91">
        <v>33</v>
      </c>
      <c r="B72" s="47" t="s">
        <v>85</v>
      </c>
      <c r="C72" s="54" t="s">
        <v>68</v>
      </c>
      <c r="D72" s="62" t="s">
        <v>53</v>
      </c>
      <c r="E72" s="26">
        <v>29.74</v>
      </c>
      <c r="F72" s="30" t="s">
        <v>17</v>
      </c>
      <c r="G72" s="63">
        <f t="shared" si="2"/>
        <v>168</v>
      </c>
      <c r="H72" s="72" t="s">
        <v>292</v>
      </c>
      <c r="I72" s="31" t="s">
        <v>63</v>
      </c>
      <c r="J72" s="31" t="s">
        <v>46</v>
      </c>
      <c r="K72" s="31" t="s">
        <v>78</v>
      </c>
      <c r="L72" s="73" t="s">
        <v>64</v>
      </c>
      <c r="M72" s="62">
        <v>2018</v>
      </c>
      <c r="N72" s="63">
        <v>10</v>
      </c>
    </row>
    <row r="73" spans="1:14" ht="51" customHeight="1" x14ac:dyDescent="0.3">
      <c r="A73" s="91">
        <v>33</v>
      </c>
      <c r="B73" s="47" t="s">
        <v>85</v>
      </c>
      <c r="C73" s="54" t="s">
        <v>68</v>
      </c>
      <c r="D73" s="62" t="s">
        <v>14</v>
      </c>
      <c r="E73" s="26">
        <v>367.43</v>
      </c>
      <c r="F73" s="30" t="s">
        <v>17</v>
      </c>
      <c r="G73" s="63">
        <f t="shared" si="2"/>
        <v>168</v>
      </c>
      <c r="H73" s="72" t="s">
        <v>292</v>
      </c>
      <c r="I73" s="31" t="s">
        <v>63</v>
      </c>
      <c r="J73" s="31" t="s">
        <v>46</v>
      </c>
      <c r="K73" s="31" t="s">
        <v>78</v>
      </c>
      <c r="L73" s="73" t="s">
        <v>64</v>
      </c>
      <c r="M73" s="62">
        <v>2018</v>
      </c>
      <c r="N73" s="63">
        <v>10</v>
      </c>
    </row>
    <row r="74" spans="1:14" ht="51" customHeight="1" x14ac:dyDescent="0.3">
      <c r="A74" s="91">
        <v>33</v>
      </c>
      <c r="B74" s="47" t="s">
        <v>85</v>
      </c>
      <c r="C74" s="54" t="s">
        <v>68</v>
      </c>
      <c r="D74" s="62" t="s">
        <v>62</v>
      </c>
      <c r="E74" s="26">
        <v>1.2</v>
      </c>
      <c r="F74" s="30" t="s">
        <v>17</v>
      </c>
      <c r="G74" s="63">
        <f t="shared" si="2"/>
        <v>168</v>
      </c>
      <c r="H74" s="72" t="s">
        <v>292</v>
      </c>
      <c r="I74" s="31" t="s">
        <v>63</v>
      </c>
      <c r="J74" s="31" t="s">
        <v>46</v>
      </c>
      <c r="K74" s="31" t="s">
        <v>78</v>
      </c>
      <c r="L74" s="73" t="s">
        <v>64</v>
      </c>
      <c r="M74" s="62">
        <v>2018</v>
      </c>
      <c r="N74" s="63">
        <v>10</v>
      </c>
    </row>
    <row r="75" spans="1:14" ht="51" customHeight="1" x14ac:dyDescent="0.3">
      <c r="A75" s="78">
        <v>34</v>
      </c>
      <c r="B75" s="77" t="s">
        <v>85</v>
      </c>
      <c r="C75" s="78" t="s">
        <v>76</v>
      </c>
      <c r="D75" s="79" t="s">
        <v>15</v>
      </c>
      <c r="E75" s="41">
        <v>64.56</v>
      </c>
      <c r="F75" s="40" t="s">
        <v>17</v>
      </c>
      <c r="G75" s="80">
        <f>7*24</f>
        <v>168</v>
      </c>
      <c r="H75" s="81" t="s">
        <v>292</v>
      </c>
      <c r="I75" s="82" t="s">
        <v>63</v>
      </c>
      <c r="J75" s="82" t="s">
        <v>46</v>
      </c>
      <c r="K75" s="82" t="s">
        <v>78</v>
      </c>
      <c r="L75" s="83" t="s">
        <v>64</v>
      </c>
      <c r="M75" s="79">
        <v>2018</v>
      </c>
      <c r="N75" s="80">
        <v>10</v>
      </c>
    </row>
    <row r="76" spans="1:14" ht="51" customHeight="1" x14ac:dyDescent="0.3">
      <c r="A76" s="78">
        <v>34</v>
      </c>
      <c r="B76" s="77" t="s">
        <v>85</v>
      </c>
      <c r="C76" s="78" t="s">
        <v>76</v>
      </c>
      <c r="D76" s="79" t="s">
        <v>53</v>
      </c>
      <c r="E76" s="41">
        <v>2.97</v>
      </c>
      <c r="F76" s="40" t="s">
        <v>17</v>
      </c>
      <c r="G76" s="80">
        <f t="shared" si="2"/>
        <v>168</v>
      </c>
      <c r="H76" s="81" t="s">
        <v>292</v>
      </c>
      <c r="I76" s="82" t="s">
        <v>63</v>
      </c>
      <c r="J76" s="82" t="s">
        <v>46</v>
      </c>
      <c r="K76" s="82" t="s">
        <v>78</v>
      </c>
      <c r="L76" s="83" t="s">
        <v>64</v>
      </c>
      <c r="M76" s="79">
        <v>2018</v>
      </c>
      <c r="N76" s="80">
        <v>10</v>
      </c>
    </row>
    <row r="77" spans="1:14" ht="51" customHeight="1" x14ac:dyDescent="0.3">
      <c r="A77" s="78">
        <v>34</v>
      </c>
      <c r="B77" s="77" t="s">
        <v>85</v>
      </c>
      <c r="C77" s="78" t="s">
        <v>76</v>
      </c>
      <c r="D77" s="79" t="s">
        <v>14</v>
      </c>
      <c r="E77" s="41">
        <v>351.74</v>
      </c>
      <c r="F77" s="40" t="s">
        <v>17</v>
      </c>
      <c r="G77" s="80">
        <f t="shared" si="2"/>
        <v>168</v>
      </c>
      <c r="H77" s="81" t="s">
        <v>292</v>
      </c>
      <c r="I77" s="82" t="s">
        <v>63</v>
      </c>
      <c r="J77" s="82" t="s">
        <v>46</v>
      </c>
      <c r="K77" s="82" t="s">
        <v>78</v>
      </c>
      <c r="L77" s="83" t="s">
        <v>64</v>
      </c>
      <c r="M77" s="79">
        <v>2018</v>
      </c>
      <c r="N77" s="80">
        <v>10</v>
      </c>
    </row>
    <row r="78" spans="1:14" ht="51" customHeight="1" x14ac:dyDescent="0.3">
      <c r="A78" s="78">
        <v>34</v>
      </c>
      <c r="B78" s="77" t="s">
        <v>85</v>
      </c>
      <c r="C78" s="78" t="s">
        <v>76</v>
      </c>
      <c r="D78" s="79" t="s">
        <v>62</v>
      </c>
      <c r="E78" s="41">
        <v>0.53</v>
      </c>
      <c r="F78" s="40" t="s">
        <v>17</v>
      </c>
      <c r="G78" s="80">
        <f t="shared" si="2"/>
        <v>168</v>
      </c>
      <c r="H78" s="81" t="s">
        <v>292</v>
      </c>
      <c r="I78" s="82" t="s">
        <v>63</v>
      </c>
      <c r="J78" s="82" t="s">
        <v>46</v>
      </c>
      <c r="K78" s="82" t="s">
        <v>78</v>
      </c>
      <c r="L78" s="83" t="s">
        <v>64</v>
      </c>
      <c r="M78" s="79">
        <v>2018</v>
      </c>
      <c r="N78" s="80">
        <v>10</v>
      </c>
    </row>
    <row r="79" spans="1:14" ht="51" customHeight="1" x14ac:dyDescent="0.3">
      <c r="A79" s="91">
        <v>35</v>
      </c>
      <c r="B79" s="47" t="s">
        <v>85</v>
      </c>
      <c r="C79" s="54" t="s">
        <v>70</v>
      </c>
      <c r="D79" s="62" t="s">
        <v>15</v>
      </c>
      <c r="E79" s="26">
        <v>88.5</v>
      </c>
      <c r="F79" s="30" t="s">
        <v>17</v>
      </c>
      <c r="G79" s="63">
        <f>7*24</f>
        <v>168</v>
      </c>
      <c r="H79" s="72" t="s">
        <v>292</v>
      </c>
      <c r="I79" s="31" t="s">
        <v>63</v>
      </c>
      <c r="J79" s="31" t="s">
        <v>46</v>
      </c>
      <c r="K79" s="31" t="s">
        <v>78</v>
      </c>
      <c r="L79" s="73" t="s">
        <v>64</v>
      </c>
      <c r="M79" s="62">
        <v>2018</v>
      </c>
      <c r="N79" s="63">
        <v>10</v>
      </c>
    </row>
    <row r="80" spans="1:14" ht="51" customHeight="1" x14ac:dyDescent="0.3">
      <c r="A80" s="91">
        <v>35</v>
      </c>
      <c r="B80" s="47" t="s">
        <v>85</v>
      </c>
      <c r="C80" s="54" t="s">
        <v>70</v>
      </c>
      <c r="D80" s="62" t="s">
        <v>53</v>
      </c>
      <c r="E80" s="26">
        <v>11.88</v>
      </c>
      <c r="F80" s="30" t="s">
        <v>17</v>
      </c>
      <c r="G80" s="63">
        <f t="shared" si="2"/>
        <v>168</v>
      </c>
      <c r="H80" s="72" t="s">
        <v>292</v>
      </c>
      <c r="I80" s="31" t="s">
        <v>63</v>
      </c>
      <c r="J80" s="31" t="s">
        <v>46</v>
      </c>
      <c r="K80" s="31" t="s">
        <v>78</v>
      </c>
      <c r="L80" s="73" t="s">
        <v>64</v>
      </c>
      <c r="M80" s="62">
        <v>2018</v>
      </c>
      <c r="N80" s="63">
        <v>10</v>
      </c>
    </row>
    <row r="81" spans="1:14" ht="51" customHeight="1" x14ac:dyDescent="0.3">
      <c r="A81" s="91">
        <v>35</v>
      </c>
      <c r="B81" s="47" t="s">
        <v>85</v>
      </c>
      <c r="C81" s="54" t="s">
        <v>70</v>
      </c>
      <c r="D81" s="62" t="s">
        <v>14</v>
      </c>
      <c r="E81" s="26">
        <v>569.48</v>
      </c>
      <c r="F81" s="30" t="s">
        <v>17</v>
      </c>
      <c r="G81" s="63">
        <f t="shared" si="2"/>
        <v>168</v>
      </c>
      <c r="H81" s="72" t="s">
        <v>292</v>
      </c>
      <c r="I81" s="31" t="s">
        <v>63</v>
      </c>
      <c r="J81" s="31" t="s">
        <v>46</v>
      </c>
      <c r="K81" s="31" t="s">
        <v>78</v>
      </c>
      <c r="L81" s="73" t="s">
        <v>64</v>
      </c>
      <c r="M81" s="62">
        <v>2018</v>
      </c>
      <c r="N81" s="63">
        <v>10</v>
      </c>
    </row>
    <row r="82" spans="1:14" ht="51" customHeight="1" x14ac:dyDescent="0.3">
      <c r="A82" s="91">
        <v>35</v>
      </c>
      <c r="B82" s="47" t="s">
        <v>85</v>
      </c>
      <c r="C82" s="54" t="s">
        <v>70</v>
      </c>
      <c r="D82" s="62" t="s">
        <v>62</v>
      </c>
      <c r="E82" s="26">
        <v>1.52</v>
      </c>
      <c r="F82" s="30" t="s">
        <v>17</v>
      </c>
      <c r="G82" s="63">
        <f t="shared" si="2"/>
        <v>168</v>
      </c>
      <c r="H82" s="72" t="s">
        <v>292</v>
      </c>
      <c r="I82" s="31" t="s">
        <v>63</v>
      </c>
      <c r="J82" s="31" t="s">
        <v>46</v>
      </c>
      <c r="K82" s="31" t="s">
        <v>78</v>
      </c>
      <c r="L82" s="73" t="s">
        <v>64</v>
      </c>
      <c r="M82" s="62">
        <v>2018</v>
      </c>
      <c r="N82" s="63">
        <v>10</v>
      </c>
    </row>
    <row r="83" spans="1:14" ht="51" customHeight="1" x14ac:dyDescent="0.3">
      <c r="A83" s="78">
        <v>36</v>
      </c>
      <c r="B83" s="77" t="s">
        <v>85</v>
      </c>
      <c r="C83" s="78" t="s">
        <v>71</v>
      </c>
      <c r="D83" s="79" t="s">
        <v>15</v>
      </c>
      <c r="E83" s="41">
        <v>83.43</v>
      </c>
      <c r="F83" s="40" t="s">
        <v>17</v>
      </c>
      <c r="G83" s="80">
        <f>7*24</f>
        <v>168</v>
      </c>
      <c r="H83" s="81" t="s">
        <v>292</v>
      </c>
      <c r="I83" s="82" t="s">
        <v>63</v>
      </c>
      <c r="J83" s="82" t="s">
        <v>46</v>
      </c>
      <c r="K83" s="82" t="s">
        <v>78</v>
      </c>
      <c r="L83" s="83" t="s">
        <v>64</v>
      </c>
      <c r="M83" s="79">
        <v>2018</v>
      </c>
      <c r="N83" s="80">
        <v>10</v>
      </c>
    </row>
    <row r="84" spans="1:14" ht="51" customHeight="1" x14ac:dyDescent="0.3">
      <c r="A84" s="78">
        <v>36</v>
      </c>
      <c r="B84" s="77" t="s">
        <v>85</v>
      </c>
      <c r="C84" s="78" t="s">
        <v>71</v>
      </c>
      <c r="D84" s="79" t="s">
        <v>53</v>
      </c>
      <c r="E84" s="41">
        <v>24.76</v>
      </c>
      <c r="F84" s="40" t="s">
        <v>17</v>
      </c>
      <c r="G84" s="80">
        <f t="shared" si="2"/>
        <v>168</v>
      </c>
      <c r="H84" s="81" t="s">
        <v>292</v>
      </c>
      <c r="I84" s="82" t="s">
        <v>63</v>
      </c>
      <c r="J84" s="82" t="s">
        <v>46</v>
      </c>
      <c r="K84" s="82" t="s">
        <v>78</v>
      </c>
      <c r="L84" s="83" t="s">
        <v>64</v>
      </c>
      <c r="M84" s="79">
        <v>2018</v>
      </c>
      <c r="N84" s="80">
        <v>10</v>
      </c>
    </row>
    <row r="85" spans="1:14" ht="51" customHeight="1" x14ac:dyDescent="0.3">
      <c r="A85" s="78">
        <v>36</v>
      </c>
      <c r="B85" s="77" t="s">
        <v>85</v>
      </c>
      <c r="C85" s="78" t="s">
        <v>71</v>
      </c>
      <c r="D85" s="79" t="s">
        <v>14</v>
      </c>
      <c r="E85" s="41">
        <v>694.33</v>
      </c>
      <c r="F85" s="40" t="s">
        <v>17</v>
      </c>
      <c r="G85" s="80">
        <f t="shared" si="2"/>
        <v>168</v>
      </c>
      <c r="H85" s="81" t="s">
        <v>292</v>
      </c>
      <c r="I85" s="82" t="s">
        <v>63</v>
      </c>
      <c r="J85" s="82" t="s">
        <v>46</v>
      </c>
      <c r="K85" s="82" t="s">
        <v>78</v>
      </c>
      <c r="L85" s="83" t="s">
        <v>64</v>
      </c>
      <c r="M85" s="79">
        <v>2018</v>
      </c>
      <c r="N85" s="80">
        <v>10</v>
      </c>
    </row>
    <row r="86" spans="1:14" ht="51" customHeight="1" x14ac:dyDescent="0.3">
      <c r="A86" s="78">
        <v>36</v>
      </c>
      <c r="B86" s="77" t="s">
        <v>85</v>
      </c>
      <c r="C86" s="78" t="s">
        <v>71</v>
      </c>
      <c r="D86" s="79" t="s">
        <v>62</v>
      </c>
      <c r="E86" s="41">
        <v>0.24</v>
      </c>
      <c r="F86" s="40" t="s">
        <v>17</v>
      </c>
      <c r="G86" s="80">
        <f t="shared" si="2"/>
        <v>168</v>
      </c>
      <c r="H86" s="81" t="s">
        <v>292</v>
      </c>
      <c r="I86" s="82" t="s">
        <v>63</v>
      </c>
      <c r="J86" s="82" t="s">
        <v>46</v>
      </c>
      <c r="K86" s="82" t="s">
        <v>78</v>
      </c>
      <c r="L86" s="83" t="s">
        <v>64</v>
      </c>
      <c r="M86" s="79">
        <v>2018</v>
      </c>
      <c r="N86" s="80">
        <v>10</v>
      </c>
    </row>
    <row r="87" spans="1:14" ht="51" customHeight="1" x14ac:dyDescent="0.3">
      <c r="A87" s="91">
        <v>37</v>
      </c>
      <c r="B87" s="47" t="s">
        <v>85</v>
      </c>
      <c r="C87" s="54" t="s">
        <v>72</v>
      </c>
      <c r="D87" s="62" t="s">
        <v>15</v>
      </c>
      <c r="E87" s="26">
        <v>1.43</v>
      </c>
      <c r="F87" s="30" t="s">
        <v>17</v>
      </c>
      <c r="G87" s="63">
        <f>7*24</f>
        <v>168</v>
      </c>
      <c r="H87" s="72" t="s">
        <v>292</v>
      </c>
      <c r="I87" s="31" t="s">
        <v>63</v>
      </c>
      <c r="J87" s="31" t="s">
        <v>46</v>
      </c>
      <c r="K87" s="31" t="s">
        <v>78</v>
      </c>
      <c r="L87" s="73" t="s">
        <v>64</v>
      </c>
      <c r="M87" s="62">
        <v>2018</v>
      </c>
      <c r="N87" s="63">
        <v>10</v>
      </c>
    </row>
    <row r="88" spans="1:14" ht="51" customHeight="1" x14ac:dyDescent="0.3">
      <c r="A88" s="91">
        <v>37</v>
      </c>
      <c r="B88" s="47" t="s">
        <v>85</v>
      </c>
      <c r="C88" s="54" t="s">
        <v>72</v>
      </c>
      <c r="D88" s="62" t="s">
        <v>53</v>
      </c>
      <c r="E88" s="26">
        <v>33.19</v>
      </c>
      <c r="F88" s="30" t="s">
        <v>17</v>
      </c>
      <c r="G88" s="63">
        <f t="shared" si="2"/>
        <v>168</v>
      </c>
      <c r="H88" s="72" t="s">
        <v>292</v>
      </c>
      <c r="I88" s="31" t="s">
        <v>63</v>
      </c>
      <c r="J88" s="31" t="s">
        <v>46</v>
      </c>
      <c r="K88" s="31" t="s">
        <v>78</v>
      </c>
      <c r="L88" s="73" t="s">
        <v>64</v>
      </c>
      <c r="M88" s="62">
        <v>2018</v>
      </c>
      <c r="N88" s="63">
        <v>10</v>
      </c>
    </row>
    <row r="89" spans="1:14" ht="51" customHeight="1" x14ac:dyDescent="0.3">
      <c r="A89" s="91">
        <v>37</v>
      </c>
      <c r="B89" s="47" t="s">
        <v>85</v>
      </c>
      <c r="C89" s="54" t="s">
        <v>72</v>
      </c>
      <c r="D89" s="62" t="s">
        <v>14</v>
      </c>
      <c r="E89" s="26">
        <v>7.06</v>
      </c>
      <c r="F89" s="30" t="s">
        <v>17</v>
      </c>
      <c r="G89" s="63">
        <f t="shared" si="2"/>
        <v>168</v>
      </c>
      <c r="H89" s="72" t="s">
        <v>292</v>
      </c>
      <c r="I89" s="31" t="s">
        <v>63</v>
      </c>
      <c r="J89" s="31" t="s">
        <v>46</v>
      </c>
      <c r="K89" s="31" t="s">
        <v>78</v>
      </c>
      <c r="L89" s="73" t="s">
        <v>64</v>
      </c>
      <c r="M89" s="62">
        <v>2018</v>
      </c>
      <c r="N89" s="63">
        <v>10</v>
      </c>
    </row>
    <row r="90" spans="1:14" ht="51" customHeight="1" x14ac:dyDescent="0.3">
      <c r="A90" s="91">
        <v>37</v>
      </c>
      <c r="B90" s="47" t="s">
        <v>85</v>
      </c>
      <c r="C90" s="54" t="s">
        <v>72</v>
      </c>
      <c r="D90" s="62" t="s">
        <v>62</v>
      </c>
      <c r="E90" s="26">
        <v>2.15</v>
      </c>
      <c r="F90" s="30" t="s">
        <v>17</v>
      </c>
      <c r="G90" s="63">
        <f t="shared" si="2"/>
        <v>168</v>
      </c>
      <c r="H90" s="72" t="s">
        <v>292</v>
      </c>
      <c r="I90" s="31" t="s">
        <v>63</v>
      </c>
      <c r="J90" s="31" t="s">
        <v>46</v>
      </c>
      <c r="K90" s="31" t="s">
        <v>78</v>
      </c>
      <c r="L90" s="73" t="s">
        <v>64</v>
      </c>
      <c r="M90" s="62">
        <v>2018</v>
      </c>
      <c r="N90" s="63">
        <v>10</v>
      </c>
    </row>
    <row r="91" spans="1:14" ht="51" customHeight="1" x14ac:dyDescent="0.3">
      <c r="A91" s="78">
        <v>38</v>
      </c>
      <c r="B91" s="77" t="s">
        <v>85</v>
      </c>
      <c r="C91" s="78" t="s">
        <v>73</v>
      </c>
      <c r="D91" s="79" t="s">
        <v>15</v>
      </c>
      <c r="E91" s="41">
        <v>12.13</v>
      </c>
      <c r="F91" s="40" t="s">
        <v>17</v>
      </c>
      <c r="G91" s="80">
        <f>7*24</f>
        <v>168</v>
      </c>
      <c r="H91" s="81" t="s">
        <v>292</v>
      </c>
      <c r="I91" s="82" t="s">
        <v>63</v>
      </c>
      <c r="J91" s="82" t="s">
        <v>46</v>
      </c>
      <c r="K91" s="82" t="s">
        <v>78</v>
      </c>
      <c r="L91" s="83" t="s">
        <v>64</v>
      </c>
      <c r="M91" s="79">
        <v>2018</v>
      </c>
      <c r="N91" s="80">
        <v>10</v>
      </c>
    </row>
    <row r="92" spans="1:14" ht="51" customHeight="1" x14ac:dyDescent="0.3">
      <c r="A92" s="78">
        <v>38</v>
      </c>
      <c r="B92" s="77" t="s">
        <v>85</v>
      </c>
      <c r="C92" s="78" t="s">
        <v>73</v>
      </c>
      <c r="D92" s="79" t="s">
        <v>53</v>
      </c>
      <c r="E92" s="41">
        <v>3.81</v>
      </c>
      <c r="F92" s="40" t="s">
        <v>17</v>
      </c>
      <c r="G92" s="80">
        <f t="shared" si="2"/>
        <v>168</v>
      </c>
      <c r="H92" s="81" t="s">
        <v>292</v>
      </c>
      <c r="I92" s="82" t="s">
        <v>63</v>
      </c>
      <c r="J92" s="82" t="s">
        <v>46</v>
      </c>
      <c r="K92" s="82" t="s">
        <v>78</v>
      </c>
      <c r="L92" s="83" t="s">
        <v>64</v>
      </c>
      <c r="M92" s="79">
        <v>2018</v>
      </c>
      <c r="N92" s="80">
        <v>10</v>
      </c>
    </row>
    <row r="93" spans="1:14" ht="51" customHeight="1" x14ac:dyDescent="0.3">
      <c r="A93" s="78">
        <v>38</v>
      </c>
      <c r="B93" s="77" t="s">
        <v>85</v>
      </c>
      <c r="C93" s="78" t="s">
        <v>73</v>
      </c>
      <c r="D93" s="79" t="s">
        <v>14</v>
      </c>
      <c r="E93" s="41">
        <v>39.75</v>
      </c>
      <c r="F93" s="40" t="s">
        <v>17</v>
      </c>
      <c r="G93" s="80">
        <f t="shared" si="2"/>
        <v>168</v>
      </c>
      <c r="H93" s="81" t="s">
        <v>292</v>
      </c>
      <c r="I93" s="82" t="s">
        <v>63</v>
      </c>
      <c r="J93" s="82" t="s">
        <v>46</v>
      </c>
      <c r="K93" s="82" t="s">
        <v>78</v>
      </c>
      <c r="L93" s="83" t="s">
        <v>64</v>
      </c>
      <c r="M93" s="79">
        <v>2018</v>
      </c>
      <c r="N93" s="80">
        <v>10</v>
      </c>
    </row>
    <row r="94" spans="1:14" ht="51" customHeight="1" x14ac:dyDescent="0.3">
      <c r="A94" s="78">
        <v>38</v>
      </c>
      <c r="B94" s="77" t="s">
        <v>85</v>
      </c>
      <c r="C94" s="78" t="s">
        <v>73</v>
      </c>
      <c r="D94" s="79" t="s">
        <v>62</v>
      </c>
      <c r="E94" s="41">
        <v>0.21</v>
      </c>
      <c r="F94" s="40" t="s">
        <v>17</v>
      </c>
      <c r="G94" s="80">
        <f t="shared" si="2"/>
        <v>168</v>
      </c>
      <c r="H94" s="81" t="s">
        <v>292</v>
      </c>
      <c r="I94" s="82" t="s">
        <v>63</v>
      </c>
      <c r="J94" s="82" t="s">
        <v>46</v>
      </c>
      <c r="K94" s="82" t="s">
        <v>78</v>
      </c>
      <c r="L94" s="83" t="s">
        <v>64</v>
      </c>
      <c r="M94" s="79">
        <v>2018</v>
      </c>
      <c r="N94" s="80">
        <v>10</v>
      </c>
    </row>
    <row r="95" spans="1:14" ht="51" customHeight="1" x14ac:dyDescent="0.3">
      <c r="A95" s="91">
        <v>39</v>
      </c>
      <c r="B95" s="47" t="s">
        <v>85</v>
      </c>
      <c r="C95" s="54" t="s">
        <v>74</v>
      </c>
      <c r="D95" s="62" t="s">
        <v>15</v>
      </c>
      <c r="E95" s="26">
        <v>14.66</v>
      </c>
      <c r="F95" s="30" t="s">
        <v>17</v>
      </c>
      <c r="G95" s="63">
        <f>7*24</f>
        <v>168</v>
      </c>
      <c r="H95" s="72" t="s">
        <v>292</v>
      </c>
      <c r="I95" s="31" t="s">
        <v>63</v>
      </c>
      <c r="J95" s="31" t="s">
        <v>46</v>
      </c>
      <c r="K95" s="31" t="s">
        <v>78</v>
      </c>
      <c r="L95" s="73" t="s">
        <v>64</v>
      </c>
      <c r="M95" s="62">
        <v>2018</v>
      </c>
      <c r="N95" s="63">
        <v>10</v>
      </c>
    </row>
    <row r="96" spans="1:14" ht="51" customHeight="1" x14ac:dyDescent="0.3">
      <c r="A96" s="91">
        <v>39</v>
      </c>
      <c r="B96" s="47" t="s">
        <v>85</v>
      </c>
      <c r="C96" s="54" t="s">
        <v>74</v>
      </c>
      <c r="D96" s="62" t="s">
        <v>53</v>
      </c>
      <c r="E96" s="26">
        <v>16.579999999999998</v>
      </c>
      <c r="F96" s="30" t="s">
        <v>17</v>
      </c>
      <c r="G96" s="63">
        <f t="shared" si="2"/>
        <v>168</v>
      </c>
      <c r="H96" s="72" t="s">
        <v>292</v>
      </c>
      <c r="I96" s="31" t="s">
        <v>63</v>
      </c>
      <c r="J96" s="31" t="s">
        <v>46</v>
      </c>
      <c r="K96" s="31" t="s">
        <v>78</v>
      </c>
      <c r="L96" s="73" t="s">
        <v>64</v>
      </c>
      <c r="M96" s="62">
        <v>2018</v>
      </c>
      <c r="N96" s="63">
        <v>10</v>
      </c>
    </row>
    <row r="97" spans="1:14" ht="51" customHeight="1" x14ac:dyDescent="0.3">
      <c r="A97" s="91">
        <v>39</v>
      </c>
      <c r="B97" s="47" t="s">
        <v>85</v>
      </c>
      <c r="C97" s="54" t="s">
        <v>74</v>
      </c>
      <c r="D97" s="62" t="s">
        <v>14</v>
      </c>
      <c r="E97" s="26">
        <v>21.54</v>
      </c>
      <c r="F97" s="30" t="s">
        <v>17</v>
      </c>
      <c r="G97" s="63">
        <f t="shared" si="2"/>
        <v>168</v>
      </c>
      <c r="H97" s="72" t="s">
        <v>292</v>
      </c>
      <c r="I97" s="31" t="s">
        <v>63</v>
      </c>
      <c r="J97" s="31" t="s">
        <v>46</v>
      </c>
      <c r="K97" s="31" t="s">
        <v>78</v>
      </c>
      <c r="L97" s="73" t="s">
        <v>64</v>
      </c>
      <c r="M97" s="62">
        <v>2018</v>
      </c>
      <c r="N97" s="63">
        <v>10</v>
      </c>
    </row>
    <row r="98" spans="1:14" ht="51" customHeight="1" x14ac:dyDescent="0.3">
      <c r="A98" s="91">
        <v>39</v>
      </c>
      <c r="B98" s="47" t="s">
        <v>85</v>
      </c>
      <c r="C98" s="54" t="s">
        <v>74</v>
      </c>
      <c r="D98" s="62" t="s">
        <v>62</v>
      </c>
      <c r="E98" s="26">
        <v>13.07</v>
      </c>
      <c r="F98" s="30" t="s">
        <v>17</v>
      </c>
      <c r="G98" s="63">
        <f t="shared" si="2"/>
        <v>168</v>
      </c>
      <c r="H98" s="72" t="s">
        <v>292</v>
      </c>
      <c r="I98" s="31" t="s">
        <v>63</v>
      </c>
      <c r="J98" s="31" t="s">
        <v>46</v>
      </c>
      <c r="K98" s="31" t="s">
        <v>78</v>
      </c>
      <c r="L98" s="73" t="s">
        <v>64</v>
      </c>
      <c r="M98" s="62">
        <v>2018</v>
      </c>
      <c r="N98" s="63">
        <v>10</v>
      </c>
    </row>
    <row r="99" spans="1:14" ht="51" customHeight="1" x14ac:dyDescent="0.3">
      <c r="A99" s="78">
        <v>40</v>
      </c>
      <c r="B99" s="77" t="s">
        <v>85</v>
      </c>
      <c r="C99" s="78" t="s">
        <v>77</v>
      </c>
      <c r="D99" s="79" t="s">
        <v>15</v>
      </c>
      <c r="E99" s="41">
        <v>42.78</v>
      </c>
      <c r="F99" s="40" t="s">
        <v>17</v>
      </c>
      <c r="G99" s="80">
        <f>7*24</f>
        <v>168</v>
      </c>
      <c r="H99" s="81" t="s">
        <v>292</v>
      </c>
      <c r="I99" s="82" t="s">
        <v>63</v>
      </c>
      <c r="J99" s="82" t="s">
        <v>46</v>
      </c>
      <c r="K99" s="82" t="s">
        <v>78</v>
      </c>
      <c r="L99" s="83" t="s">
        <v>64</v>
      </c>
      <c r="M99" s="79">
        <v>2018</v>
      </c>
      <c r="N99" s="80">
        <v>10</v>
      </c>
    </row>
    <row r="100" spans="1:14" ht="51" customHeight="1" x14ac:dyDescent="0.3">
      <c r="A100" s="78">
        <v>40</v>
      </c>
      <c r="B100" s="77" t="s">
        <v>85</v>
      </c>
      <c r="C100" s="78" t="s">
        <v>77</v>
      </c>
      <c r="D100" s="79" t="s">
        <v>53</v>
      </c>
      <c r="E100" s="41">
        <v>13.76</v>
      </c>
      <c r="F100" s="40" t="s">
        <v>17</v>
      </c>
      <c r="G100" s="80">
        <f t="shared" si="2"/>
        <v>168</v>
      </c>
      <c r="H100" s="81" t="s">
        <v>292</v>
      </c>
      <c r="I100" s="82" t="s">
        <v>63</v>
      </c>
      <c r="J100" s="82" t="s">
        <v>46</v>
      </c>
      <c r="K100" s="82" t="s">
        <v>78</v>
      </c>
      <c r="L100" s="83" t="s">
        <v>64</v>
      </c>
      <c r="M100" s="79">
        <v>2018</v>
      </c>
      <c r="N100" s="80">
        <v>10</v>
      </c>
    </row>
    <row r="101" spans="1:14" ht="51" customHeight="1" x14ac:dyDescent="0.3">
      <c r="A101" s="78">
        <v>40</v>
      </c>
      <c r="B101" s="77" t="s">
        <v>85</v>
      </c>
      <c r="C101" s="78" t="s">
        <v>77</v>
      </c>
      <c r="D101" s="79" t="s">
        <v>14</v>
      </c>
      <c r="E101" s="41">
        <v>424.73</v>
      </c>
      <c r="F101" s="40" t="s">
        <v>17</v>
      </c>
      <c r="G101" s="80">
        <f t="shared" si="2"/>
        <v>168</v>
      </c>
      <c r="H101" s="81" t="s">
        <v>292</v>
      </c>
      <c r="I101" s="82" t="s">
        <v>63</v>
      </c>
      <c r="J101" s="82" t="s">
        <v>46</v>
      </c>
      <c r="K101" s="82" t="s">
        <v>78</v>
      </c>
      <c r="L101" s="83" t="s">
        <v>64</v>
      </c>
      <c r="M101" s="79">
        <v>2018</v>
      </c>
      <c r="N101" s="80">
        <v>10</v>
      </c>
    </row>
    <row r="102" spans="1:14" ht="51" customHeight="1" x14ac:dyDescent="0.3">
      <c r="A102" s="78">
        <v>40</v>
      </c>
      <c r="B102" s="77" t="s">
        <v>85</v>
      </c>
      <c r="C102" s="78" t="s">
        <v>77</v>
      </c>
      <c r="D102" s="79" t="s">
        <v>62</v>
      </c>
      <c r="E102" s="41">
        <v>4.87</v>
      </c>
      <c r="F102" s="40" t="s">
        <v>17</v>
      </c>
      <c r="G102" s="80">
        <f t="shared" si="2"/>
        <v>168</v>
      </c>
      <c r="H102" s="81" t="s">
        <v>292</v>
      </c>
      <c r="I102" s="82" t="s">
        <v>63</v>
      </c>
      <c r="J102" s="82" t="s">
        <v>46</v>
      </c>
      <c r="K102" s="82" t="s">
        <v>78</v>
      </c>
      <c r="L102" s="83" t="s">
        <v>64</v>
      </c>
      <c r="M102" s="79">
        <v>2018</v>
      </c>
      <c r="N102" s="80">
        <v>10</v>
      </c>
    </row>
    <row r="103" spans="1:14" ht="51" customHeight="1" x14ac:dyDescent="0.3">
      <c r="A103" s="91">
        <v>41</v>
      </c>
      <c r="B103" s="47" t="s">
        <v>86</v>
      </c>
      <c r="C103" s="54" t="s">
        <v>645</v>
      </c>
      <c r="D103" s="62" t="s">
        <v>15</v>
      </c>
      <c r="E103" s="26">
        <v>39.22</v>
      </c>
      <c r="F103" s="30" t="s">
        <v>17</v>
      </c>
      <c r="G103" s="63">
        <f>7*24</f>
        <v>168</v>
      </c>
      <c r="H103" s="72" t="s">
        <v>79</v>
      </c>
      <c r="I103" s="31" t="s">
        <v>63</v>
      </c>
      <c r="J103" s="31" t="s">
        <v>46</v>
      </c>
      <c r="K103" s="31" t="s">
        <v>78</v>
      </c>
      <c r="L103" s="73" t="s">
        <v>64</v>
      </c>
      <c r="M103" s="62">
        <v>2018</v>
      </c>
      <c r="N103" s="63">
        <v>10</v>
      </c>
    </row>
    <row r="104" spans="1:14" ht="51" customHeight="1" x14ac:dyDescent="0.3">
      <c r="A104" s="91">
        <v>41</v>
      </c>
      <c r="B104" s="47" t="s">
        <v>86</v>
      </c>
      <c r="C104" s="54" t="s">
        <v>645</v>
      </c>
      <c r="D104" s="62" t="s">
        <v>53</v>
      </c>
      <c r="E104" s="26">
        <v>51.56</v>
      </c>
      <c r="F104" s="30" t="s">
        <v>17</v>
      </c>
      <c r="G104" s="63">
        <f t="shared" si="2"/>
        <v>168</v>
      </c>
      <c r="H104" s="72" t="s">
        <v>79</v>
      </c>
      <c r="I104" s="31" t="s">
        <v>63</v>
      </c>
      <c r="J104" s="31" t="s">
        <v>46</v>
      </c>
      <c r="K104" s="31" t="s">
        <v>78</v>
      </c>
      <c r="L104" s="73" t="s">
        <v>64</v>
      </c>
      <c r="M104" s="62">
        <v>2018</v>
      </c>
      <c r="N104" s="63">
        <v>10</v>
      </c>
    </row>
    <row r="105" spans="1:14" ht="51" customHeight="1" x14ac:dyDescent="0.3">
      <c r="A105" s="91">
        <v>41</v>
      </c>
      <c r="B105" s="47" t="s">
        <v>86</v>
      </c>
      <c r="C105" s="54" t="s">
        <v>645</v>
      </c>
      <c r="D105" s="62" t="s">
        <v>14</v>
      </c>
      <c r="E105" s="26">
        <v>103.8</v>
      </c>
      <c r="F105" s="30" t="s">
        <v>17</v>
      </c>
      <c r="G105" s="63">
        <f t="shared" si="2"/>
        <v>168</v>
      </c>
      <c r="H105" s="72" t="s">
        <v>79</v>
      </c>
      <c r="I105" s="31" t="s">
        <v>63</v>
      </c>
      <c r="J105" s="31" t="s">
        <v>46</v>
      </c>
      <c r="K105" s="31" t="s">
        <v>78</v>
      </c>
      <c r="L105" s="73" t="s">
        <v>64</v>
      </c>
      <c r="M105" s="62">
        <v>2018</v>
      </c>
      <c r="N105" s="63">
        <v>10</v>
      </c>
    </row>
    <row r="106" spans="1:14" ht="51" customHeight="1" x14ac:dyDescent="0.3">
      <c r="A106" s="91">
        <v>41</v>
      </c>
      <c r="B106" s="47" t="s">
        <v>86</v>
      </c>
      <c r="C106" s="54" t="s">
        <v>645</v>
      </c>
      <c r="D106" s="62" t="s">
        <v>62</v>
      </c>
      <c r="E106" s="26">
        <v>4.24</v>
      </c>
      <c r="F106" s="30" t="s">
        <v>17</v>
      </c>
      <c r="G106" s="63">
        <f t="shared" si="2"/>
        <v>168</v>
      </c>
      <c r="H106" s="72" t="s">
        <v>79</v>
      </c>
      <c r="I106" s="31" t="s">
        <v>63</v>
      </c>
      <c r="J106" s="31" t="s">
        <v>46</v>
      </c>
      <c r="K106" s="31" t="s">
        <v>78</v>
      </c>
      <c r="L106" s="73" t="s">
        <v>64</v>
      </c>
      <c r="M106" s="62">
        <v>2018</v>
      </c>
      <c r="N106" s="63">
        <v>10</v>
      </c>
    </row>
    <row r="107" spans="1:14" ht="51" customHeight="1" x14ac:dyDescent="0.3">
      <c r="A107" s="78">
        <v>42</v>
      </c>
      <c r="B107" s="77" t="s">
        <v>87</v>
      </c>
      <c r="C107" s="78" t="s">
        <v>75</v>
      </c>
      <c r="D107" s="79" t="s">
        <v>15</v>
      </c>
      <c r="E107" s="41">
        <v>14.61</v>
      </c>
      <c r="F107" s="40" t="s">
        <v>17</v>
      </c>
      <c r="G107" s="80">
        <f>7*24</f>
        <v>168</v>
      </c>
      <c r="H107" s="81" t="s">
        <v>292</v>
      </c>
      <c r="I107" s="82" t="s">
        <v>63</v>
      </c>
      <c r="J107" s="82" t="s">
        <v>46</v>
      </c>
      <c r="K107" s="82" t="s">
        <v>78</v>
      </c>
      <c r="L107" s="83" t="s">
        <v>64</v>
      </c>
      <c r="M107" s="79">
        <v>2018</v>
      </c>
      <c r="N107" s="80">
        <v>10</v>
      </c>
    </row>
    <row r="108" spans="1:14" ht="51" customHeight="1" x14ac:dyDescent="0.3">
      <c r="A108" s="78">
        <v>42</v>
      </c>
      <c r="B108" s="77" t="s">
        <v>87</v>
      </c>
      <c r="C108" s="78" t="s">
        <v>75</v>
      </c>
      <c r="D108" s="79" t="s">
        <v>53</v>
      </c>
      <c r="E108" s="41">
        <v>21.72</v>
      </c>
      <c r="F108" s="40" t="s">
        <v>17</v>
      </c>
      <c r="G108" s="80">
        <f t="shared" si="2"/>
        <v>168</v>
      </c>
      <c r="H108" s="81" t="s">
        <v>292</v>
      </c>
      <c r="I108" s="82" t="s">
        <v>63</v>
      </c>
      <c r="J108" s="82" t="s">
        <v>46</v>
      </c>
      <c r="K108" s="82" t="s">
        <v>78</v>
      </c>
      <c r="L108" s="83" t="s">
        <v>64</v>
      </c>
      <c r="M108" s="79">
        <v>2018</v>
      </c>
      <c r="N108" s="80">
        <v>10</v>
      </c>
    </row>
    <row r="109" spans="1:14" ht="51" customHeight="1" x14ac:dyDescent="0.3">
      <c r="A109" s="78">
        <v>42</v>
      </c>
      <c r="B109" s="77" t="s">
        <v>87</v>
      </c>
      <c r="C109" s="78" t="s">
        <v>75</v>
      </c>
      <c r="D109" s="79" t="s">
        <v>14</v>
      </c>
      <c r="E109" s="41">
        <v>299.27999999999997</v>
      </c>
      <c r="F109" s="40" t="s">
        <v>17</v>
      </c>
      <c r="G109" s="80">
        <f t="shared" si="2"/>
        <v>168</v>
      </c>
      <c r="H109" s="81" t="s">
        <v>292</v>
      </c>
      <c r="I109" s="82" t="s">
        <v>63</v>
      </c>
      <c r="J109" s="82" t="s">
        <v>46</v>
      </c>
      <c r="K109" s="82" t="s">
        <v>78</v>
      </c>
      <c r="L109" s="83" t="s">
        <v>64</v>
      </c>
      <c r="M109" s="79">
        <v>2018</v>
      </c>
      <c r="N109" s="80">
        <v>10</v>
      </c>
    </row>
    <row r="110" spans="1:14" ht="51" customHeight="1" x14ac:dyDescent="0.3">
      <c r="A110" s="78">
        <v>42</v>
      </c>
      <c r="B110" s="77" t="s">
        <v>87</v>
      </c>
      <c r="C110" s="78" t="s">
        <v>75</v>
      </c>
      <c r="D110" s="79" t="s">
        <v>62</v>
      </c>
      <c r="E110" s="41">
        <v>0.76</v>
      </c>
      <c r="F110" s="40" t="s">
        <v>17</v>
      </c>
      <c r="G110" s="80">
        <f t="shared" si="2"/>
        <v>168</v>
      </c>
      <c r="H110" s="81" t="s">
        <v>292</v>
      </c>
      <c r="I110" s="82" t="s">
        <v>63</v>
      </c>
      <c r="J110" s="82" t="s">
        <v>46</v>
      </c>
      <c r="K110" s="82" t="s">
        <v>78</v>
      </c>
      <c r="L110" s="83" t="s">
        <v>64</v>
      </c>
      <c r="M110" s="79">
        <v>2018</v>
      </c>
      <c r="N110" s="80">
        <v>10</v>
      </c>
    </row>
    <row r="111" spans="1:14" ht="51" customHeight="1" x14ac:dyDescent="0.3">
      <c r="A111" s="91">
        <v>43</v>
      </c>
      <c r="B111" s="47" t="s">
        <v>86</v>
      </c>
      <c r="C111" s="54" t="s">
        <v>77</v>
      </c>
      <c r="D111" s="62" t="s">
        <v>15</v>
      </c>
      <c r="E111" s="26">
        <v>184.74</v>
      </c>
      <c r="F111" s="30" t="s">
        <v>17</v>
      </c>
      <c r="G111" s="63">
        <f>7*24</f>
        <v>168</v>
      </c>
      <c r="H111" s="72" t="s">
        <v>79</v>
      </c>
      <c r="I111" s="31" t="s">
        <v>63</v>
      </c>
      <c r="J111" s="31" t="s">
        <v>11</v>
      </c>
      <c r="K111" s="31" t="s">
        <v>78</v>
      </c>
      <c r="L111" s="73" t="s">
        <v>64</v>
      </c>
      <c r="M111" s="62">
        <v>2018</v>
      </c>
      <c r="N111" s="63">
        <v>10</v>
      </c>
    </row>
    <row r="112" spans="1:14" ht="51" customHeight="1" x14ac:dyDescent="0.3">
      <c r="A112" s="91">
        <v>43</v>
      </c>
      <c r="B112" s="47" t="s">
        <v>86</v>
      </c>
      <c r="C112" s="54" t="s">
        <v>77</v>
      </c>
      <c r="D112" s="62" t="s">
        <v>53</v>
      </c>
      <c r="E112" s="26">
        <v>45.95</v>
      </c>
      <c r="F112" s="30" t="s">
        <v>17</v>
      </c>
      <c r="G112" s="63">
        <f t="shared" si="2"/>
        <v>168</v>
      </c>
      <c r="H112" s="72" t="s">
        <v>79</v>
      </c>
      <c r="I112" s="31" t="s">
        <v>63</v>
      </c>
      <c r="J112" s="31" t="s">
        <v>11</v>
      </c>
      <c r="K112" s="31" t="s">
        <v>78</v>
      </c>
      <c r="L112" s="73" t="s">
        <v>64</v>
      </c>
      <c r="M112" s="62">
        <v>2018</v>
      </c>
      <c r="N112" s="63">
        <v>10</v>
      </c>
    </row>
    <row r="113" spans="1:14" ht="51" customHeight="1" x14ac:dyDescent="0.3">
      <c r="A113" s="91">
        <v>43</v>
      </c>
      <c r="B113" s="47" t="s">
        <v>86</v>
      </c>
      <c r="C113" s="54" t="s">
        <v>77</v>
      </c>
      <c r="D113" s="62" t="s">
        <v>14</v>
      </c>
      <c r="E113" s="26">
        <v>442.58</v>
      </c>
      <c r="F113" s="30" t="s">
        <v>17</v>
      </c>
      <c r="G113" s="63">
        <f t="shared" si="2"/>
        <v>168</v>
      </c>
      <c r="H113" s="72" t="s">
        <v>79</v>
      </c>
      <c r="I113" s="31" t="s">
        <v>63</v>
      </c>
      <c r="J113" s="31" t="s">
        <v>11</v>
      </c>
      <c r="K113" s="31" t="s">
        <v>78</v>
      </c>
      <c r="L113" s="73" t="s">
        <v>64</v>
      </c>
      <c r="M113" s="62">
        <v>2018</v>
      </c>
      <c r="N113" s="63">
        <v>10</v>
      </c>
    </row>
    <row r="114" spans="1:14" ht="51" customHeight="1" x14ac:dyDescent="0.3">
      <c r="A114" s="91">
        <v>43</v>
      </c>
      <c r="B114" s="47" t="s">
        <v>86</v>
      </c>
      <c r="C114" s="54" t="s">
        <v>77</v>
      </c>
      <c r="D114" s="62" t="s">
        <v>62</v>
      </c>
      <c r="E114" s="26">
        <v>10.42</v>
      </c>
      <c r="F114" s="30" t="s">
        <v>17</v>
      </c>
      <c r="G114" s="63">
        <f t="shared" si="2"/>
        <v>168</v>
      </c>
      <c r="H114" s="72" t="s">
        <v>79</v>
      </c>
      <c r="I114" s="31" t="s">
        <v>63</v>
      </c>
      <c r="J114" s="31" t="s">
        <v>11</v>
      </c>
      <c r="K114" s="31" t="s">
        <v>78</v>
      </c>
      <c r="L114" s="73" t="s">
        <v>64</v>
      </c>
      <c r="M114" s="62">
        <v>2018</v>
      </c>
      <c r="N114" s="63">
        <v>10</v>
      </c>
    </row>
    <row r="115" spans="1:14" ht="51" customHeight="1" x14ac:dyDescent="0.3">
      <c r="A115" s="78">
        <v>44</v>
      </c>
      <c r="B115" s="77" t="s">
        <v>87</v>
      </c>
      <c r="C115" s="78" t="s">
        <v>77</v>
      </c>
      <c r="D115" s="79" t="s">
        <v>15</v>
      </c>
      <c r="E115" s="41">
        <v>9.23</v>
      </c>
      <c r="F115" s="40" t="s">
        <v>17</v>
      </c>
      <c r="G115" s="80">
        <f>7*24</f>
        <v>168</v>
      </c>
      <c r="H115" s="81" t="s">
        <v>292</v>
      </c>
      <c r="I115" s="82" t="s">
        <v>63</v>
      </c>
      <c r="J115" s="82" t="s">
        <v>11</v>
      </c>
      <c r="K115" s="82" t="s">
        <v>78</v>
      </c>
      <c r="L115" s="83" t="s">
        <v>64</v>
      </c>
      <c r="M115" s="79">
        <v>2018</v>
      </c>
      <c r="N115" s="80">
        <v>10</v>
      </c>
    </row>
    <row r="116" spans="1:14" ht="51" customHeight="1" x14ac:dyDescent="0.3">
      <c r="A116" s="78">
        <v>44</v>
      </c>
      <c r="B116" s="77" t="s">
        <v>87</v>
      </c>
      <c r="C116" s="78" t="s">
        <v>77</v>
      </c>
      <c r="D116" s="79" t="s">
        <v>53</v>
      </c>
      <c r="E116" s="41">
        <v>4.6900000000000004</v>
      </c>
      <c r="F116" s="40" t="s">
        <v>17</v>
      </c>
      <c r="G116" s="80">
        <f t="shared" si="2"/>
        <v>168</v>
      </c>
      <c r="H116" s="81" t="s">
        <v>292</v>
      </c>
      <c r="I116" s="82" t="s">
        <v>63</v>
      </c>
      <c r="J116" s="82" t="s">
        <v>11</v>
      </c>
      <c r="K116" s="82" t="s">
        <v>78</v>
      </c>
      <c r="L116" s="83" t="s">
        <v>64</v>
      </c>
      <c r="M116" s="79">
        <v>2018</v>
      </c>
      <c r="N116" s="80">
        <v>10</v>
      </c>
    </row>
    <row r="117" spans="1:14" ht="51" customHeight="1" x14ac:dyDescent="0.3">
      <c r="A117" s="78">
        <v>44</v>
      </c>
      <c r="B117" s="77" t="s">
        <v>87</v>
      </c>
      <c r="C117" s="78" t="s">
        <v>77</v>
      </c>
      <c r="D117" s="79" t="s">
        <v>14</v>
      </c>
      <c r="E117" s="41">
        <v>51.62</v>
      </c>
      <c r="F117" s="40" t="s">
        <v>17</v>
      </c>
      <c r="G117" s="80">
        <f t="shared" si="2"/>
        <v>168</v>
      </c>
      <c r="H117" s="81" t="s">
        <v>292</v>
      </c>
      <c r="I117" s="82" t="s">
        <v>63</v>
      </c>
      <c r="J117" s="82" t="s">
        <v>11</v>
      </c>
      <c r="K117" s="82" t="s">
        <v>78</v>
      </c>
      <c r="L117" s="83" t="s">
        <v>64</v>
      </c>
      <c r="M117" s="79">
        <v>2018</v>
      </c>
      <c r="N117" s="80">
        <v>10</v>
      </c>
    </row>
    <row r="118" spans="1:14" ht="51" customHeight="1" x14ac:dyDescent="0.3">
      <c r="A118" s="78">
        <v>44</v>
      </c>
      <c r="B118" s="77" t="s">
        <v>87</v>
      </c>
      <c r="C118" s="78" t="s">
        <v>77</v>
      </c>
      <c r="D118" s="79" t="s">
        <v>62</v>
      </c>
      <c r="E118" s="41">
        <v>1.1100000000000001</v>
      </c>
      <c r="F118" s="40" t="s">
        <v>17</v>
      </c>
      <c r="G118" s="80">
        <f t="shared" si="2"/>
        <v>168</v>
      </c>
      <c r="H118" s="81" t="s">
        <v>292</v>
      </c>
      <c r="I118" s="82" t="s">
        <v>63</v>
      </c>
      <c r="J118" s="82" t="s">
        <v>11</v>
      </c>
      <c r="K118" s="82" t="s">
        <v>78</v>
      </c>
      <c r="L118" s="83" t="s">
        <v>64</v>
      </c>
      <c r="M118" s="79">
        <v>2018</v>
      </c>
      <c r="N118" s="80">
        <v>10</v>
      </c>
    </row>
    <row r="119" spans="1:14" ht="51" customHeight="1" x14ac:dyDescent="0.3">
      <c r="A119" s="91">
        <v>45</v>
      </c>
      <c r="B119" s="47" t="s">
        <v>86</v>
      </c>
      <c r="C119" s="54" t="s">
        <v>72</v>
      </c>
      <c r="D119" s="62" t="s">
        <v>15</v>
      </c>
      <c r="E119" s="26">
        <v>1.6</v>
      </c>
      <c r="F119" s="30" t="s">
        <v>17</v>
      </c>
      <c r="G119" s="63">
        <f>7*24</f>
        <v>168</v>
      </c>
      <c r="H119" s="72" t="s">
        <v>79</v>
      </c>
      <c r="I119" s="31" t="s">
        <v>63</v>
      </c>
      <c r="J119" s="31" t="s">
        <v>11</v>
      </c>
      <c r="K119" s="31" t="s">
        <v>78</v>
      </c>
      <c r="L119" s="73" t="s">
        <v>64</v>
      </c>
      <c r="M119" s="62">
        <v>2018</v>
      </c>
      <c r="N119" s="63">
        <v>10</v>
      </c>
    </row>
    <row r="120" spans="1:14" ht="51" customHeight="1" x14ac:dyDescent="0.3">
      <c r="A120" s="91">
        <v>45</v>
      </c>
      <c r="B120" s="47" t="s">
        <v>86</v>
      </c>
      <c r="C120" s="54" t="s">
        <v>72</v>
      </c>
      <c r="D120" s="62" t="s">
        <v>53</v>
      </c>
      <c r="E120" s="26">
        <v>91.29</v>
      </c>
      <c r="F120" s="30" t="s">
        <v>17</v>
      </c>
      <c r="G120" s="63">
        <f t="shared" si="2"/>
        <v>168</v>
      </c>
      <c r="H120" s="72" t="s">
        <v>79</v>
      </c>
      <c r="I120" s="31" t="s">
        <v>63</v>
      </c>
      <c r="J120" s="31" t="s">
        <v>11</v>
      </c>
      <c r="K120" s="31" t="s">
        <v>78</v>
      </c>
      <c r="L120" s="73" t="s">
        <v>64</v>
      </c>
      <c r="M120" s="62">
        <v>2018</v>
      </c>
      <c r="N120" s="63">
        <v>10</v>
      </c>
    </row>
    <row r="121" spans="1:14" ht="51" customHeight="1" x14ac:dyDescent="0.3">
      <c r="A121" s="91">
        <v>45</v>
      </c>
      <c r="B121" s="47" t="s">
        <v>86</v>
      </c>
      <c r="C121" s="54" t="s">
        <v>72</v>
      </c>
      <c r="D121" s="62" t="s">
        <v>14</v>
      </c>
      <c r="E121" s="26">
        <v>8.93</v>
      </c>
      <c r="F121" s="30" t="s">
        <v>17</v>
      </c>
      <c r="G121" s="63">
        <f t="shared" ref="G121:G122" si="3">7*24</f>
        <v>168</v>
      </c>
      <c r="H121" s="72" t="s">
        <v>79</v>
      </c>
      <c r="I121" s="31" t="s">
        <v>63</v>
      </c>
      <c r="J121" s="31" t="s">
        <v>11</v>
      </c>
      <c r="K121" s="31" t="s">
        <v>78</v>
      </c>
      <c r="L121" s="73" t="s">
        <v>64</v>
      </c>
      <c r="M121" s="62">
        <v>2018</v>
      </c>
      <c r="N121" s="63">
        <v>10</v>
      </c>
    </row>
    <row r="122" spans="1:14" ht="51" customHeight="1" x14ac:dyDescent="0.3">
      <c r="A122" s="91">
        <v>45</v>
      </c>
      <c r="B122" s="47" t="s">
        <v>86</v>
      </c>
      <c r="C122" s="54" t="s">
        <v>72</v>
      </c>
      <c r="D122" s="62" t="s">
        <v>62</v>
      </c>
      <c r="E122" s="26">
        <v>7.51</v>
      </c>
      <c r="F122" s="30" t="s">
        <v>17</v>
      </c>
      <c r="G122" s="63">
        <f t="shared" si="3"/>
        <v>168</v>
      </c>
      <c r="H122" s="72" t="s">
        <v>79</v>
      </c>
      <c r="I122" s="31" t="s">
        <v>63</v>
      </c>
      <c r="J122" s="31" t="s">
        <v>11</v>
      </c>
      <c r="K122" s="31" t="s">
        <v>78</v>
      </c>
      <c r="L122" s="73" t="s">
        <v>64</v>
      </c>
      <c r="M122" s="62">
        <v>2018</v>
      </c>
      <c r="N122" s="63">
        <v>10</v>
      </c>
    </row>
    <row r="123" spans="1:14" ht="51" customHeight="1" x14ac:dyDescent="0.3">
      <c r="A123" s="78">
        <v>46</v>
      </c>
      <c r="B123" s="77" t="s">
        <v>87</v>
      </c>
      <c r="C123" s="78" t="s">
        <v>72</v>
      </c>
      <c r="D123" s="79" t="s">
        <v>15</v>
      </c>
      <c r="E123" s="41">
        <v>2.31</v>
      </c>
      <c r="F123" s="40" t="s">
        <v>17</v>
      </c>
      <c r="G123" s="80">
        <f>7*24</f>
        <v>168</v>
      </c>
      <c r="H123" s="81" t="s">
        <v>292</v>
      </c>
      <c r="I123" s="82" t="s">
        <v>63</v>
      </c>
      <c r="J123" s="82" t="s">
        <v>11</v>
      </c>
      <c r="K123" s="82" t="s">
        <v>78</v>
      </c>
      <c r="L123" s="83" t="s">
        <v>64</v>
      </c>
      <c r="M123" s="79">
        <v>2018</v>
      </c>
      <c r="N123" s="80">
        <v>10</v>
      </c>
    </row>
    <row r="124" spans="1:14" ht="51" customHeight="1" x14ac:dyDescent="0.3">
      <c r="A124" s="78">
        <v>46</v>
      </c>
      <c r="B124" s="77" t="s">
        <v>87</v>
      </c>
      <c r="C124" s="78" t="s">
        <v>72</v>
      </c>
      <c r="D124" s="79" t="s">
        <v>53</v>
      </c>
      <c r="E124" s="41">
        <v>27.58</v>
      </c>
      <c r="F124" s="40" t="s">
        <v>17</v>
      </c>
      <c r="G124" s="80">
        <f t="shared" ref="G124:G126" si="4">7*24</f>
        <v>168</v>
      </c>
      <c r="H124" s="81" t="s">
        <v>292</v>
      </c>
      <c r="I124" s="82" t="s">
        <v>63</v>
      </c>
      <c r="J124" s="82" t="s">
        <v>11</v>
      </c>
      <c r="K124" s="82" t="s">
        <v>78</v>
      </c>
      <c r="L124" s="83" t="s">
        <v>64</v>
      </c>
      <c r="M124" s="79">
        <v>2018</v>
      </c>
      <c r="N124" s="80">
        <v>10</v>
      </c>
    </row>
    <row r="125" spans="1:14" ht="51" customHeight="1" x14ac:dyDescent="0.3">
      <c r="A125" s="78">
        <v>46</v>
      </c>
      <c r="B125" s="77" t="s">
        <v>87</v>
      </c>
      <c r="C125" s="78" t="s">
        <v>72</v>
      </c>
      <c r="D125" s="79" t="s">
        <v>14</v>
      </c>
      <c r="E125" s="41">
        <v>9.66</v>
      </c>
      <c r="F125" s="40" t="s">
        <v>17</v>
      </c>
      <c r="G125" s="80">
        <f t="shared" si="4"/>
        <v>168</v>
      </c>
      <c r="H125" s="81" t="s">
        <v>292</v>
      </c>
      <c r="I125" s="82" t="s">
        <v>63</v>
      </c>
      <c r="J125" s="82" t="s">
        <v>11</v>
      </c>
      <c r="K125" s="82" t="s">
        <v>78</v>
      </c>
      <c r="L125" s="83" t="s">
        <v>64</v>
      </c>
      <c r="M125" s="79">
        <v>2018</v>
      </c>
      <c r="N125" s="80">
        <v>10</v>
      </c>
    </row>
    <row r="126" spans="1:14" ht="51" customHeight="1" x14ac:dyDescent="0.3">
      <c r="A126" s="78">
        <v>46</v>
      </c>
      <c r="B126" s="77" t="s">
        <v>87</v>
      </c>
      <c r="C126" s="78" t="s">
        <v>72</v>
      </c>
      <c r="D126" s="79" t="s">
        <v>62</v>
      </c>
      <c r="E126" s="41">
        <v>3.85</v>
      </c>
      <c r="F126" s="40" t="s">
        <v>17</v>
      </c>
      <c r="G126" s="80">
        <f t="shared" si="4"/>
        <v>168</v>
      </c>
      <c r="H126" s="81" t="s">
        <v>292</v>
      </c>
      <c r="I126" s="82" t="s">
        <v>63</v>
      </c>
      <c r="J126" s="82" t="s">
        <v>11</v>
      </c>
      <c r="K126" s="82" t="s">
        <v>78</v>
      </c>
      <c r="L126" s="83" t="s">
        <v>64</v>
      </c>
      <c r="M126" s="79">
        <v>2018</v>
      </c>
      <c r="N126" s="80">
        <v>10</v>
      </c>
    </row>
    <row r="127" spans="1:14" ht="51" customHeight="1" x14ac:dyDescent="0.3">
      <c r="A127" s="91">
        <v>47</v>
      </c>
      <c r="B127" s="47" t="s">
        <v>86</v>
      </c>
      <c r="C127" s="54" t="s">
        <v>681</v>
      </c>
      <c r="D127" s="62" t="s">
        <v>15</v>
      </c>
      <c r="E127" s="26">
        <v>22.27</v>
      </c>
      <c r="F127" s="30" t="s">
        <v>17</v>
      </c>
      <c r="G127" s="63">
        <f>7*24</f>
        <v>168</v>
      </c>
      <c r="H127" s="72" t="s">
        <v>79</v>
      </c>
      <c r="I127" s="31" t="s">
        <v>63</v>
      </c>
      <c r="J127" s="31" t="s">
        <v>11</v>
      </c>
      <c r="K127" s="31" t="s">
        <v>78</v>
      </c>
      <c r="L127" s="73" t="s">
        <v>64</v>
      </c>
      <c r="M127" s="62">
        <v>2018</v>
      </c>
      <c r="N127" s="63">
        <v>10</v>
      </c>
    </row>
    <row r="128" spans="1:14" ht="51" customHeight="1" x14ac:dyDescent="0.3">
      <c r="A128" s="91">
        <v>47</v>
      </c>
      <c r="B128" s="47" t="s">
        <v>86</v>
      </c>
      <c r="C128" s="54" t="s">
        <v>681</v>
      </c>
      <c r="D128" s="62" t="s">
        <v>53</v>
      </c>
      <c r="E128" s="26">
        <v>92.04</v>
      </c>
      <c r="F128" s="30" t="s">
        <v>17</v>
      </c>
      <c r="G128" s="63">
        <f t="shared" ref="G128:G130" si="5">7*24</f>
        <v>168</v>
      </c>
      <c r="H128" s="72" t="s">
        <v>79</v>
      </c>
      <c r="I128" s="31" t="s">
        <v>63</v>
      </c>
      <c r="J128" s="31" t="s">
        <v>11</v>
      </c>
      <c r="K128" s="31" t="s">
        <v>78</v>
      </c>
      <c r="L128" s="73" t="s">
        <v>64</v>
      </c>
      <c r="M128" s="62">
        <v>2018</v>
      </c>
      <c r="N128" s="63">
        <v>10</v>
      </c>
    </row>
    <row r="129" spans="1:14" ht="51" customHeight="1" x14ac:dyDescent="0.3">
      <c r="A129" s="91">
        <v>47</v>
      </c>
      <c r="B129" s="47" t="s">
        <v>86</v>
      </c>
      <c r="C129" s="54" t="s">
        <v>681</v>
      </c>
      <c r="D129" s="62" t="s">
        <v>14</v>
      </c>
      <c r="E129" s="26">
        <v>19.25</v>
      </c>
      <c r="F129" s="30" t="s">
        <v>17</v>
      </c>
      <c r="G129" s="63">
        <f t="shared" si="5"/>
        <v>168</v>
      </c>
      <c r="H129" s="72" t="s">
        <v>79</v>
      </c>
      <c r="I129" s="31" t="s">
        <v>63</v>
      </c>
      <c r="J129" s="31" t="s">
        <v>11</v>
      </c>
      <c r="K129" s="31" t="s">
        <v>78</v>
      </c>
      <c r="L129" s="73" t="s">
        <v>64</v>
      </c>
      <c r="M129" s="62">
        <v>2018</v>
      </c>
      <c r="N129" s="63">
        <v>10</v>
      </c>
    </row>
    <row r="130" spans="1:14" ht="51" customHeight="1" x14ac:dyDescent="0.3">
      <c r="A130" s="91">
        <v>47</v>
      </c>
      <c r="B130" s="47" t="s">
        <v>86</v>
      </c>
      <c r="C130" s="54" t="s">
        <v>681</v>
      </c>
      <c r="D130" s="62" t="s">
        <v>62</v>
      </c>
      <c r="E130" s="26">
        <v>2.64</v>
      </c>
      <c r="F130" s="30" t="s">
        <v>17</v>
      </c>
      <c r="G130" s="63">
        <f t="shared" si="5"/>
        <v>168</v>
      </c>
      <c r="H130" s="72" t="s">
        <v>79</v>
      </c>
      <c r="I130" s="31" t="s">
        <v>63</v>
      </c>
      <c r="J130" s="31" t="s">
        <v>11</v>
      </c>
      <c r="K130" s="31" t="s">
        <v>78</v>
      </c>
      <c r="L130" s="73" t="s">
        <v>64</v>
      </c>
      <c r="M130" s="62">
        <v>2018</v>
      </c>
      <c r="N130" s="63">
        <v>10</v>
      </c>
    </row>
    <row r="131" spans="1:14" ht="51" customHeight="1" x14ac:dyDescent="0.3">
      <c r="A131" s="78">
        <v>48</v>
      </c>
      <c r="B131" s="77" t="s">
        <v>87</v>
      </c>
      <c r="C131" s="78" t="s">
        <v>681</v>
      </c>
      <c r="D131" s="79" t="s">
        <v>15</v>
      </c>
      <c r="E131" s="41">
        <v>5.53</v>
      </c>
      <c r="F131" s="40" t="s">
        <v>17</v>
      </c>
      <c r="G131" s="80">
        <f>7*24</f>
        <v>168</v>
      </c>
      <c r="H131" s="81" t="s">
        <v>292</v>
      </c>
      <c r="I131" s="82" t="s">
        <v>63</v>
      </c>
      <c r="J131" s="82" t="s">
        <v>11</v>
      </c>
      <c r="K131" s="82" t="s">
        <v>78</v>
      </c>
      <c r="L131" s="83" t="s">
        <v>64</v>
      </c>
      <c r="M131" s="79">
        <v>2018</v>
      </c>
      <c r="N131" s="80">
        <v>10</v>
      </c>
    </row>
    <row r="132" spans="1:14" ht="51" customHeight="1" x14ac:dyDescent="0.3">
      <c r="A132" s="78">
        <v>48</v>
      </c>
      <c r="B132" s="77" t="s">
        <v>87</v>
      </c>
      <c r="C132" s="78" t="s">
        <v>681</v>
      </c>
      <c r="D132" s="79" t="s">
        <v>53</v>
      </c>
      <c r="E132" s="41">
        <v>55.92</v>
      </c>
      <c r="F132" s="40" t="s">
        <v>17</v>
      </c>
      <c r="G132" s="80">
        <f t="shared" ref="G132:G134" si="6">7*24</f>
        <v>168</v>
      </c>
      <c r="H132" s="81" t="s">
        <v>292</v>
      </c>
      <c r="I132" s="82" t="s">
        <v>63</v>
      </c>
      <c r="J132" s="82" t="s">
        <v>11</v>
      </c>
      <c r="K132" s="82" t="s">
        <v>78</v>
      </c>
      <c r="L132" s="83" t="s">
        <v>64</v>
      </c>
      <c r="M132" s="79">
        <v>2018</v>
      </c>
      <c r="N132" s="80">
        <v>10</v>
      </c>
    </row>
    <row r="133" spans="1:14" ht="51" customHeight="1" x14ac:dyDescent="0.3">
      <c r="A133" s="78">
        <v>48</v>
      </c>
      <c r="B133" s="77" t="s">
        <v>87</v>
      </c>
      <c r="C133" s="78" t="s">
        <v>681</v>
      </c>
      <c r="D133" s="79" t="s">
        <v>14</v>
      </c>
      <c r="E133" s="41">
        <v>8.57</v>
      </c>
      <c r="F133" s="40" t="s">
        <v>17</v>
      </c>
      <c r="G133" s="80">
        <f t="shared" si="6"/>
        <v>168</v>
      </c>
      <c r="H133" s="81" t="s">
        <v>292</v>
      </c>
      <c r="I133" s="82" t="s">
        <v>63</v>
      </c>
      <c r="J133" s="82" t="s">
        <v>11</v>
      </c>
      <c r="K133" s="82" t="s">
        <v>78</v>
      </c>
      <c r="L133" s="83" t="s">
        <v>64</v>
      </c>
      <c r="M133" s="79">
        <v>2018</v>
      </c>
      <c r="N133" s="80">
        <v>10</v>
      </c>
    </row>
    <row r="134" spans="1:14" ht="51" customHeight="1" x14ac:dyDescent="0.3">
      <c r="A134" s="78">
        <v>48</v>
      </c>
      <c r="B134" s="77" t="s">
        <v>87</v>
      </c>
      <c r="C134" s="78" t="s">
        <v>681</v>
      </c>
      <c r="D134" s="79" t="s">
        <v>62</v>
      </c>
      <c r="E134" s="41">
        <v>0.59</v>
      </c>
      <c r="F134" s="40" t="s">
        <v>17</v>
      </c>
      <c r="G134" s="80">
        <f t="shared" si="6"/>
        <v>168</v>
      </c>
      <c r="H134" s="81" t="s">
        <v>292</v>
      </c>
      <c r="I134" s="82" t="s">
        <v>63</v>
      </c>
      <c r="J134" s="82" t="s">
        <v>11</v>
      </c>
      <c r="K134" s="82" t="s">
        <v>78</v>
      </c>
      <c r="L134" s="83" t="s">
        <v>64</v>
      </c>
      <c r="M134" s="79">
        <v>2018</v>
      </c>
      <c r="N134" s="80">
        <v>10</v>
      </c>
    </row>
    <row r="135" spans="1:14" ht="51" customHeight="1" x14ac:dyDescent="0.3">
      <c r="A135" s="91">
        <v>49</v>
      </c>
      <c r="B135" s="47" t="s">
        <v>86</v>
      </c>
      <c r="C135" s="54" t="s">
        <v>71</v>
      </c>
      <c r="D135" s="62" t="s">
        <v>15</v>
      </c>
      <c r="E135" s="26">
        <v>15.25</v>
      </c>
      <c r="F135" s="30" t="s">
        <v>17</v>
      </c>
      <c r="G135" s="63">
        <f>7*24</f>
        <v>168</v>
      </c>
      <c r="H135" s="72" t="s">
        <v>79</v>
      </c>
      <c r="I135" s="31" t="s">
        <v>63</v>
      </c>
      <c r="J135" s="31" t="s">
        <v>11</v>
      </c>
      <c r="K135" s="31" t="s">
        <v>78</v>
      </c>
      <c r="L135" s="73" t="s">
        <v>64</v>
      </c>
      <c r="M135" s="62">
        <v>2018</v>
      </c>
      <c r="N135" s="63">
        <v>10</v>
      </c>
    </row>
    <row r="136" spans="1:14" ht="51" customHeight="1" x14ac:dyDescent="0.3">
      <c r="A136" s="91">
        <v>49</v>
      </c>
      <c r="B136" s="47" t="s">
        <v>86</v>
      </c>
      <c r="C136" s="54" t="s">
        <v>71</v>
      </c>
      <c r="D136" s="62" t="s">
        <v>53</v>
      </c>
      <c r="E136" s="26">
        <v>23.1</v>
      </c>
      <c r="F136" s="30" t="s">
        <v>17</v>
      </c>
      <c r="G136" s="63">
        <f t="shared" ref="G136:G138" si="7">7*24</f>
        <v>168</v>
      </c>
      <c r="H136" s="72" t="s">
        <v>79</v>
      </c>
      <c r="I136" s="31" t="s">
        <v>63</v>
      </c>
      <c r="J136" s="31" t="s">
        <v>11</v>
      </c>
      <c r="K136" s="31" t="s">
        <v>78</v>
      </c>
      <c r="L136" s="73" t="s">
        <v>64</v>
      </c>
      <c r="M136" s="62">
        <v>2018</v>
      </c>
      <c r="N136" s="63">
        <v>10</v>
      </c>
    </row>
    <row r="137" spans="1:14" ht="51" customHeight="1" x14ac:dyDescent="0.3">
      <c r="A137" s="91">
        <v>49</v>
      </c>
      <c r="B137" s="47" t="s">
        <v>86</v>
      </c>
      <c r="C137" s="54" t="s">
        <v>71</v>
      </c>
      <c r="D137" s="62" t="s">
        <v>14</v>
      </c>
      <c r="E137" s="26">
        <v>21.42</v>
      </c>
      <c r="F137" s="30" t="s">
        <v>17</v>
      </c>
      <c r="G137" s="63">
        <f t="shared" si="7"/>
        <v>168</v>
      </c>
      <c r="H137" s="72" t="s">
        <v>79</v>
      </c>
      <c r="I137" s="31" t="s">
        <v>63</v>
      </c>
      <c r="J137" s="31" t="s">
        <v>11</v>
      </c>
      <c r="K137" s="31" t="s">
        <v>78</v>
      </c>
      <c r="L137" s="73" t="s">
        <v>64</v>
      </c>
      <c r="M137" s="62">
        <v>2018</v>
      </c>
      <c r="N137" s="63">
        <v>10</v>
      </c>
    </row>
    <row r="138" spans="1:14" ht="51" customHeight="1" x14ac:dyDescent="0.3">
      <c r="A138" s="91">
        <v>49</v>
      </c>
      <c r="B138" s="47" t="s">
        <v>86</v>
      </c>
      <c r="C138" s="54" t="s">
        <v>71</v>
      </c>
      <c r="D138" s="62" t="s">
        <v>62</v>
      </c>
      <c r="E138" s="26">
        <v>2.25</v>
      </c>
      <c r="F138" s="30" t="s">
        <v>17</v>
      </c>
      <c r="G138" s="63">
        <f t="shared" si="7"/>
        <v>168</v>
      </c>
      <c r="H138" s="72" t="s">
        <v>79</v>
      </c>
      <c r="I138" s="31" t="s">
        <v>63</v>
      </c>
      <c r="J138" s="31" t="s">
        <v>11</v>
      </c>
      <c r="K138" s="31" t="s">
        <v>78</v>
      </c>
      <c r="L138" s="73" t="s">
        <v>64</v>
      </c>
      <c r="M138" s="62">
        <v>2018</v>
      </c>
      <c r="N138" s="63">
        <v>10</v>
      </c>
    </row>
    <row r="139" spans="1:14" ht="51" customHeight="1" x14ac:dyDescent="0.3">
      <c r="A139" s="78">
        <v>50</v>
      </c>
      <c r="B139" s="77" t="s">
        <v>87</v>
      </c>
      <c r="C139" s="78" t="s">
        <v>71</v>
      </c>
      <c r="D139" s="79" t="s">
        <v>15</v>
      </c>
      <c r="E139" s="41">
        <v>4.1100000000000003</v>
      </c>
      <c r="F139" s="40" t="s">
        <v>17</v>
      </c>
      <c r="G139" s="80">
        <f>7*24</f>
        <v>168</v>
      </c>
      <c r="H139" s="81" t="s">
        <v>292</v>
      </c>
      <c r="I139" s="82" t="s">
        <v>63</v>
      </c>
      <c r="J139" s="82" t="s">
        <v>11</v>
      </c>
      <c r="K139" s="82" t="s">
        <v>78</v>
      </c>
      <c r="L139" s="83" t="s">
        <v>64</v>
      </c>
      <c r="M139" s="79">
        <v>2018</v>
      </c>
      <c r="N139" s="80">
        <v>10</v>
      </c>
    </row>
    <row r="140" spans="1:14" ht="51" customHeight="1" x14ac:dyDescent="0.3">
      <c r="A140" s="78">
        <v>50</v>
      </c>
      <c r="B140" s="77" t="s">
        <v>87</v>
      </c>
      <c r="C140" s="78" t="s">
        <v>71</v>
      </c>
      <c r="D140" s="79" t="s">
        <v>53</v>
      </c>
      <c r="E140" s="41">
        <v>7.58</v>
      </c>
      <c r="F140" s="40" t="s">
        <v>17</v>
      </c>
      <c r="G140" s="80">
        <f t="shared" ref="G140:G142" si="8">7*24</f>
        <v>168</v>
      </c>
      <c r="H140" s="81" t="s">
        <v>292</v>
      </c>
      <c r="I140" s="82" t="s">
        <v>63</v>
      </c>
      <c r="J140" s="82" t="s">
        <v>11</v>
      </c>
      <c r="K140" s="82" t="s">
        <v>78</v>
      </c>
      <c r="L140" s="83" t="s">
        <v>64</v>
      </c>
      <c r="M140" s="79">
        <v>2018</v>
      </c>
      <c r="N140" s="80">
        <v>10</v>
      </c>
    </row>
    <row r="141" spans="1:14" ht="51" customHeight="1" x14ac:dyDescent="0.3">
      <c r="A141" s="78">
        <v>50</v>
      </c>
      <c r="B141" s="77" t="s">
        <v>87</v>
      </c>
      <c r="C141" s="78" t="s">
        <v>71</v>
      </c>
      <c r="D141" s="79" t="s">
        <v>14</v>
      </c>
      <c r="E141" s="41">
        <v>83.59</v>
      </c>
      <c r="F141" s="40" t="s">
        <v>17</v>
      </c>
      <c r="G141" s="80">
        <f t="shared" si="8"/>
        <v>168</v>
      </c>
      <c r="H141" s="81" t="s">
        <v>292</v>
      </c>
      <c r="I141" s="82" t="s">
        <v>63</v>
      </c>
      <c r="J141" s="82" t="s">
        <v>11</v>
      </c>
      <c r="K141" s="82" t="s">
        <v>78</v>
      </c>
      <c r="L141" s="83" t="s">
        <v>64</v>
      </c>
      <c r="M141" s="79">
        <v>2018</v>
      </c>
      <c r="N141" s="80">
        <v>10</v>
      </c>
    </row>
    <row r="142" spans="1:14" ht="51" customHeight="1" x14ac:dyDescent="0.3">
      <c r="A142" s="78">
        <v>50</v>
      </c>
      <c r="B142" s="77" t="s">
        <v>87</v>
      </c>
      <c r="C142" s="78" t="s">
        <v>71</v>
      </c>
      <c r="D142" s="79" t="s">
        <v>62</v>
      </c>
      <c r="E142" s="41">
        <v>0.25</v>
      </c>
      <c r="F142" s="40" t="s">
        <v>17</v>
      </c>
      <c r="G142" s="80">
        <f t="shared" si="8"/>
        <v>168</v>
      </c>
      <c r="H142" s="81" t="s">
        <v>292</v>
      </c>
      <c r="I142" s="82" t="s">
        <v>63</v>
      </c>
      <c r="J142" s="82" t="s">
        <v>11</v>
      </c>
      <c r="K142" s="82" t="s">
        <v>78</v>
      </c>
      <c r="L142" s="83" t="s">
        <v>64</v>
      </c>
      <c r="M142" s="79">
        <v>2018</v>
      </c>
      <c r="N142" s="80">
        <v>10</v>
      </c>
    </row>
    <row r="143" spans="1:14" ht="51" customHeight="1" x14ac:dyDescent="0.3">
      <c r="A143" s="91">
        <v>51</v>
      </c>
      <c r="B143" s="47" t="s">
        <v>86</v>
      </c>
      <c r="C143" s="54" t="s">
        <v>68</v>
      </c>
      <c r="D143" s="62" t="s">
        <v>15</v>
      </c>
      <c r="E143" s="26">
        <v>5.1100000000000003</v>
      </c>
      <c r="F143" s="30" t="s">
        <v>17</v>
      </c>
      <c r="G143" s="63">
        <f>7*24</f>
        <v>168</v>
      </c>
      <c r="H143" s="72" t="s">
        <v>79</v>
      </c>
      <c r="I143" s="31" t="s">
        <v>63</v>
      </c>
      <c r="J143" s="31" t="s">
        <v>11</v>
      </c>
      <c r="K143" s="31" t="s">
        <v>78</v>
      </c>
      <c r="L143" s="73" t="s">
        <v>64</v>
      </c>
      <c r="M143" s="62">
        <v>2018</v>
      </c>
      <c r="N143" s="63">
        <v>10</v>
      </c>
    </row>
    <row r="144" spans="1:14" ht="51" customHeight="1" x14ac:dyDescent="0.3">
      <c r="A144" s="91">
        <v>51</v>
      </c>
      <c r="B144" s="47" t="s">
        <v>86</v>
      </c>
      <c r="C144" s="54" t="s">
        <v>68</v>
      </c>
      <c r="D144" s="62" t="s">
        <v>53</v>
      </c>
      <c r="E144" s="26">
        <v>25.95</v>
      </c>
      <c r="F144" s="30" t="s">
        <v>17</v>
      </c>
      <c r="G144" s="63">
        <f t="shared" ref="G144:G146" si="9">7*24</f>
        <v>168</v>
      </c>
      <c r="H144" s="72" t="s">
        <v>79</v>
      </c>
      <c r="I144" s="31" t="s">
        <v>63</v>
      </c>
      <c r="J144" s="31" t="s">
        <v>11</v>
      </c>
      <c r="K144" s="31" t="s">
        <v>78</v>
      </c>
      <c r="L144" s="73" t="s">
        <v>64</v>
      </c>
      <c r="M144" s="62">
        <v>2018</v>
      </c>
      <c r="N144" s="63">
        <v>10</v>
      </c>
    </row>
    <row r="145" spans="1:14" ht="51" customHeight="1" x14ac:dyDescent="0.3">
      <c r="A145" s="91">
        <v>51</v>
      </c>
      <c r="B145" s="47" t="s">
        <v>86</v>
      </c>
      <c r="C145" s="54" t="s">
        <v>68</v>
      </c>
      <c r="D145" s="62" t="s">
        <v>14</v>
      </c>
      <c r="E145" s="26">
        <v>15.87</v>
      </c>
      <c r="F145" s="30" t="s">
        <v>17</v>
      </c>
      <c r="G145" s="63">
        <f t="shared" si="9"/>
        <v>168</v>
      </c>
      <c r="H145" s="72" t="s">
        <v>79</v>
      </c>
      <c r="I145" s="31" t="s">
        <v>63</v>
      </c>
      <c r="J145" s="31" t="s">
        <v>11</v>
      </c>
      <c r="K145" s="31" t="s">
        <v>78</v>
      </c>
      <c r="L145" s="73" t="s">
        <v>64</v>
      </c>
      <c r="M145" s="62">
        <v>2018</v>
      </c>
      <c r="N145" s="63">
        <v>10</v>
      </c>
    </row>
    <row r="146" spans="1:14" ht="51" customHeight="1" x14ac:dyDescent="0.3">
      <c r="A146" s="91">
        <v>51</v>
      </c>
      <c r="B146" s="47" t="s">
        <v>86</v>
      </c>
      <c r="C146" s="54" t="s">
        <v>68</v>
      </c>
      <c r="D146" s="62" t="s">
        <v>62</v>
      </c>
      <c r="E146" s="26">
        <v>1.42</v>
      </c>
      <c r="F146" s="30" t="s">
        <v>17</v>
      </c>
      <c r="G146" s="63">
        <f t="shared" si="9"/>
        <v>168</v>
      </c>
      <c r="H146" s="72" t="s">
        <v>79</v>
      </c>
      <c r="I146" s="31" t="s">
        <v>63</v>
      </c>
      <c r="J146" s="31" t="s">
        <v>11</v>
      </c>
      <c r="K146" s="31" t="s">
        <v>78</v>
      </c>
      <c r="L146" s="73" t="s">
        <v>64</v>
      </c>
      <c r="M146" s="62">
        <v>2018</v>
      </c>
      <c r="N146" s="63">
        <v>10</v>
      </c>
    </row>
    <row r="147" spans="1:14" ht="51" customHeight="1" x14ac:dyDescent="0.3">
      <c r="A147" s="78">
        <v>52</v>
      </c>
      <c r="B147" s="77" t="s">
        <v>87</v>
      </c>
      <c r="C147" s="78" t="s">
        <v>68</v>
      </c>
      <c r="D147" s="79" t="s">
        <v>15</v>
      </c>
      <c r="E147" s="41">
        <v>19.7</v>
      </c>
      <c r="F147" s="40" t="s">
        <v>17</v>
      </c>
      <c r="G147" s="80">
        <f>7*24</f>
        <v>168</v>
      </c>
      <c r="H147" s="81" t="s">
        <v>292</v>
      </c>
      <c r="I147" s="82" t="s">
        <v>63</v>
      </c>
      <c r="J147" s="82" t="s">
        <v>11</v>
      </c>
      <c r="K147" s="82" t="s">
        <v>78</v>
      </c>
      <c r="L147" s="83" t="s">
        <v>64</v>
      </c>
      <c r="M147" s="79">
        <v>2018</v>
      </c>
      <c r="N147" s="80">
        <v>10</v>
      </c>
    </row>
    <row r="148" spans="1:14" ht="51" customHeight="1" x14ac:dyDescent="0.3">
      <c r="A148" s="78">
        <v>52</v>
      </c>
      <c r="B148" s="77" t="s">
        <v>87</v>
      </c>
      <c r="C148" s="78" t="s">
        <v>68</v>
      </c>
      <c r="D148" s="79" t="s">
        <v>53</v>
      </c>
      <c r="E148" s="41">
        <v>35.450000000000003</v>
      </c>
      <c r="F148" s="40" t="s">
        <v>17</v>
      </c>
      <c r="G148" s="80">
        <f t="shared" ref="G148:G150" si="10">7*24</f>
        <v>168</v>
      </c>
      <c r="H148" s="81" t="s">
        <v>292</v>
      </c>
      <c r="I148" s="82" t="s">
        <v>63</v>
      </c>
      <c r="J148" s="82" t="s">
        <v>11</v>
      </c>
      <c r="K148" s="82" t="s">
        <v>78</v>
      </c>
      <c r="L148" s="83" t="s">
        <v>64</v>
      </c>
      <c r="M148" s="79">
        <v>2018</v>
      </c>
      <c r="N148" s="80">
        <v>10</v>
      </c>
    </row>
    <row r="149" spans="1:14" ht="51" customHeight="1" x14ac:dyDescent="0.3">
      <c r="A149" s="78">
        <v>52</v>
      </c>
      <c r="B149" s="77" t="s">
        <v>87</v>
      </c>
      <c r="C149" s="78" t="s">
        <v>68</v>
      </c>
      <c r="D149" s="79" t="s">
        <v>14</v>
      </c>
      <c r="E149" s="41">
        <v>153.91999999999999</v>
      </c>
      <c r="F149" s="40" t="s">
        <v>17</v>
      </c>
      <c r="G149" s="80">
        <f t="shared" si="10"/>
        <v>168</v>
      </c>
      <c r="H149" s="81" t="s">
        <v>292</v>
      </c>
      <c r="I149" s="82" t="s">
        <v>63</v>
      </c>
      <c r="J149" s="82" t="s">
        <v>11</v>
      </c>
      <c r="K149" s="82" t="s">
        <v>78</v>
      </c>
      <c r="L149" s="83" t="s">
        <v>64</v>
      </c>
      <c r="M149" s="79">
        <v>2018</v>
      </c>
      <c r="N149" s="80">
        <v>10</v>
      </c>
    </row>
    <row r="150" spans="1:14" ht="51" customHeight="1" x14ac:dyDescent="0.3">
      <c r="A150" s="78">
        <v>52</v>
      </c>
      <c r="B150" s="77" t="s">
        <v>87</v>
      </c>
      <c r="C150" s="78" t="s">
        <v>68</v>
      </c>
      <c r="D150" s="79" t="s">
        <v>62</v>
      </c>
      <c r="E150" s="41">
        <v>1.74</v>
      </c>
      <c r="F150" s="40" t="s">
        <v>17</v>
      </c>
      <c r="G150" s="80">
        <f t="shared" si="10"/>
        <v>168</v>
      </c>
      <c r="H150" s="81" t="s">
        <v>292</v>
      </c>
      <c r="I150" s="82" t="s">
        <v>63</v>
      </c>
      <c r="J150" s="82" t="s">
        <v>11</v>
      </c>
      <c r="K150" s="82" t="s">
        <v>78</v>
      </c>
      <c r="L150" s="83" t="s">
        <v>64</v>
      </c>
      <c r="M150" s="79">
        <v>2018</v>
      </c>
      <c r="N150" s="80">
        <v>10</v>
      </c>
    </row>
    <row r="151" spans="1:14" ht="51" customHeight="1" x14ac:dyDescent="0.3">
      <c r="A151" s="91">
        <v>53</v>
      </c>
      <c r="B151" s="47" t="s">
        <v>86</v>
      </c>
      <c r="C151" s="54" t="s">
        <v>70</v>
      </c>
      <c r="D151" s="62" t="s">
        <v>15</v>
      </c>
      <c r="E151" s="26">
        <v>33.590000000000003</v>
      </c>
      <c r="F151" s="30" t="s">
        <v>17</v>
      </c>
      <c r="G151" s="63">
        <f>7*24</f>
        <v>168</v>
      </c>
      <c r="H151" s="72" t="s">
        <v>79</v>
      </c>
      <c r="I151" s="31" t="s">
        <v>63</v>
      </c>
      <c r="J151" s="31" t="s">
        <v>11</v>
      </c>
      <c r="K151" s="31" t="s">
        <v>78</v>
      </c>
      <c r="L151" s="73" t="s">
        <v>64</v>
      </c>
      <c r="M151" s="62">
        <v>2018</v>
      </c>
      <c r="N151" s="63">
        <v>10</v>
      </c>
    </row>
    <row r="152" spans="1:14" ht="51" customHeight="1" x14ac:dyDescent="0.3">
      <c r="A152" s="91">
        <v>53</v>
      </c>
      <c r="B152" s="47" t="s">
        <v>86</v>
      </c>
      <c r="C152" s="54" t="s">
        <v>70</v>
      </c>
      <c r="D152" s="62" t="s">
        <v>53</v>
      </c>
      <c r="E152" s="26">
        <v>14.57</v>
      </c>
      <c r="F152" s="30" t="s">
        <v>17</v>
      </c>
      <c r="G152" s="63">
        <f t="shared" ref="G152:G154" si="11">7*24</f>
        <v>168</v>
      </c>
      <c r="H152" s="72" t="s">
        <v>79</v>
      </c>
      <c r="I152" s="31" t="s">
        <v>63</v>
      </c>
      <c r="J152" s="31" t="s">
        <v>11</v>
      </c>
      <c r="K152" s="31" t="s">
        <v>78</v>
      </c>
      <c r="L152" s="73" t="s">
        <v>64</v>
      </c>
      <c r="M152" s="62">
        <v>2018</v>
      </c>
      <c r="N152" s="63">
        <v>10</v>
      </c>
    </row>
    <row r="153" spans="1:14" ht="51" customHeight="1" x14ac:dyDescent="0.3">
      <c r="A153" s="91">
        <v>53</v>
      </c>
      <c r="B153" s="47" t="s">
        <v>86</v>
      </c>
      <c r="C153" s="54" t="s">
        <v>70</v>
      </c>
      <c r="D153" s="62" t="s">
        <v>14</v>
      </c>
      <c r="E153" s="26">
        <v>26.97</v>
      </c>
      <c r="F153" s="30" t="s">
        <v>17</v>
      </c>
      <c r="G153" s="63">
        <f t="shared" si="11"/>
        <v>168</v>
      </c>
      <c r="H153" s="72" t="s">
        <v>79</v>
      </c>
      <c r="I153" s="31" t="s">
        <v>63</v>
      </c>
      <c r="J153" s="31" t="s">
        <v>11</v>
      </c>
      <c r="K153" s="31" t="s">
        <v>78</v>
      </c>
      <c r="L153" s="73" t="s">
        <v>64</v>
      </c>
      <c r="M153" s="62">
        <v>2018</v>
      </c>
      <c r="N153" s="63">
        <v>10</v>
      </c>
    </row>
    <row r="154" spans="1:14" ht="51" customHeight="1" x14ac:dyDescent="0.3">
      <c r="A154" s="91">
        <v>53</v>
      </c>
      <c r="B154" s="47" t="s">
        <v>86</v>
      </c>
      <c r="C154" s="54" t="s">
        <v>70</v>
      </c>
      <c r="D154" s="62" t="s">
        <v>62</v>
      </c>
      <c r="E154" s="26">
        <v>2</v>
      </c>
      <c r="F154" s="30" t="s">
        <v>17</v>
      </c>
      <c r="G154" s="63">
        <f t="shared" si="11"/>
        <v>168</v>
      </c>
      <c r="H154" s="72" t="s">
        <v>79</v>
      </c>
      <c r="I154" s="31" t="s">
        <v>63</v>
      </c>
      <c r="J154" s="31" t="s">
        <v>11</v>
      </c>
      <c r="K154" s="31" t="s">
        <v>78</v>
      </c>
      <c r="L154" s="73" t="s">
        <v>64</v>
      </c>
      <c r="M154" s="62">
        <v>2018</v>
      </c>
      <c r="N154" s="63">
        <v>10</v>
      </c>
    </row>
    <row r="155" spans="1:14" ht="51" customHeight="1" x14ac:dyDescent="0.3">
      <c r="A155" s="78">
        <v>54</v>
      </c>
      <c r="B155" s="77" t="s">
        <v>87</v>
      </c>
      <c r="C155" s="78" t="s">
        <v>70</v>
      </c>
      <c r="D155" s="79" t="s">
        <v>15</v>
      </c>
      <c r="E155" s="41">
        <v>5.96</v>
      </c>
      <c r="F155" s="40" t="s">
        <v>17</v>
      </c>
      <c r="G155" s="80">
        <f>7*24</f>
        <v>168</v>
      </c>
      <c r="H155" s="81" t="s">
        <v>292</v>
      </c>
      <c r="I155" s="82" t="s">
        <v>63</v>
      </c>
      <c r="J155" s="82" t="s">
        <v>11</v>
      </c>
      <c r="K155" s="82" t="s">
        <v>78</v>
      </c>
      <c r="L155" s="83" t="s">
        <v>64</v>
      </c>
      <c r="M155" s="79">
        <v>2018</v>
      </c>
      <c r="N155" s="80">
        <v>10</v>
      </c>
    </row>
    <row r="156" spans="1:14" ht="51" customHeight="1" x14ac:dyDescent="0.3">
      <c r="A156" s="78">
        <v>54</v>
      </c>
      <c r="B156" s="77" t="s">
        <v>87</v>
      </c>
      <c r="C156" s="78" t="s">
        <v>70</v>
      </c>
      <c r="D156" s="79" t="s">
        <v>53</v>
      </c>
      <c r="E156" s="41">
        <v>3.7</v>
      </c>
      <c r="F156" s="40" t="s">
        <v>17</v>
      </c>
      <c r="G156" s="80">
        <f t="shared" ref="G156:G158" si="12">7*24</f>
        <v>168</v>
      </c>
      <c r="H156" s="81" t="s">
        <v>292</v>
      </c>
      <c r="I156" s="82" t="s">
        <v>63</v>
      </c>
      <c r="J156" s="82" t="s">
        <v>11</v>
      </c>
      <c r="K156" s="82" t="s">
        <v>78</v>
      </c>
      <c r="L156" s="83" t="s">
        <v>64</v>
      </c>
      <c r="M156" s="79">
        <v>2018</v>
      </c>
      <c r="N156" s="80">
        <v>10</v>
      </c>
    </row>
    <row r="157" spans="1:14" ht="51" customHeight="1" x14ac:dyDescent="0.3">
      <c r="A157" s="78">
        <v>54</v>
      </c>
      <c r="B157" s="77" t="s">
        <v>87</v>
      </c>
      <c r="C157" s="78" t="s">
        <v>70</v>
      </c>
      <c r="D157" s="79" t="s">
        <v>14</v>
      </c>
      <c r="E157" s="41">
        <v>48.31</v>
      </c>
      <c r="F157" s="40" t="s">
        <v>17</v>
      </c>
      <c r="G157" s="80">
        <f t="shared" si="12"/>
        <v>168</v>
      </c>
      <c r="H157" s="81" t="s">
        <v>292</v>
      </c>
      <c r="I157" s="82" t="s">
        <v>63</v>
      </c>
      <c r="J157" s="82" t="s">
        <v>11</v>
      </c>
      <c r="K157" s="82" t="s">
        <v>78</v>
      </c>
      <c r="L157" s="83" t="s">
        <v>64</v>
      </c>
      <c r="M157" s="79">
        <v>2018</v>
      </c>
      <c r="N157" s="80">
        <v>10</v>
      </c>
    </row>
    <row r="158" spans="1:14" ht="51" customHeight="1" x14ac:dyDescent="0.3">
      <c r="A158" s="78">
        <v>54</v>
      </c>
      <c r="B158" s="77" t="s">
        <v>87</v>
      </c>
      <c r="C158" s="78" t="s">
        <v>70</v>
      </c>
      <c r="D158" s="79" t="s">
        <v>62</v>
      </c>
      <c r="E158" s="41">
        <v>0.93</v>
      </c>
      <c r="F158" s="40" t="s">
        <v>17</v>
      </c>
      <c r="G158" s="80">
        <f t="shared" si="12"/>
        <v>168</v>
      </c>
      <c r="H158" s="81" t="s">
        <v>292</v>
      </c>
      <c r="I158" s="82" t="s">
        <v>63</v>
      </c>
      <c r="J158" s="82" t="s">
        <v>11</v>
      </c>
      <c r="K158" s="82" t="s">
        <v>78</v>
      </c>
      <c r="L158" s="83" t="s">
        <v>64</v>
      </c>
      <c r="M158" s="79">
        <v>2018</v>
      </c>
      <c r="N158" s="80">
        <v>10</v>
      </c>
    </row>
    <row r="159" spans="1:14" ht="51" customHeight="1" x14ac:dyDescent="0.3">
      <c r="A159" s="91">
        <v>55</v>
      </c>
      <c r="B159" s="47" t="s">
        <v>86</v>
      </c>
      <c r="C159" s="54" t="s">
        <v>75</v>
      </c>
      <c r="D159" s="62" t="s">
        <v>15</v>
      </c>
      <c r="E159" s="26">
        <v>11.46</v>
      </c>
      <c r="F159" s="30" t="s">
        <v>17</v>
      </c>
      <c r="G159" s="63">
        <f>7*24</f>
        <v>168</v>
      </c>
      <c r="H159" s="72" t="s">
        <v>79</v>
      </c>
      <c r="I159" s="31" t="s">
        <v>63</v>
      </c>
      <c r="J159" s="31" t="s">
        <v>11</v>
      </c>
      <c r="K159" s="31" t="s">
        <v>78</v>
      </c>
      <c r="L159" s="73" t="s">
        <v>64</v>
      </c>
      <c r="M159" s="62">
        <v>2018</v>
      </c>
      <c r="N159" s="63">
        <v>10</v>
      </c>
    </row>
    <row r="160" spans="1:14" ht="51" customHeight="1" x14ac:dyDescent="0.3">
      <c r="A160" s="91">
        <v>55</v>
      </c>
      <c r="B160" s="47" t="s">
        <v>86</v>
      </c>
      <c r="C160" s="54" t="s">
        <v>75</v>
      </c>
      <c r="D160" s="62" t="s">
        <v>53</v>
      </c>
      <c r="E160" s="26">
        <v>27.41</v>
      </c>
      <c r="F160" s="30" t="s">
        <v>17</v>
      </c>
      <c r="G160" s="63">
        <f t="shared" ref="G160:G162" si="13">7*24</f>
        <v>168</v>
      </c>
      <c r="H160" s="72" t="s">
        <v>79</v>
      </c>
      <c r="I160" s="31" t="s">
        <v>63</v>
      </c>
      <c r="J160" s="31" t="s">
        <v>11</v>
      </c>
      <c r="K160" s="31" t="s">
        <v>78</v>
      </c>
      <c r="L160" s="73" t="s">
        <v>64</v>
      </c>
      <c r="M160" s="62">
        <v>2018</v>
      </c>
      <c r="N160" s="63">
        <v>10</v>
      </c>
    </row>
    <row r="161" spans="1:14" ht="51" customHeight="1" x14ac:dyDescent="0.3">
      <c r="A161" s="91">
        <v>55</v>
      </c>
      <c r="B161" s="47" t="s">
        <v>86</v>
      </c>
      <c r="C161" s="54" t="s">
        <v>75</v>
      </c>
      <c r="D161" s="62" t="s">
        <v>14</v>
      </c>
      <c r="E161" s="26">
        <v>11.83</v>
      </c>
      <c r="F161" s="30" t="s">
        <v>17</v>
      </c>
      <c r="G161" s="63">
        <f t="shared" si="13"/>
        <v>168</v>
      </c>
      <c r="H161" s="72" t="s">
        <v>79</v>
      </c>
      <c r="I161" s="31" t="s">
        <v>63</v>
      </c>
      <c r="J161" s="31" t="s">
        <v>11</v>
      </c>
      <c r="K161" s="31" t="s">
        <v>78</v>
      </c>
      <c r="L161" s="73" t="s">
        <v>64</v>
      </c>
      <c r="M161" s="62">
        <v>2018</v>
      </c>
      <c r="N161" s="63">
        <v>10</v>
      </c>
    </row>
    <row r="162" spans="1:14" ht="51" customHeight="1" x14ac:dyDescent="0.3">
      <c r="A162" s="91">
        <v>55</v>
      </c>
      <c r="B162" s="47" t="s">
        <v>86</v>
      </c>
      <c r="C162" s="54" t="s">
        <v>75</v>
      </c>
      <c r="D162" s="62" t="s">
        <v>62</v>
      </c>
      <c r="E162" s="26">
        <v>1.95</v>
      </c>
      <c r="F162" s="30" t="s">
        <v>17</v>
      </c>
      <c r="G162" s="63">
        <f t="shared" si="13"/>
        <v>168</v>
      </c>
      <c r="H162" s="72" t="s">
        <v>79</v>
      </c>
      <c r="I162" s="31" t="s">
        <v>63</v>
      </c>
      <c r="J162" s="31" t="s">
        <v>11</v>
      </c>
      <c r="K162" s="31" t="s">
        <v>78</v>
      </c>
      <c r="L162" s="73" t="s">
        <v>64</v>
      </c>
      <c r="M162" s="62">
        <v>2018</v>
      </c>
      <c r="N162" s="63">
        <v>10</v>
      </c>
    </row>
    <row r="163" spans="1:14" ht="51" customHeight="1" x14ac:dyDescent="0.3">
      <c r="A163" s="78">
        <v>56</v>
      </c>
      <c r="B163" s="77" t="s">
        <v>87</v>
      </c>
      <c r="C163" s="78" t="s">
        <v>75</v>
      </c>
      <c r="D163" s="79" t="s">
        <v>15</v>
      </c>
      <c r="E163" s="41">
        <v>24.25</v>
      </c>
      <c r="F163" s="40" t="s">
        <v>17</v>
      </c>
      <c r="G163" s="80">
        <f>7*24</f>
        <v>168</v>
      </c>
      <c r="H163" s="81" t="s">
        <v>292</v>
      </c>
      <c r="I163" s="82" t="s">
        <v>63</v>
      </c>
      <c r="J163" s="82" t="s">
        <v>11</v>
      </c>
      <c r="K163" s="82" t="s">
        <v>78</v>
      </c>
      <c r="L163" s="83" t="s">
        <v>64</v>
      </c>
      <c r="M163" s="79">
        <v>2018</v>
      </c>
      <c r="N163" s="80">
        <v>10</v>
      </c>
    </row>
    <row r="164" spans="1:14" ht="51" customHeight="1" x14ac:dyDescent="0.3">
      <c r="A164" s="78">
        <v>56</v>
      </c>
      <c r="B164" s="77" t="s">
        <v>87</v>
      </c>
      <c r="C164" s="78" t="s">
        <v>75</v>
      </c>
      <c r="D164" s="79" t="s">
        <v>53</v>
      </c>
      <c r="E164" s="41">
        <v>19.739999999999998</v>
      </c>
      <c r="F164" s="40" t="s">
        <v>17</v>
      </c>
      <c r="G164" s="80">
        <f t="shared" ref="G164:G166" si="14">7*24</f>
        <v>168</v>
      </c>
      <c r="H164" s="81" t="s">
        <v>292</v>
      </c>
      <c r="I164" s="82" t="s">
        <v>63</v>
      </c>
      <c r="J164" s="82" t="s">
        <v>11</v>
      </c>
      <c r="K164" s="82" t="s">
        <v>78</v>
      </c>
      <c r="L164" s="83" t="s">
        <v>64</v>
      </c>
      <c r="M164" s="79">
        <v>2018</v>
      </c>
      <c r="N164" s="80">
        <v>10</v>
      </c>
    </row>
    <row r="165" spans="1:14" ht="51" customHeight="1" x14ac:dyDescent="0.3">
      <c r="A165" s="78">
        <v>56</v>
      </c>
      <c r="B165" s="77" t="s">
        <v>87</v>
      </c>
      <c r="C165" s="78" t="s">
        <v>75</v>
      </c>
      <c r="D165" s="79" t="s">
        <v>14</v>
      </c>
      <c r="E165" s="41">
        <v>187.09</v>
      </c>
      <c r="F165" s="40" t="s">
        <v>17</v>
      </c>
      <c r="G165" s="80">
        <f t="shared" si="14"/>
        <v>168</v>
      </c>
      <c r="H165" s="81" t="s">
        <v>292</v>
      </c>
      <c r="I165" s="82" t="s">
        <v>63</v>
      </c>
      <c r="J165" s="82" t="s">
        <v>11</v>
      </c>
      <c r="K165" s="82" t="s">
        <v>78</v>
      </c>
      <c r="L165" s="83" t="s">
        <v>64</v>
      </c>
      <c r="M165" s="79">
        <v>2018</v>
      </c>
      <c r="N165" s="80">
        <v>10</v>
      </c>
    </row>
    <row r="166" spans="1:14" ht="51" customHeight="1" x14ac:dyDescent="0.3">
      <c r="A166" s="78">
        <v>56</v>
      </c>
      <c r="B166" s="77" t="s">
        <v>87</v>
      </c>
      <c r="C166" s="78" t="s">
        <v>75</v>
      </c>
      <c r="D166" s="79" t="s">
        <v>62</v>
      </c>
      <c r="E166" s="41">
        <v>1.1200000000000001</v>
      </c>
      <c r="F166" s="40" t="s">
        <v>17</v>
      </c>
      <c r="G166" s="80">
        <f t="shared" si="14"/>
        <v>168</v>
      </c>
      <c r="H166" s="81" t="s">
        <v>292</v>
      </c>
      <c r="I166" s="82" t="s">
        <v>63</v>
      </c>
      <c r="J166" s="82" t="s">
        <v>11</v>
      </c>
      <c r="K166" s="82" t="s">
        <v>78</v>
      </c>
      <c r="L166" s="83" t="s">
        <v>64</v>
      </c>
      <c r="M166" s="79">
        <v>2018</v>
      </c>
      <c r="N166" s="80">
        <v>10</v>
      </c>
    </row>
    <row r="167" spans="1:14" ht="51" customHeight="1" x14ac:dyDescent="0.3">
      <c r="A167" s="91">
        <v>57</v>
      </c>
      <c r="B167" s="47" t="s">
        <v>86</v>
      </c>
      <c r="C167" s="54" t="s">
        <v>77</v>
      </c>
      <c r="D167" s="62" t="s">
        <v>15</v>
      </c>
      <c r="E167" s="26">
        <v>251.12</v>
      </c>
      <c r="F167" s="30" t="s">
        <v>17</v>
      </c>
      <c r="G167" s="63">
        <v>192</v>
      </c>
      <c r="H167" s="72" t="s">
        <v>79</v>
      </c>
      <c r="I167" s="31" t="s">
        <v>63</v>
      </c>
      <c r="J167" s="31" t="s">
        <v>11</v>
      </c>
      <c r="K167" s="31" t="s">
        <v>82</v>
      </c>
      <c r="L167" s="73" t="s">
        <v>80</v>
      </c>
      <c r="M167" s="62">
        <v>2018</v>
      </c>
      <c r="N167" s="63">
        <v>10</v>
      </c>
    </row>
    <row r="168" spans="1:14" ht="51" customHeight="1" x14ac:dyDescent="0.3">
      <c r="A168" s="91">
        <v>57</v>
      </c>
      <c r="B168" s="47" t="s">
        <v>86</v>
      </c>
      <c r="C168" s="54" t="s">
        <v>77</v>
      </c>
      <c r="D168" s="62" t="s">
        <v>53</v>
      </c>
      <c r="E168" s="26">
        <v>75</v>
      </c>
      <c r="F168" s="30" t="s">
        <v>17</v>
      </c>
      <c r="G168" s="63">
        <v>288</v>
      </c>
      <c r="H168" s="72" t="s">
        <v>79</v>
      </c>
      <c r="I168" s="31" t="s">
        <v>63</v>
      </c>
      <c r="J168" s="31" t="s">
        <v>11</v>
      </c>
      <c r="K168" s="31" t="s">
        <v>82</v>
      </c>
      <c r="L168" s="73" t="s">
        <v>80</v>
      </c>
      <c r="M168" s="62">
        <v>2018</v>
      </c>
      <c r="N168" s="63">
        <v>10</v>
      </c>
    </row>
    <row r="169" spans="1:14" ht="51" customHeight="1" x14ac:dyDescent="0.3">
      <c r="A169" s="91">
        <v>57</v>
      </c>
      <c r="B169" s="47" t="s">
        <v>86</v>
      </c>
      <c r="C169" s="54" t="s">
        <v>77</v>
      </c>
      <c r="D169" s="62" t="s">
        <v>14</v>
      </c>
      <c r="E169" s="26">
        <v>187.17</v>
      </c>
      <c r="F169" s="30" t="s">
        <v>17</v>
      </c>
      <c r="G169" s="63">
        <v>192</v>
      </c>
      <c r="H169" s="72" t="s">
        <v>79</v>
      </c>
      <c r="I169" s="31" t="s">
        <v>63</v>
      </c>
      <c r="J169" s="31" t="s">
        <v>11</v>
      </c>
      <c r="K169" s="31" t="s">
        <v>82</v>
      </c>
      <c r="L169" s="73" t="s">
        <v>80</v>
      </c>
      <c r="M169" s="62">
        <v>2018</v>
      </c>
      <c r="N169" s="63">
        <v>10</v>
      </c>
    </row>
    <row r="170" spans="1:14" ht="51" customHeight="1" x14ac:dyDescent="0.3">
      <c r="A170" s="91">
        <v>57</v>
      </c>
      <c r="B170" s="47" t="s">
        <v>86</v>
      </c>
      <c r="C170" s="54" t="s">
        <v>77</v>
      </c>
      <c r="D170" s="62" t="s">
        <v>62</v>
      </c>
      <c r="E170" s="26">
        <v>19.96</v>
      </c>
      <c r="F170" s="30" t="s">
        <v>17</v>
      </c>
      <c r="G170" s="63">
        <v>288</v>
      </c>
      <c r="H170" s="72" t="s">
        <v>79</v>
      </c>
      <c r="I170" s="31" t="s">
        <v>63</v>
      </c>
      <c r="J170" s="31" t="s">
        <v>11</v>
      </c>
      <c r="K170" s="31" t="s">
        <v>82</v>
      </c>
      <c r="L170" s="73" t="s">
        <v>80</v>
      </c>
      <c r="M170" s="62">
        <v>2018</v>
      </c>
      <c r="N170" s="63">
        <v>10</v>
      </c>
    </row>
    <row r="171" spans="1:14" ht="51" customHeight="1" x14ac:dyDescent="0.3">
      <c r="A171" s="78">
        <v>58</v>
      </c>
      <c r="B171" s="77" t="s">
        <v>86</v>
      </c>
      <c r="C171" s="78" t="s">
        <v>681</v>
      </c>
      <c r="D171" s="79" t="s">
        <v>15</v>
      </c>
      <c r="E171" s="41">
        <v>28.84</v>
      </c>
      <c r="F171" s="40" t="s">
        <v>17</v>
      </c>
      <c r="G171" s="80">
        <v>96</v>
      </c>
      <c r="H171" s="81" t="s">
        <v>79</v>
      </c>
      <c r="I171" s="82" t="s">
        <v>63</v>
      </c>
      <c r="J171" s="82" t="s">
        <v>11</v>
      </c>
      <c r="K171" s="82" t="s">
        <v>82</v>
      </c>
      <c r="L171" s="83" t="s">
        <v>81</v>
      </c>
      <c r="M171" s="79">
        <v>2018</v>
      </c>
      <c r="N171" s="80">
        <v>10</v>
      </c>
    </row>
    <row r="172" spans="1:14" ht="51" customHeight="1" x14ac:dyDescent="0.3">
      <c r="A172" s="78">
        <v>58</v>
      </c>
      <c r="B172" s="77" t="s">
        <v>86</v>
      </c>
      <c r="C172" s="78" t="s">
        <v>681</v>
      </c>
      <c r="D172" s="79" t="s">
        <v>53</v>
      </c>
      <c r="E172" s="41">
        <v>107.28</v>
      </c>
      <c r="F172" s="40" t="s">
        <v>17</v>
      </c>
      <c r="G172" s="80">
        <v>192</v>
      </c>
      <c r="H172" s="81" t="s">
        <v>79</v>
      </c>
      <c r="I172" s="82" t="s">
        <v>63</v>
      </c>
      <c r="J172" s="82" t="s">
        <v>11</v>
      </c>
      <c r="K172" s="82" t="s">
        <v>82</v>
      </c>
      <c r="L172" s="83" t="s">
        <v>81</v>
      </c>
      <c r="M172" s="79">
        <v>2018</v>
      </c>
      <c r="N172" s="80">
        <v>10</v>
      </c>
    </row>
    <row r="173" spans="1:14" ht="51" customHeight="1" x14ac:dyDescent="0.3">
      <c r="A173" s="78">
        <v>58</v>
      </c>
      <c r="B173" s="77" t="s">
        <v>86</v>
      </c>
      <c r="C173" s="78" t="s">
        <v>681</v>
      </c>
      <c r="D173" s="79" t="s">
        <v>14</v>
      </c>
      <c r="E173" s="41">
        <v>25.47</v>
      </c>
      <c r="F173" s="40" t="s">
        <v>17</v>
      </c>
      <c r="G173" s="80">
        <v>96</v>
      </c>
      <c r="H173" s="81" t="s">
        <v>79</v>
      </c>
      <c r="I173" s="82" t="s">
        <v>63</v>
      </c>
      <c r="J173" s="82" t="s">
        <v>11</v>
      </c>
      <c r="K173" s="82" t="s">
        <v>82</v>
      </c>
      <c r="L173" s="83" t="s">
        <v>81</v>
      </c>
      <c r="M173" s="79">
        <v>2018</v>
      </c>
      <c r="N173" s="80">
        <v>10</v>
      </c>
    </row>
    <row r="174" spans="1:14" ht="51" customHeight="1" x14ac:dyDescent="0.3">
      <c r="A174" s="78">
        <v>58</v>
      </c>
      <c r="B174" s="77" t="s">
        <v>86</v>
      </c>
      <c r="C174" s="78" t="s">
        <v>681</v>
      </c>
      <c r="D174" s="79" t="s">
        <v>62</v>
      </c>
      <c r="E174" s="41">
        <v>3.19</v>
      </c>
      <c r="F174" s="40" t="s">
        <v>17</v>
      </c>
      <c r="G174" s="80">
        <v>144</v>
      </c>
      <c r="H174" s="81" t="s">
        <v>79</v>
      </c>
      <c r="I174" s="82" t="s">
        <v>63</v>
      </c>
      <c r="J174" s="82" t="s">
        <v>11</v>
      </c>
      <c r="K174" s="82" t="s">
        <v>82</v>
      </c>
      <c r="L174" s="83" t="s">
        <v>81</v>
      </c>
      <c r="M174" s="79">
        <v>2018</v>
      </c>
      <c r="N174" s="80">
        <v>10</v>
      </c>
    </row>
    <row r="175" spans="1:14" ht="51" customHeight="1" x14ac:dyDescent="0.3">
      <c r="A175" s="91">
        <v>59</v>
      </c>
      <c r="B175" s="47" t="s">
        <v>93</v>
      </c>
      <c r="C175" s="54" t="s">
        <v>94</v>
      </c>
      <c r="D175" s="62" t="s">
        <v>95</v>
      </c>
      <c r="E175" s="26">
        <v>4.5</v>
      </c>
      <c r="F175" s="30" t="s">
        <v>101</v>
      </c>
      <c r="G175" s="63">
        <v>144</v>
      </c>
      <c r="H175" s="72" t="s">
        <v>612</v>
      </c>
      <c r="I175" s="31" t="s">
        <v>46</v>
      </c>
      <c r="J175" s="31" t="s">
        <v>46</v>
      </c>
      <c r="K175" s="31" t="s">
        <v>197</v>
      </c>
      <c r="L175" s="73" t="s">
        <v>102</v>
      </c>
      <c r="M175" s="62">
        <v>2010</v>
      </c>
      <c r="N175" s="63">
        <v>11</v>
      </c>
    </row>
    <row r="176" spans="1:14" ht="51" customHeight="1" x14ac:dyDescent="0.3">
      <c r="A176" s="91">
        <v>59</v>
      </c>
      <c r="B176" s="47" t="s">
        <v>93</v>
      </c>
      <c r="C176" s="54" t="s">
        <v>94</v>
      </c>
      <c r="D176" s="62" t="s">
        <v>96</v>
      </c>
      <c r="E176" s="26">
        <v>3.5000000000000003E-2</v>
      </c>
      <c r="F176" s="30" t="s">
        <v>101</v>
      </c>
      <c r="G176" s="63">
        <v>144</v>
      </c>
      <c r="H176" s="72" t="s">
        <v>612</v>
      </c>
      <c r="I176" s="31" t="s">
        <v>46</v>
      </c>
      <c r="J176" s="31" t="s">
        <v>46</v>
      </c>
      <c r="K176" s="31" t="s">
        <v>197</v>
      </c>
      <c r="L176" s="73" t="s">
        <v>102</v>
      </c>
      <c r="M176" s="62">
        <v>2010</v>
      </c>
      <c r="N176" s="63">
        <v>11</v>
      </c>
    </row>
    <row r="177" spans="1:14" ht="51" customHeight="1" x14ac:dyDescent="0.3">
      <c r="A177" s="78">
        <v>60</v>
      </c>
      <c r="B177" s="77" t="s">
        <v>97</v>
      </c>
      <c r="C177" s="78" t="s">
        <v>94</v>
      </c>
      <c r="D177" s="79" t="s">
        <v>95</v>
      </c>
      <c r="E177" s="41">
        <v>4.5</v>
      </c>
      <c r="F177" s="40" t="s">
        <v>101</v>
      </c>
      <c r="G177" s="80">
        <v>144</v>
      </c>
      <c r="H177" s="81" t="s">
        <v>612</v>
      </c>
      <c r="I177" s="82" t="s">
        <v>46</v>
      </c>
      <c r="J177" s="82" t="s">
        <v>46</v>
      </c>
      <c r="K177" s="82" t="s">
        <v>197</v>
      </c>
      <c r="L177" s="83" t="s">
        <v>102</v>
      </c>
      <c r="M177" s="79">
        <v>2010</v>
      </c>
      <c r="N177" s="80">
        <v>11</v>
      </c>
    </row>
    <row r="178" spans="1:14" ht="51" customHeight="1" x14ac:dyDescent="0.3">
      <c r="A178" s="78">
        <v>60</v>
      </c>
      <c r="B178" s="77" t="s">
        <v>97</v>
      </c>
      <c r="C178" s="78" t="s">
        <v>94</v>
      </c>
      <c r="D178" s="79" t="s">
        <v>96</v>
      </c>
      <c r="E178" s="41">
        <v>3.5000000000000003E-2</v>
      </c>
      <c r="F178" s="40" t="s">
        <v>101</v>
      </c>
      <c r="G178" s="80">
        <v>144</v>
      </c>
      <c r="H178" s="81" t="s">
        <v>612</v>
      </c>
      <c r="I178" s="82" t="s">
        <v>46</v>
      </c>
      <c r="J178" s="82" t="s">
        <v>46</v>
      </c>
      <c r="K178" s="82" t="s">
        <v>197</v>
      </c>
      <c r="L178" s="83" t="s">
        <v>102</v>
      </c>
      <c r="M178" s="79">
        <v>2010</v>
      </c>
      <c r="N178" s="80">
        <v>11</v>
      </c>
    </row>
    <row r="179" spans="1:14" ht="51" customHeight="1" x14ac:dyDescent="0.3">
      <c r="A179" s="91">
        <v>61</v>
      </c>
      <c r="B179" s="47" t="s">
        <v>98</v>
      </c>
      <c r="C179" s="54" t="s">
        <v>94</v>
      </c>
      <c r="D179" s="62" t="s">
        <v>95</v>
      </c>
      <c r="E179" s="26">
        <v>5.4</v>
      </c>
      <c r="F179" s="30" t="s">
        <v>101</v>
      </c>
      <c r="G179" s="63">
        <v>144</v>
      </c>
      <c r="H179" s="72" t="s">
        <v>612</v>
      </c>
      <c r="I179" s="31" t="s">
        <v>46</v>
      </c>
      <c r="J179" s="31" t="s">
        <v>46</v>
      </c>
      <c r="K179" s="31" t="s">
        <v>197</v>
      </c>
      <c r="L179" s="73" t="s">
        <v>102</v>
      </c>
      <c r="M179" s="62">
        <v>2010</v>
      </c>
      <c r="N179" s="63">
        <v>11</v>
      </c>
    </row>
    <row r="180" spans="1:14" ht="51" customHeight="1" x14ac:dyDescent="0.3">
      <c r="A180" s="91">
        <v>61</v>
      </c>
      <c r="B180" s="47" t="s">
        <v>98</v>
      </c>
      <c r="C180" s="54" t="s">
        <v>94</v>
      </c>
      <c r="D180" s="62" t="s">
        <v>96</v>
      </c>
      <c r="E180" s="26">
        <v>3.5000000000000003E-2</v>
      </c>
      <c r="F180" s="30" t="s">
        <v>101</v>
      </c>
      <c r="G180" s="63">
        <v>144</v>
      </c>
      <c r="H180" s="72" t="s">
        <v>612</v>
      </c>
      <c r="I180" s="31" t="s">
        <v>46</v>
      </c>
      <c r="J180" s="31" t="s">
        <v>46</v>
      </c>
      <c r="K180" s="31" t="s">
        <v>197</v>
      </c>
      <c r="L180" s="73" t="s">
        <v>102</v>
      </c>
      <c r="M180" s="62">
        <v>2010</v>
      </c>
      <c r="N180" s="63">
        <v>11</v>
      </c>
    </row>
    <row r="181" spans="1:14" ht="63.75" customHeight="1" x14ac:dyDescent="0.3">
      <c r="A181" s="78">
        <v>62</v>
      </c>
      <c r="B181" s="77" t="s">
        <v>99</v>
      </c>
      <c r="C181" s="78" t="s">
        <v>94</v>
      </c>
      <c r="D181" s="79" t="s">
        <v>95</v>
      </c>
      <c r="E181" s="41">
        <v>22.5</v>
      </c>
      <c r="F181" s="40" t="s">
        <v>31</v>
      </c>
      <c r="G181" s="80">
        <v>216</v>
      </c>
      <c r="H181" s="81" t="s">
        <v>612</v>
      </c>
      <c r="I181" s="82" t="s">
        <v>46</v>
      </c>
      <c r="J181" s="82" t="s">
        <v>11</v>
      </c>
      <c r="K181" s="82" t="s">
        <v>198</v>
      </c>
      <c r="L181" s="83" t="s">
        <v>100</v>
      </c>
      <c r="M181" s="79">
        <v>2010</v>
      </c>
      <c r="N181" s="80">
        <v>11</v>
      </c>
    </row>
    <row r="182" spans="1:14" ht="63.75" customHeight="1" x14ac:dyDescent="0.3">
      <c r="A182" s="78">
        <v>62</v>
      </c>
      <c r="B182" s="77" t="s">
        <v>99</v>
      </c>
      <c r="C182" s="78" t="s">
        <v>94</v>
      </c>
      <c r="D182" s="79" t="s">
        <v>96</v>
      </c>
      <c r="E182" s="41">
        <v>0.22500000000000001</v>
      </c>
      <c r="F182" s="40" t="s">
        <v>31</v>
      </c>
      <c r="G182" s="80">
        <v>216</v>
      </c>
      <c r="H182" s="81" t="s">
        <v>612</v>
      </c>
      <c r="I182" s="82" t="s">
        <v>46</v>
      </c>
      <c r="J182" s="82" t="s">
        <v>11</v>
      </c>
      <c r="K182" s="82" t="s">
        <v>198</v>
      </c>
      <c r="L182" s="83" t="s">
        <v>100</v>
      </c>
      <c r="M182" s="79">
        <v>2010</v>
      </c>
      <c r="N182" s="80">
        <v>11</v>
      </c>
    </row>
    <row r="183" spans="1:14" ht="76.5" customHeight="1" x14ac:dyDescent="0.3">
      <c r="A183" s="91">
        <v>63</v>
      </c>
      <c r="B183" s="49" t="s">
        <v>21</v>
      </c>
      <c r="C183" s="54" t="s">
        <v>105</v>
      </c>
      <c r="D183" s="62" t="s">
        <v>14</v>
      </c>
      <c r="E183" s="26">
        <v>2430</v>
      </c>
      <c r="F183" s="30" t="s">
        <v>31</v>
      </c>
      <c r="G183" s="63" t="s">
        <v>32</v>
      </c>
      <c r="H183" s="72" t="s">
        <v>615</v>
      </c>
      <c r="I183" s="31" t="s">
        <v>103</v>
      </c>
      <c r="J183" s="31" t="s">
        <v>11</v>
      </c>
      <c r="K183" s="31" t="s">
        <v>107</v>
      </c>
      <c r="L183" s="73" t="s">
        <v>104</v>
      </c>
      <c r="M183" s="62">
        <v>2011</v>
      </c>
      <c r="N183" s="63">
        <v>12</v>
      </c>
    </row>
    <row r="184" spans="1:14" ht="76.5" customHeight="1" x14ac:dyDescent="0.3">
      <c r="A184" s="91">
        <v>63</v>
      </c>
      <c r="B184" s="49" t="s">
        <v>21</v>
      </c>
      <c r="C184" s="54" t="s">
        <v>105</v>
      </c>
      <c r="D184" s="62" t="s">
        <v>37</v>
      </c>
      <c r="E184" s="26">
        <v>30</v>
      </c>
      <c r="F184" s="30" t="s">
        <v>31</v>
      </c>
      <c r="G184" s="63" t="s">
        <v>32</v>
      </c>
      <c r="H184" s="72" t="s">
        <v>615</v>
      </c>
      <c r="I184" s="31" t="s">
        <v>103</v>
      </c>
      <c r="J184" s="31" t="s">
        <v>11</v>
      </c>
      <c r="K184" s="31" t="s">
        <v>107</v>
      </c>
      <c r="L184" s="73" t="s">
        <v>104</v>
      </c>
      <c r="M184" s="62">
        <v>2011</v>
      </c>
      <c r="N184" s="63">
        <v>12</v>
      </c>
    </row>
    <row r="185" spans="1:14" ht="76.5" customHeight="1" x14ac:dyDescent="0.3">
      <c r="A185" s="78">
        <v>64</v>
      </c>
      <c r="B185" s="84" t="s">
        <v>20</v>
      </c>
      <c r="C185" s="78" t="s">
        <v>105</v>
      </c>
      <c r="D185" s="79" t="s">
        <v>14</v>
      </c>
      <c r="E185" s="41">
        <v>6542.94</v>
      </c>
      <c r="F185" s="40" t="s">
        <v>31</v>
      </c>
      <c r="G185" s="80" t="s">
        <v>32</v>
      </c>
      <c r="H185" s="81" t="s">
        <v>615</v>
      </c>
      <c r="I185" s="82" t="s">
        <v>103</v>
      </c>
      <c r="J185" s="82" t="s">
        <v>11</v>
      </c>
      <c r="K185" s="82" t="s">
        <v>107</v>
      </c>
      <c r="L185" s="83" t="s">
        <v>656</v>
      </c>
      <c r="M185" s="79">
        <v>2011</v>
      </c>
      <c r="N185" s="80">
        <v>12</v>
      </c>
    </row>
    <row r="186" spans="1:14" ht="76.5" customHeight="1" x14ac:dyDescent="0.3">
      <c r="A186" s="78">
        <v>64</v>
      </c>
      <c r="B186" s="84" t="s">
        <v>20</v>
      </c>
      <c r="C186" s="78" t="s">
        <v>105</v>
      </c>
      <c r="D186" s="79" t="s">
        <v>37</v>
      </c>
      <c r="E186" s="41">
        <v>285</v>
      </c>
      <c r="F186" s="40" t="s">
        <v>31</v>
      </c>
      <c r="G186" s="80" t="s">
        <v>32</v>
      </c>
      <c r="H186" s="81" t="s">
        <v>615</v>
      </c>
      <c r="I186" s="82" t="s">
        <v>103</v>
      </c>
      <c r="J186" s="82" t="s">
        <v>11</v>
      </c>
      <c r="K186" s="82" t="s">
        <v>107</v>
      </c>
      <c r="L186" s="83" t="s">
        <v>656</v>
      </c>
      <c r="M186" s="79">
        <v>2011</v>
      </c>
      <c r="N186" s="80">
        <v>12</v>
      </c>
    </row>
    <row r="187" spans="1:14" ht="76.5" customHeight="1" x14ac:dyDescent="0.3">
      <c r="A187" s="91">
        <v>65</v>
      </c>
      <c r="B187" s="49" t="s">
        <v>85</v>
      </c>
      <c r="C187" s="54" t="s">
        <v>105</v>
      </c>
      <c r="D187" s="62" t="s">
        <v>14</v>
      </c>
      <c r="E187" s="26">
        <v>5670</v>
      </c>
      <c r="F187" s="30" t="s">
        <v>31</v>
      </c>
      <c r="G187" s="63" t="s">
        <v>32</v>
      </c>
      <c r="H187" s="72" t="s">
        <v>615</v>
      </c>
      <c r="I187" s="31" t="s">
        <v>103</v>
      </c>
      <c r="J187" s="31" t="s">
        <v>11</v>
      </c>
      <c r="K187" s="31" t="s">
        <v>107</v>
      </c>
      <c r="L187" s="74" t="s">
        <v>657</v>
      </c>
      <c r="M187" s="62">
        <v>2011</v>
      </c>
      <c r="N187" s="63">
        <v>12</v>
      </c>
    </row>
    <row r="188" spans="1:14" ht="76.5" customHeight="1" x14ac:dyDescent="0.3">
      <c r="A188" s="91">
        <v>65</v>
      </c>
      <c r="B188" s="49" t="s">
        <v>85</v>
      </c>
      <c r="C188" s="54" t="s">
        <v>105</v>
      </c>
      <c r="D188" s="62" t="s">
        <v>37</v>
      </c>
      <c r="E188" s="26">
        <v>250</v>
      </c>
      <c r="F188" s="30" t="s">
        <v>31</v>
      </c>
      <c r="G188" s="63" t="s">
        <v>32</v>
      </c>
      <c r="H188" s="72" t="s">
        <v>615</v>
      </c>
      <c r="I188" s="31" t="s">
        <v>103</v>
      </c>
      <c r="J188" s="31" t="s">
        <v>11</v>
      </c>
      <c r="K188" s="31" t="s">
        <v>107</v>
      </c>
      <c r="L188" s="74" t="s">
        <v>657</v>
      </c>
      <c r="M188" s="62">
        <v>2011</v>
      </c>
      <c r="N188" s="63">
        <v>12</v>
      </c>
    </row>
    <row r="189" spans="1:14" ht="38.25" customHeight="1" x14ac:dyDescent="0.3">
      <c r="A189" s="78">
        <v>66</v>
      </c>
      <c r="B189" s="77" t="s">
        <v>108</v>
      </c>
      <c r="C189" s="78" t="s">
        <v>109</v>
      </c>
      <c r="D189" s="79" t="s">
        <v>16</v>
      </c>
      <c r="E189" s="41">
        <v>8</v>
      </c>
      <c r="F189" s="40" t="s">
        <v>598</v>
      </c>
      <c r="G189" s="80">
        <v>240</v>
      </c>
      <c r="H189" s="81" t="s">
        <v>119</v>
      </c>
      <c r="I189" s="82" t="s">
        <v>46</v>
      </c>
      <c r="J189" s="82" t="s">
        <v>46</v>
      </c>
      <c r="K189" s="82" t="s">
        <v>180</v>
      </c>
      <c r="L189" s="83" t="s">
        <v>600</v>
      </c>
      <c r="M189" s="79">
        <v>2014</v>
      </c>
      <c r="N189" s="80">
        <v>13</v>
      </c>
    </row>
    <row r="190" spans="1:14" ht="38.25" customHeight="1" x14ac:dyDescent="0.3">
      <c r="A190" s="78">
        <v>66</v>
      </c>
      <c r="B190" s="77" t="s">
        <v>108</v>
      </c>
      <c r="C190" s="78" t="s">
        <v>110</v>
      </c>
      <c r="D190" s="79" t="s">
        <v>106</v>
      </c>
      <c r="E190" s="41">
        <v>0.62</v>
      </c>
      <c r="F190" s="40" t="s">
        <v>25</v>
      </c>
      <c r="G190" s="80">
        <v>240</v>
      </c>
      <c r="H190" s="81" t="s">
        <v>119</v>
      </c>
      <c r="I190" s="82" t="s">
        <v>46</v>
      </c>
      <c r="J190" s="82" t="s">
        <v>46</v>
      </c>
      <c r="K190" s="82" t="s">
        <v>180</v>
      </c>
      <c r="L190" s="83" t="s">
        <v>600</v>
      </c>
      <c r="M190" s="79">
        <v>2014</v>
      </c>
      <c r="N190" s="80">
        <v>13</v>
      </c>
    </row>
    <row r="191" spans="1:14" ht="38.25" customHeight="1" x14ac:dyDescent="0.3">
      <c r="A191" s="78">
        <v>66</v>
      </c>
      <c r="B191" s="77" t="s">
        <v>108</v>
      </c>
      <c r="C191" s="78" t="s">
        <v>111</v>
      </c>
      <c r="D191" s="79" t="s">
        <v>15</v>
      </c>
      <c r="E191" s="41">
        <v>13</v>
      </c>
      <c r="F191" s="40" t="s">
        <v>25</v>
      </c>
      <c r="G191" s="80">
        <v>240</v>
      </c>
      <c r="H191" s="81" t="s">
        <v>119</v>
      </c>
      <c r="I191" s="82" t="s">
        <v>46</v>
      </c>
      <c r="J191" s="82" t="s">
        <v>46</v>
      </c>
      <c r="K191" s="82" t="s">
        <v>180</v>
      </c>
      <c r="L191" s="83" t="s">
        <v>600</v>
      </c>
      <c r="M191" s="79">
        <v>2014</v>
      </c>
      <c r="N191" s="80">
        <v>13</v>
      </c>
    </row>
    <row r="192" spans="1:14" ht="38.25" customHeight="1" x14ac:dyDescent="0.3">
      <c r="A192" s="78">
        <v>66</v>
      </c>
      <c r="B192" s="77" t="s">
        <v>108</v>
      </c>
      <c r="C192" s="78" t="s">
        <v>112</v>
      </c>
      <c r="D192" s="79" t="s">
        <v>53</v>
      </c>
      <c r="E192" s="41">
        <v>0</v>
      </c>
      <c r="F192" s="40" t="s">
        <v>25</v>
      </c>
      <c r="G192" s="80">
        <v>240</v>
      </c>
      <c r="H192" s="81" t="s">
        <v>119</v>
      </c>
      <c r="I192" s="82" t="s">
        <v>46</v>
      </c>
      <c r="J192" s="82" t="s">
        <v>46</v>
      </c>
      <c r="K192" s="82" t="s">
        <v>180</v>
      </c>
      <c r="L192" s="83" t="s">
        <v>600</v>
      </c>
      <c r="M192" s="79">
        <v>2014</v>
      </c>
      <c r="N192" s="80">
        <v>13</v>
      </c>
    </row>
    <row r="193" spans="1:14" ht="38.25" customHeight="1" x14ac:dyDescent="0.3">
      <c r="A193" s="91">
        <v>67</v>
      </c>
      <c r="B193" s="47" t="s">
        <v>108</v>
      </c>
      <c r="C193" s="54" t="s">
        <v>113</v>
      </c>
      <c r="D193" s="62" t="s">
        <v>16</v>
      </c>
      <c r="E193" s="26">
        <v>3.8</v>
      </c>
      <c r="F193" s="30" t="s">
        <v>598</v>
      </c>
      <c r="G193" s="63">
        <v>240</v>
      </c>
      <c r="H193" s="72" t="s">
        <v>119</v>
      </c>
      <c r="I193" s="31" t="s">
        <v>46</v>
      </c>
      <c r="J193" s="31" t="s">
        <v>46</v>
      </c>
      <c r="K193" s="31" t="s">
        <v>180</v>
      </c>
      <c r="L193" s="74" t="s">
        <v>600</v>
      </c>
      <c r="M193" s="62">
        <v>2014</v>
      </c>
      <c r="N193" s="63">
        <v>13</v>
      </c>
    </row>
    <row r="194" spans="1:14" ht="38.25" customHeight="1" x14ac:dyDescent="0.3">
      <c r="A194" s="91">
        <v>67</v>
      </c>
      <c r="B194" s="47" t="s">
        <v>108</v>
      </c>
      <c r="C194" s="54" t="s">
        <v>113</v>
      </c>
      <c r="D194" s="62" t="s">
        <v>106</v>
      </c>
      <c r="E194" s="26">
        <v>1.5</v>
      </c>
      <c r="F194" s="30" t="s">
        <v>25</v>
      </c>
      <c r="G194" s="63">
        <v>240</v>
      </c>
      <c r="H194" s="72" t="s">
        <v>119</v>
      </c>
      <c r="I194" s="31" t="s">
        <v>46</v>
      </c>
      <c r="J194" s="31" t="s">
        <v>46</v>
      </c>
      <c r="K194" s="31" t="s">
        <v>180</v>
      </c>
      <c r="L194" s="74" t="s">
        <v>600</v>
      </c>
      <c r="M194" s="62">
        <v>2014</v>
      </c>
      <c r="N194" s="63">
        <v>13</v>
      </c>
    </row>
    <row r="195" spans="1:14" ht="38.25" customHeight="1" x14ac:dyDescent="0.3">
      <c r="A195" s="91">
        <v>67</v>
      </c>
      <c r="B195" s="47" t="s">
        <v>108</v>
      </c>
      <c r="C195" s="54" t="s">
        <v>113</v>
      </c>
      <c r="D195" s="62" t="s">
        <v>15</v>
      </c>
      <c r="E195" s="26">
        <v>3.5</v>
      </c>
      <c r="F195" s="30" t="s">
        <v>25</v>
      </c>
      <c r="G195" s="63">
        <v>240</v>
      </c>
      <c r="H195" s="72" t="s">
        <v>119</v>
      </c>
      <c r="I195" s="31" t="s">
        <v>46</v>
      </c>
      <c r="J195" s="31" t="s">
        <v>46</v>
      </c>
      <c r="K195" s="31" t="s">
        <v>180</v>
      </c>
      <c r="L195" s="74" t="s">
        <v>600</v>
      </c>
      <c r="M195" s="62">
        <v>2014</v>
      </c>
      <c r="N195" s="63">
        <v>13</v>
      </c>
    </row>
    <row r="196" spans="1:14" ht="38.25" customHeight="1" x14ac:dyDescent="0.3">
      <c r="A196" s="91">
        <v>67</v>
      </c>
      <c r="B196" s="47" t="s">
        <v>108</v>
      </c>
      <c r="C196" s="54" t="s">
        <v>113</v>
      </c>
      <c r="D196" s="62" t="s">
        <v>53</v>
      </c>
      <c r="E196" s="26">
        <v>20.6</v>
      </c>
      <c r="F196" s="30" t="s">
        <v>25</v>
      </c>
      <c r="G196" s="63">
        <v>240</v>
      </c>
      <c r="H196" s="72" t="s">
        <v>119</v>
      </c>
      <c r="I196" s="31" t="s">
        <v>46</v>
      </c>
      <c r="J196" s="31" t="s">
        <v>46</v>
      </c>
      <c r="K196" s="31" t="s">
        <v>180</v>
      </c>
      <c r="L196" s="74" t="s">
        <v>600</v>
      </c>
      <c r="M196" s="62">
        <v>2014</v>
      </c>
      <c r="N196" s="63">
        <v>13</v>
      </c>
    </row>
    <row r="197" spans="1:14" ht="38.25" customHeight="1" x14ac:dyDescent="0.3">
      <c r="A197" s="78">
        <v>68</v>
      </c>
      <c r="B197" s="77" t="s">
        <v>108</v>
      </c>
      <c r="C197" s="78" t="s">
        <v>114</v>
      </c>
      <c r="D197" s="79" t="s">
        <v>16</v>
      </c>
      <c r="E197" s="41">
        <v>2.2000000000000002</v>
      </c>
      <c r="F197" s="40" t="s">
        <v>598</v>
      </c>
      <c r="G197" s="80">
        <v>240</v>
      </c>
      <c r="H197" s="81" t="s">
        <v>119</v>
      </c>
      <c r="I197" s="82" t="s">
        <v>46</v>
      </c>
      <c r="J197" s="82" t="s">
        <v>46</v>
      </c>
      <c r="K197" s="82" t="s">
        <v>180</v>
      </c>
      <c r="L197" s="83" t="s">
        <v>600</v>
      </c>
      <c r="M197" s="79">
        <v>2014</v>
      </c>
      <c r="N197" s="80">
        <v>13</v>
      </c>
    </row>
    <row r="198" spans="1:14" ht="38.25" customHeight="1" x14ac:dyDescent="0.3">
      <c r="A198" s="78">
        <v>68</v>
      </c>
      <c r="B198" s="77" t="s">
        <v>108</v>
      </c>
      <c r="C198" s="78" t="s">
        <v>114</v>
      </c>
      <c r="D198" s="79" t="s">
        <v>106</v>
      </c>
      <c r="E198" s="41">
        <v>0.8</v>
      </c>
      <c r="F198" s="40" t="s">
        <v>25</v>
      </c>
      <c r="G198" s="80">
        <v>240</v>
      </c>
      <c r="H198" s="81" t="s">
        <v>119</v>
      </c>
      <c r="I198" s="82" t="s">
        <v>46</v>
      </c>
      <c r="J198" s="82" t="s">
        <v>46</v>
      </c>
      <c r="K198" s="82" t="s">
        <v>180</v>
      </c>
      <c r="L198" s="83" t="s">
        <v>600</v>
      </c>
      <c r="M198" s="79">
        <v>2014</v>
      </c>
      <c r="N198" s="80">
        <v>13</v>
      </c>
    </row>
    <row r="199" spans="1:14" ht="38.25" customHeight="1" x14ac:dyDescent="0.3">
      <c r="A199" s="78">
        <v>68</v>
      </c>
      <c r="B199" s="77" t="s">
        <v>108</v>
      </c>
      <c r="C199" s="78" t="s">
        <v>114</v>
      </c>
      <c r="D199" s="79" t="s">
        <v>15</v>
      </c>
      <c r="E199" s="41">
        <v>3</v>
      </c>
      <c r="F199" s="40" t="s">
        <v>25</v>
      </c>
      <c r="G199" s="80">
        <v>240</v>
      </c>
      <c r="H199" s="81" t="s">
        <v>119</v>
      </c>
      <c r="I199" s="82" t="s">
        <v>46</v>
      </c>
      <c r="J199" s="82" t="s">
        <v>46</v>
      </c>
      <c r="K199" s="82" t="s">
        <v>180</v>
      </c>
      <c r="L199" s="83" t="s">
        <v>600</v>
      </c>
      <c r="M199" s="79">
        <v>2014</v>
      </c>
      <c r="N199" s="80">
        <v>13</v>
      </c>
    </row>
    <row r="200" spans="1:14" ht="38.25" customHeight="1" x14ac:dyDescent="0.3">
      <c r="A200" s="78">
        <v>68</v>
      </c>
      <c r="B200" s="77" t="s">
        <v>108</v>
      </c>
      <c r="C200" s="78" t="s">
        <v>114</v>
      </c>
      <c r="D200" s="79" t="s">
        <v>53</v>
      </c>
      <c r="E200" s="41">
        <v>19.3</v>
      </c>
      <c r="F200" s="40" t="s">
        <v>25</v>
      </c>
      <c r="G200" s="80">
        <v>240</v>
      </c>
      <c r="H200" s="81" t="s">
        <v>119</v>
      </c>
      <c r="I200" s="82" t="s">
        <v>46</v>
      </c>
      <c r="J200" s="82" t="s">
        <v>46</v>
      </c>
      <c r="K200" s="82" t="s">
        <v>180</v>
      </c>
      <c r="L200" s="83" t="s">
        <v>600</v>
      </c>
      <c r="M200" s="79">
        <v>2014</v>
      </c>
      <c r="N200" s="80">
        <v>13</v>
      </c>
    </row>
    <row r="201" spans="1:14" ht="38.25" customHeight="1" x14ac:dyDescent="0.3">
      <c r="A201" s="91">
        <v>69</v>
      </c>
      <c r="B201" s="47" t="s">
        <v>108</v>
      </c>
      <c r="C201" s="54" t="s">
        <v>115</v>
      </c>
      <c r="D201" s="62" t="s">
        <v>16</v>
      </c>
      <c r="E201" s="26">
        <v>3</v>
      </c>
      <c r="F201" s="30" t="s">
        <v>598</v>
      </c>
      <c r="G201" s="63">
        <v>240</v>
      </c>
      <c r="H201" s="72" t="s">
        <v>119</v>
      </c>
      <c r="I201" s="31" t="s">
        <v>46</v>
      </c>
      <c r="J201" s="31" t="s">
        <v>46</v>
      </c>
      <c r="K201" s="31" t="s">
        <v>180</v>
      </c>
      <c r="L201" s="74" t="s">
        <v>600</v>
      </c>
      <c r="M201" s="62">
        <v>2014</v>
      </c>
      <c r="N201" s="63">
        <v>13</v>
      </c>
    </row>
    <row r="202" spans="1:14" ht="38.25" customHeight="1" x14ac:dyDescent="0.3">
      <c r="A202" s="91">
        <v>69</v>
      </c>
      <c r="B202" s="47" t="s">
        <v>108</v>
      </c>
      <c r="C202" s="54" t="s">
        <v>115</v>
      </c>
      <c r="D202" s="62" t="s">
        <v>106</v>
      </c>
      <c r="E202" s="26">
        <v>1</v>
      </c>
      <c r="F202" s="30" t="s">
        <v>25</v>
      </c>
      <c r="G202" s="63">
        <v>240</v>
      </c>
      <c r="H202" s="72" t="s">
        <v>119</v>
      </c>
      <c r="I202" s="31" t="s">
        <v>46</v>
      </c>
      <c r="J202" s="31" t="s">
        <v>46</v>
      </c>
      <c r="K202" s="31" t="s">
        <v>180</v>
      </c>
      <c r="L202" s="74" t="s">
        <v>600</v>
      </c>
      <c r="M202" s="62">
        <v>2014</v>
      </c>
      <c r="N202" s="63">
        <v>13</v>
      </c>
    </row>
    <row r="203" spans="1:14" ht="38.25" customHeight="1" x14ac:dyDescent="0.3">
      <c r="A203" s="91">
        <v>69</v>
      </c>
      <c r="B203" s="47" t="s">
        <v>108</v>
      </c>
      <c r="C203" s="54" t="s">
        <v>115</v>
      </c>
      <c r="D203" s="62" t="s">
        <v>15</v>
      </c>
      <c r="E203" s="26">
        <v>2.7</v>
      </c>
      <c r="F203" s="30" t="s">
        <v>25</v>
      </c>
      <c r="G203" s="63">
        <v>240</v>
      </c>
      <c r="H203" s="72" t="s">
        <v>119</v>
      </c>
      <c r="I203" s="31" t="s">
        <v>46</v>
      </c>
      <c r="J203" s="31" t="s">
        <v>46</v>
      </c>
      <c r="K203" s="31" t="s">
        <v>180</v>
      </c>
      <c r="L203" s="74" t="s">
        <v>600</v>
      </c>
      <c r="M203" s="62">
        <v>2014</v>
      </c>
      <c r="N203" s="63">
        <v>13</v>
      </c>
    </row>
    <row r="204" spans="1:14" ht="38.25" customHeight="1" x14ac:dyDescent="0.3">
      <c r="A204" s="91">
        <v>69</v>
      </c>
      <c r="B204" s="47" t="s">
        <v>108</v>
      </c>
      <c r="C204" s="54" t="s">
        <v>115</v>
      </c>
      <c r="D204" s="62" t="s">
        <v>53</v>
      </c>
      <c r="E204" s="26">
        <v>9.1999999999999993</v>
      </c>
      <c r="F204" s="30" t="s">
        <v>25</v>
      </c>
      <c r="G204" s="63">
        <v>240</v>
      </c>
      <c r="H204" s="72" t="s">
        <v>119</v>
      </c>
      <c r="I204" s="31" t="s">
        <v>46</v>
      </c>
      <c r="J204" s="31" t="s">
        <v>46</v>
      </c>
      <c r="K204" s="31" t="s">
        <v>180</v>
      </c>
      <c r="L204" s="74" t="s">
        <v>600</v>
      </c>
      <c r="M204" s="62">
        <v>2014</v>
      </c>
      <c r="N204" s="63">
        <v>13</v>
      </c>
    </row>
    <row r="205" spans="1:14" ht="51" customHeight="1" x14ac:dyDescent="0.3">
      <c r="A205" s="78">
        <v>70</v>
      </c>
      <c r="B205" s="77" t="s">
        <v>108</v>
      </c>
      <c r="C205" s="78" t="s">
        <v>116</v>
      </c>
      <c r="D205" s="79" t="s">
        <v>16</v>
      </c>
      <c r="E205" s="41">
        <v>8.1999999999999993</v>
      </c>
      <c r="F205" s="40" t="s">
        <v>598</v>
      </c>
      <c r="G205" s="80">
        <v>240</v>
      </c>
      <c r="H205" s="81" t="s">
        <v>119</v>
      </c>
      <c r="I205" s="82" t="s">
        <v>46</v>
      </c>
      <c r="J205" s="82" t="s">
        <v>46</v>
      </c>
      <c r="K205" s="82" t="s">
        <v>181</v>
      </c>
      <c r="L205" s="83" t="s">
        <v>599</v>
      </c>
      <c r="M205" s="79">
        <v>2014</v>
      </c>
      <c r="N205" s="80">
        <v>13</v>
      </c>
    </row>
    <row r="206" spans="1:14" ht="51" customHeight="1" x14ac:dyDescent="0.3">
      <c r="A206" s="78">
        <v>70</v>
      </c>
      <c r="B206" s="77" t="s">
        <v>108</v>
      </c>
      <c r="C206" s="78" t="s">
        <v>116</v>
      </c>
      <c r="D206" s="79" t="s">
        <v>106</v>
      </c>
      <c r="E206" s="41">
        <v>0.81</v>
      </c>
      <c r="F206" s="40" t="s">
        <v>25</v>
      </c>
      <c r="G206" s="80">
        <v>240</v>
      </c>
      <c r="H206" s="81" t="s">
        <v>119</v>
      </c>
      <c r="I206" s="82" t="s">
        <v>46</v>
      </c>
      <c r="J206" s="82" t="s">
        <v>46</v>
      </c>
      <c r="K206" s="82" t="s">
        <v>181</v>
      </c>
      <c r="L206" s="83" t="s">
        <v>599</v>
      </c>
      <c r="M206" s="79">
        <v>2014</v>
      </c>
      <c r="N206" s="80">
        <v>13</v>
      </c>
    </row>
    <row r="207" spans="1:14" ht="51" customHeight="1" x14ac:dyDescent="0.3">
      <c r="A207" s="78">
        <v>70</v>
      </c>
      <c r="B207" s="77" t="s">
        <v>108</v>
      </c>
      <c r="C207" s="78" t="s">
        <v>116</v>
      </c>
      <c r="D207" s="79" t="s">
        <v>15</v>
      </c>
      <c r="E207" s="41">
        <v>11</v>
      </c>
      <c r="F207" s="40" t="s">
        <v>25</v>
      </c>
      <c r="G207" s="80">
        <v>240</v>
      </c>
      <c r="H207" s="81" t="s">
        <v>119</v>
      </c>
      <c r="I207" s="82" t="s">
        <v>46</v>
      </c>
      <c r="J207" s="82" t="s">
        <v>46</v>
      </c>
      <c r="K207" s="82" t="s">
        <v>181</v>
      </c>
      <c r="L207" s="83" t="s">
        <v>599</v>
      </c>
      <c r="M207" s="79">
        <v>2014</v>
      </c>
      <c r="N207" s="80">
        <v>13</v>
      </c>
    </row>
    <row r="208" spans="1:14" ht="51" customHeight="1" x14ac:dyDescent="0.3">
      <c r="A208" s="78">
        <v>70</v>
      </c>
      <c r="B208" s="77" t="s">
        <v>108</v>
      </c>
      <c r="C208" s="78" t="s">
        <v>116</v>
      </c>
      <c r="D208" s="79" t="s">
        <v>53</v>
      </c>
      <c r="E208" s="41">
        <v>9</v>
      </c>
      <c r="F208" s="40" t="s">
        <v>25</v>
      </c>
      <c r="G208" s="80">
        <v>240</v>
      </c>
      <c r="H208" s="81" t="s">
        <v>119</v>
      </c>
      <c r="I208" s="82" t="s">
        <v>46</v>
      </c>
      <c r="J208" s="82" t="s">
        <v>46</v>
      </c>
      <c r="K208" s="82" t="s">
        <v>181</v>
      </c>
      <c r="L208" s="83" t="s">
        <v>599</v>
      </c>
      <c r="M208" s="79">
        <v>2014</v>
      </c>
      <c r="N208" s="80">
        <v>13</v>
      </c>
    </row>
    <row r="209" spans="1:14" ht="51" customHeight="1" x14ac:dyDescent="0.3">
      <c r="A209" s="91">
        <v>71</v>
      </c>
      <c r="B209" s="47" t="s">
        <v>108</v>
      </c>
      <c r="C209" s="54" t="s">
        <v>117</v>
      </c>
      <c r="D209" s="62" t="s">
        <v>16</v>
      </c>
      <c r="E209" s="26">
        <v>7.6</v>
      </c>
      <c r="F209" s="30" t="s">
        <v>598</v>
      </c>
      <c r="G209" s="63">
        <v>240</v>
      </c>
      <c r="H209" s="72" t="s">
        <v>119</v>
      </c>
      <c r="I209" s="31" t="s">
        <v>46</v>
      </c>
      <c r="J209" s="31" t="s">
        <v>46</v>
      </c>
      <c r="K209" s="31" t="s">
        <v>182</v>
      </c>
      <c r="L209" s="74" t="s">
        <v>687</v>
      </c>
      <c r="M209" s="62">
        <v>2014</v>
      </c>
      <c r="N209" s="63">
        <v>13</v>
      </c>
    </row>
    <row r="210" spans="1:14" ht="51" customHeight="1" x14ac:dyDescent="0.3">
      <c r="A210" s="91">
        <v>71</v>
      </c>
      <c r="B210" s="47" t="s">
        <v>108</v>
      </c>
      <c r="C210" s="54" t="s">
        <v>117</v>
      </c>
      <c r="D210" s="62" t="s">
        <v>106</v>
      </c>
      <c r="E210" s="26">
        <v>0.59</v>
      </c>
      <c r="F210" s="30" t="s">
        <v>25</v>
      </c>
      <c r="G210" s="63">
        <v>240</v>
      </c>
      <c r="H210" s="72" t="s">
        <v>119</v>
      </c>
      <c r="I210" s="31" t="s">
        <v>46</v>
      </c>
      <c r="J210" s="31" t="s">
        <v>46</v>
      </c>
      <c r="K210" s="31" t="s">
        <v>182</v>
      </c>
      <c r="L210" s="74" t="s">
        <v>687</v>
      </c>
      <c r="M210" s="62">
        <v>2014</v>
      </c>
      <c r="N210" s="63">
        <v>13</v>
      </c>
    </row>
    <row r="211" spans="1:14" ht="51" customHeight="1" x14ac:dyDescent="0.3">
      <c r="A211" s="91">
        <v>71</v>
      </c>
      <c r="B211" s="47" t="s">
        <v>108</v>
      </c>
      <c r="C211" s="54" t="s">
        <v>117</v>
      </c>
      <c r="D211" s="62" t="s">
        <v>15</v>
      </c>
      <c r="E211" s="26">
        <v>8.5</v>
      </c>
      <c r="F211" s="30" t="s">
        <v>25</v>
      </c>
      <c r="G211" s="63">
        <v>240</v>
      </c>
      <c r="H211" s="72" t="s">
        <v>119</v>
      </c>
      <c r="I211" s="31" t="s">
        <v>46</v>
      </c>
      <c r="J211" s="31" t="s">
        <v>46</v>
      </c>
      <c r="K211" s="31" t="s">
        <v>182</v>
      </c>
      <c r="L211" s="74" t="s">
        <v>687</v>
      </c>
      <c r="M211" s="62">
        <v>2014</v>
      </c>
      <c r="N211" s="63">
        <v>13</v>
      </c>
    </row>
    <row r="212" spans="1:14" ht="51" customHeight="1" x14ac:dyDescent="0.3">
      <c r="A212" s="91">
        <v>71</v>
      </c>
      <c r="B212" s="47" t="s">
        <v>108</v>
      </c>
      <c r="C212" s="54" t="s">
        <v>117</v>
      </c>
      <c r="D212" s="62" t="s">
        <v>53</v>
      </c>
      <c r="E212" s="26">
        <v>9.1999999999999993</v>
      </c>
      <c r="F212" s="30" t="s">
        <v>25</v>
      </c>
      <c r="G212" s="63">
        <v>240</v>
      </c>
      <c r="H212" s="72" t="s">
        <v>119</v>
      </c>
      <c r="I212" s="31" t="s">
        <v>46</v>
      </c>
      <c r="J212" s="31" t="s">
        <v>46</v>
      </c>
      <c r="K212" s="31" t="s">
        <v>182</v>
      </c>
      <c r="L212" s="74" t="s">
        <v>687</v>
      </c>
      <c r="M212" s="62">
        <v>2014</v>
      </c>
      <c r="N212" s="63">
        <v>13</v>
      </c>
    </row>
    <row r="213" spans="1:14" ht="51" customHeight="1" x14ac:dyDescent="0.3">
      <c r="A213" s="78">
        <v>72</v>
      </c>
      <c r="B213" s="77" t="s">
        <v>108</v>
      </c>
      <c r="C213" s="78" t="s">
        <v>118</v>
      </c>
      <c r="D213" s="79" t="s">
        <v>16</v>
      </c>
      <c r="E213" s="41">
        <v>8</v>
      </c>
      <c r="F213" s="40" t="s">
        <v>598</v>
      </c>
      <c r="G213" s="80">
        <v>240</v>
      </c>
      <c r="H213" s="81" t="s">
        <v>119</v>
      </c>
      <c r="I213" s="82" t="s">
        <v>46</v>
      </c>
      <c r="J213" s="82" t="s">
        <v>46</v>
      </c>
      <c r="K213" s="82" t="s">
        <v>183</v>
      </c>
      <c r="L213" s="83" t="s">
        <v>600</v>
      </c>
      <c r="M213" s="79">
        <v>2014</v>
      </c>
      <c r="N213" s="80">
        <v>13</v>
      </c>
    </row>
    <row r="214" spans="1:14" ht="51" customHeight="1" x14ac:dyDescent="0.3">
      <c r="A214" s="78">
        <v>72</v>
      </c>
      <c r="B214" s="77" t="s">
        <v>108</v>
      </c>
      <c r="C214" s="78" t="s">
        <v>118</v>
      </c>
      <c r="D214" s="79" t="s">
        <v>106</v>
      </c>
      <c r="E214" s="41">
        <v>0.6</v>
      </c>
      <c r="F214" s="40" t="s">
        <v>25</v>
      </c>
      <c r="G214" s="80">
        <v>240</v>
      </c>
      <c r="H214" s="81" t="s">
        <v>119</v>
      </c>
      <c r="I214" s="82" t="s">
        <v>46</v>
      </c>
      <c r="J214" s="82" t="s">
        <v>46</v>
      </c>
      <c r="K214" s="82" t="s">
        <v>183</v>
      </c>
      <c r="L214" s="83" t="s">
        <v>600</v>
      </c>
      <c r="M214" s="79">
        <v>2014</v>
      </c>
      <c r="N214" s="80">
        <v>13</v>
      </c>
    </row>
    <row r="215" spans="1:14" ht="51" customHeight="1" x14ac:dyDescent="0.3">
      <c r="A215" s="78">
        <v>72</v>
      </c>
      <c r="B215" s="77" t="s">
        <v>108</v>
      </c>
      <c r="C215" s="78" t="s">
        <v>118</v>
      </c>
      <c r="D215" s="79" t="s">
        <v>15</v>
      </c>
      <c r="E215" s="41">
        <v>9.5</v>
      </c>
      <c r="F215" s="40" t="s">
        <v>25</v>
      </c>
      <c r="G215" s="80">
        <v>240</v>
      </c>
      <c r="H215" s="81" t="s">
        <v>119</v>
      </c>
      <c r="I215" s="82" t="s">
        <v>46</v>
      </c>
      <c r="J215" s="82" t="s">
        <v>46</v>
      </c>
      <c r="K215" s="82" t="s">
        <v>183</v>
      </c>
      <c r="L215" s="83" t="s">
        <v>600</v>
      </c>
      <c r="M215" s="79">
        <v>2014</v>
      </c>
      <c r="N215" s="80">
        <v>13</v>
      </c>
    </row>
    <row r="216" spans="1:14" ht="51" customHeight="1" x14ac:dyDescent="0.3">
      <c r="A216" s="78">
        <v>72</v>
      </c>
      <c r="B216" s="77" t="s">
        <v>108</v>
      </c>
      <c r="C216" s="78" t="s">
        <v>118</v>
      </c>
      <c r="D216" s="79" t="s">
        <v>53</v>
      </c>
      <c r="E216" s="41">
        <v>14.4</v>
      </c>
      <c r="F216" s="40" t="s">
        <v>25</v>
      </c>
      <c r="G216" s="80">
        <v>240</v>
      </c>
      <c r="H216" s="81" t="s">
        <v>119</v>
      </c>
      <c r="I216" s="82" t="s">
        <v>46</v>
      </c>
      <c r="J216" s="82" t="s">
        <v>46</v>
      </c>
      <c r="K216" s="82" t="s">
        <v>183</v>
      </c>
      <c r="L216" s="83" t="s">
        <v>600</v>
      </c>
      <c r="M216" s="79">
        <v>2014</v>
      </c>
      <c r="N216" s="80">
        <v>13</v>
      </c>
    </row>
    <row r="217" spans="1:14" ht="89.25" customHeight="1" x14ac:dyDescent="0.3">
      <c r="A217" s="91">
        <v>73</v>
      </c>
      <c r="B217" s="47" t="s">
        <v>123</v>
      </c>
      <c r="C217" s="54" t="s">
        <v>120</v>
      </c>
      <c r="D217" s="62" t="s">
        <v>16</v>
      </c>
      <c r="E217" s="26">
        <v>31.48</v>
      </c>
      <c r="F217" s="30" t="s">
        <v>31</v>
      </c>
      <c r="G217" s="63">
        <f>7*24</f>
        <v>168</v>
      </c>
      <c r="H217" s="72" t="s">
        <v>121</v>
      </c>
      <c r="I217" s="31" t="s">
        <v>122</v>
      </c>
      <c r="J217" s="31" t="s">
        <v>125</v>
      </c>
      <c r="K217" s="31" t="s">
        <v>124</v>
      </c>
      <c r="L217" s="73" t="s">
        <v>682</v>
      </c>
      <c r="M217" s="62">
        <v>2015</v>
      </c>
      <c r="N217" s="63">
        <v>14</v>
      </c>
    </row>
    <row r="218" spans="1:14" ht="89.25" customHeight="1" x14ac:dyDescent="0.3">
      <c r="A218" s="91">
        <v>73</v>
      </c>
      <c r="B218" s="47" t="s">
        <v>123</v>
      </c>
      <c r="C218" s="54" t="s">
        <v>120</v>
      </c>
      <c r="D218" s="62" t="s">
        <v>14</v>
      </c>
      <c r="E218" s="34">
        <v>1951.63</v>
      </c>
      <c r="F218" s="30" t="s">
        <v>31</v>
      </c>
      <c r="G218" s="63">
        <f t="shared" ref="G218:G220" si="15">7*24</f>
        <v>168</v>
      </c>
      <c r="H218" s="72" t="s">
        <v>121</v>
      </c>
      <c r="I218" s="31" t="s">
        <v>122</v>
      </c>
      <c r="J218" s="31" t="s">
        <v>125</v>
      </c>
      <c r="K218" s="31" t="s">
        <v>124</v>
      </c>
      <c r="L218" s="73" t="s">
        <v>682</v>
      </c>
      <c r="M218" s="62">
        <v>2015</v>
      </c>
      <c r="N218" s="63">
        <v>14</v>
      </c>
    </row>
    <row r="219" spans="1:14" ht="89.25" customHeight="1" x14ac:dyDescent="0.3">
      <c r="A219" s="91">
        <v>73</v>
      </c>
      <c r="B219" s="47" t="s">
        <v>123</v>
      </c>
      <c r="C219" s="54" t="s">
        <v>120</v>
      </c>
      <c r="D219" s="62" t="s">
        <v>15</v>
      </c>
      <c r="E219" s="34">
        <v>655.94</v>
      </c>
      <c r="F219" s="30" t="s">
        <v>31</v>
      </c>
      <c r="G219" s="63">
        <f t="shared" si="15"/>
        <v>168</v>
      </c>
      <c r="H219" s="72" t="s">
        <v>121</v>
      </c>
      <c r="I219" s="31" t="s">
        <v>122</v>
      </c>
      <c r="J219" s="31" t="s">
        <v>125</v>
      </c>
      <c r="K219" s="31" t="s">
        <v>124</v>
      </c>
      <c r="L219" s="73" t="s">
        <v>682</v>
      </c>
      <c r="M219" s="62">
        <v>2015</v>
      </c>
      <c r="N219" s="63">
        <v>14</v>
      </c>
    </row>
    <row r="220" spans="1:14" ht="89.25" customHeight="1" x14ac:dyDescent="0.3">
      <c r="A220" s="91">
        <v>73</v>
      </c>
      <c r="B220" s="47" t="s">
        <v>123</v>
      </c>
      <c r="C220" s="54" t="s">
        <v>120</v>
      </c>
      <c r="D220" s="62" t="s">
        <v>53</v>
      </c>
      <c r="E220" s="34">
        <v>540.57000000000005</v>
      </c>
      <c r="F220" s="30" t="s">
        <v>31</v>
      </c>
      <c r="G220" s="63">
        <f t="shared" si="15"/>
        <v>168</v>
      </c>
      <c r="H220" s="72" t="s">
        <v>121</v>
      </c>
      <c r="I220" s="31" t="s">
        <v>122</v>
      </c>
      <c r="J220" s="31" t="s">
        <v>125</v>
      </c>
      <c r="K220" s="31" t="s">
        <v>124</v>
      </c>
      <c r="L220" s="73" t="s">
        <v>682</v>
      </c>
      <c r="M220" s="62">
        <v>2015</v>
      </c>
      <c r="N220" s="63">
        <v>14</v>
      </c>
    </row>
    <row r="221" spans="1:14" ht="38.25" customHeight="1" x14ac:dyDescent="0.3">
      <c r="A221" s="78">
        <v>74</v>
      </c>
      <c r="B221" s="77" t="s">
        <v>20</v>
      </c>
      <c r="C221" s="78" t="s">
        <v>126</v>
      </c>
      <c r="D221" s="79" t="s">
        <v>16</v>
      </c>
      <c r="E221" s="85">
        <v>8.01</v>
      </c>
      <c r="F221" s="40" t="s">
        <v>17</v>
      </c>
      <c r="G221" s="80">
        <f>4*24</f>
        <v>96</v>
      </c>
      <c r="H221" s="81" t="s">
        <v>127</v>
      </c>
      <c r="I221" s="82" t="s">
        <v>247</v>
      </c>
      <c r="J221" s="82" t="s">
        <v>128</v>
      </c>
      <c r="K221" s="82" t="s">
        <v>248</v>
      </c>
      <c r="L221" s="83"/>
      <c r="M221" s="79">
        <v>2018</v>
      </c>
      <c r="N221" s="80">
        <v>15</v>
      </c>
    </row>
    <row r="222" spans="1:14" ht="38.25" customHeight="1" x14ac:dyDescent="0.3">
      <c r="A222" s="78">
        <v>74</v>
      </c>
      <c r="B222" s="77" t="s">
        <v>20</v>
      </c>
      <c r="C222" s="78" t="s">
        <v>126</v>
      </c>
      <c r="D222" s="79" t="s">
        <v>15</v>
      </c>
      <c r="E222" s="85">
        <v>17.16</v>
      </c>
      <c r="F222" s="40" t="s">
        <v>17</v>
      </c>
      <c r="G222" s="80">
        <f t="shared" ref="G222:G223" si="16">4*24</f>
        <v>96</v>
      </c>
      <c r="H222" s="81" t="s">
        <v>127</v>
      </c>
      <c r="I222" s="82" t="s">
        <v>247</v>
      </c>
      <c r="J222" s="82" t="s">
        <v>128</v>
      </c>
      <c r="K222" s="82" t="s">
        <v>248</v>
      </c>
      <c r="L222" s="83"/>
      <c r="M222" s="79">
        <v>2018</v>
      </c>
      <c r="N222" s="80">
        <v>15</v>
      </c>
    </row>
    <row r="223" spans="1:14" ht="38.25" customHeight="1" x14ac:dyDescent="0.3">
      <c r="A223" s="78">
        <v>74</v>
      </c>
      <c r="B223" s="77" t="s">
        <v>20</v>
      </c>
      <c r="C223" s="78" t="s">
        <v>126</v>
      </c>
      <c r="D223" s="92" t="s">
        <v>53</v>
      </c>
      <c r="E223" s="85">
        <v>90.24</v>
      </c>
      <c r="F223" s="40" t="s">
        <v>17</v>
      </c>
      <c r="G223" s="80">
        <f t="shared" si="16"/>
        <v>96</v>
      </c>
      <c r="H223" s="81" t="s">
        <v>127</v>
      </c>
      <c r="I223" s="82" t="s">
        <v>247</v>
      </c>
      <c r="J223" s="82" t="s">
        <v>128</v>
      </c>
      <c r="K223" s="82" t="s">
        <v>248</v>
      </c>
      <c r="L223" s="83"/>
      <c r="M223" s="79">
        <v>2018</v>
      </c>
      <c r="N223" s="80">
        <v>15</v>
      </c>
    </row>
    <row r="224" spans="1:14" ht="101.25" customHeight="1" x14ac:dyDescent="0.3">
      <c r="A224" s="91">
        <v>75</v>
      </c>
      <c r="B224" s="47" t="s">
        <v>12</v>
      </c>
      <c r="C224" s="54" t="s">
        <v>129</v>
      </c>
      <c r="D224" s="62" t="s">
        <v>37</v>
      </c>
      <c r="E224" s="26">
        <v>3</v>
      </c>
      <c r="F224" s="30" t="s">
        <v>25</v>
      </c>
      <c r="G224" s="63">
        <f>4*14</f>
        <v>56</v>
      </c>
      <c r="H224" s="72" t="s">
        <v>121</v>
      </c>
      <c r="I224" s="31" t="s">
        <v>130</v>
      </c>
      <c r="J224" s="31" t="s">
        <v>32</v>
      </c>
      <c r="K224" s="31" t="s">
        <v>131</v>
      </c>
      <c r="L224" s="73" t="s">
        <v>587</v>
      </c>
      <c r="M224" s="62">
        <v>2016</v>
      </c>
      <c r="N224" s="63">
        <v>16</v>
      </c>
    </row>
    <row r="225" spans="1:14" ht="100.5" customHeight="1" x14ac:dyDescent="0.3">
      <c r="A225" s="91">
        <v>75</v>
      </c>
      <c r="B225" s="47" t="s">
        <v>12</v>
      </c>
      <c r="C225" s="54" t="s">
        <v>129</v>
      </c>
      <c r="D225" s="62" t="s">
        <v>591</v>
      </c>
      <c r="E225" s="26">
        <v>1.2</v>
      </c>
      <c r="F225" s="30" t="s">
        <v>25</v>
      </c>
      <c r="G225" s="63">
        <f t="shared" ref="G225:G226" si="17">4*14</f>
        <v>56</v>
      </c>
      <c r="H225" s="72" t="s">
        <v>121</v>
      </c>
      <c r="I225" s="31" t="s">
        <v>130</v>
      </c>
      <c r="J225" s="31" t="s">
        <v>32</v>
      </c>
      <c r="K225" s="31" t="s">
        <v>131</v>
      </c>
      <c r="L225" s="73" t="s">
        <v>587</v>
      </c>
      <c r="M225" s="62">
        <v>2016</v>
      </c>
      <c r="N225" s="63">
        <v>16</v>
      </c>
    </row>
    <row r="226" spans="1:14" ht="101.25" customHeight="1" x14ac:dyDescent="0.3">
      <c r="A226" s="91">
        <v>75</v>
      </c>
      <c r="B226" s="47" t="s">
        <v>12</v>
      </c>
      <c r="C226" s="54" t="s">
        <v>129</v>
      </c>
      <c r="D226" s="62" t="s">
        <v>592</v>
      </c>
      <c r="E226" s="26">
        <v>1</v>
      </c>
      <c r="F226" s="30" t="s">
        <v>25</v>
      </c>
      <c r="G226" s="63">
        <f t="shared" si="17"/>
        <v>56</v>
      </c>
      <c r="H226" s="72" t="s">
        <v>121</v>
      </c>
      <c r="I226" s="31" t="s">
        <v>130</v>
      </c>
      <c r="J226" s="31" t="s">
        <v>32</v>
      </c>
      <c r="K226" s="31" t="s">
        <v>131</v>
      </c>
      <c r="L226" s="73" t="s">
        <v>587</v>
      </c>
      <c r="M226" s="62">
        <v>2016</v>
      </c>
      <c r="N226" s="63">
        <v>16</v>
      </c>
    </row>
    <row r="227" spans="1:14" ht="89.25" customHeight="1" x14ac:dyDescent="0.3">
      <c r="A227" s="78">
        <v>76</v>
      </c>
      <c r="B227" s="77" t="s">
        <v>476</v>
      </c>
      <c r="C227" s="78" t="s">
        <v>483</v>
      </c>
      <c r="D227" s="79" t="s">
        <v>16</v>
      </c>
      <c r="E227" s="41">
        <v>2.31</v>
      </c>
      <c r="F227" s="40" t="s">
        <v>17</v>
      </c>
      <c r="G227" s="80">
        <f>6*24</f>
        <v>144</v>
      </c>
      <c r="H227" s="79" t="s">
        <v>487</v>
      </c>
      <c r="I227" s="40" t="s">
        <v>485</v>
      </c>
      <c r="J227" s="40" t="s">
        <v>484</v>
      </c>
      <c r="K227" s="40" t="s">
        <v>486</v>
      </c>
      <c r="L227" s="80" t="s">
        <v>688</v>
      </c>
      <c r="M227" s="79">
        <v>2010</v>
      </c>
      <c r="N227" s="80">
        <v>17</v>
      </c>
    </row>
    <row r="228" spans="1:14" ht="89.25" customHeight="1" x14ac:dyDescent="0.3">
      <c r="A228" s="91">
        <v>77</v>
      </c>
      <c r="B228" s="47" t="s">
        <v>488</v>
      </c>
      <c r="C228" s="54" t="s">
        <v>483</v>
      </c>
      <c r="D228" s="62" t="s">
        <v>16</v>
      </c>
      <c r="E228" s="26">
        <v>2.4</v>
      </c>
      <c r="F228" s="30" t="s">
        <v>17</v>
      </c>
      <c r="G228" s="63">
        <f>6*24</f>
        <v>144</v>
      </c>
      <c r="H228" s="62" t="s">
        <v>487</v>
      </c>
      <c r="I228" s="30" t="s">
        <v>485</v>
      </c>
      <c r="J228" s="30" t="s">
        <v>484</v>
      </c>
      <c r="K228" s="30" t="s">
        <v>489</v>
      </c>
      <c r="L228" s="63" t="s">
        <v>689</v>
      </c>
      <c r="M228" s="62">
        <v>2010</v>
      </c>
      <c r="N228" s="63">
        <v>17</v>
      </c>
    </row>
    <row r="229" spans="1:14" ht="38.25" customHeight="1" x14ac:dyDescent="0.3">
      <c r="A229" s="78">
        <v>78</v>
      </c>
      <c r="B229" s="77" t="s">
        <v>20</v>
      </c>
      <c r="C229" s="78" t="s">
        <v>132</v>
      </c>
      <c r="D229" s="79" t="s">
        <v>14</v>
      </c>
      <c r="E229" s="41">
        <v>158.4</v>
      </c>
      <c r="F229" s="40" t="s">
        <v>31</v>
      </c>
      <c r="G229" s="80">
        <f>4*24</f>
        <v>96</v>
      </c>
      <c r="H229" s="81" t="s">
        <v>133</v>
      </c>
      <c r="I229" s="82" t="s">
        <v>134</v>
      </c>
      <c r="J229" s="82" t="s">
        <v>46</v>
      </c>
      <c r="K229" s="82" t="s">
        <v>184</v>
      </c>
      <c r="L229" s="83" t="s">
        <v>135</v>
      </c>
      <c r="M229" s="79">
        <v>2014</v>
      </c>
      <c r="N229" s="80">
        <v>18</v>
      </c>
    </row>
    <row r="230" spans="1:14" ht="38.25" customHeight="1" x14ac:dyDescent="0.3">
      <c r="A230" s="78">
        <v>78</v>
      </c>
      <c r="B230" s="77" t="s">
        <v>20</v>
      </c>
      <c r="C230" s="78" t="s">
        <v>132</v>
      </c>
      <c r="D230" s="79" t="s">
        <v>16</v>
      </c>
      <c r="E230" s="41">
        <v>1.9</v>
      </c>
      <c r="F230" s="40" t="s">
        <v>31</v>
      </c>
      <c r="G230" s="80">
        <f t="shared" ref="G230:G240" si="18">4*24</f>
        <v>96</v>
      </c>
      <c r="H230" s="81" t="s">
        <v>133</v>
      </c>
      <c r="I230" s="82" t="s">
        <v>134</v>
      </c>
      <c r="J230" s="82" t="s">
        <v>46</v>
      </c>
      <c r="K230" s="82" t="s">
        <v>184</v>
      </c>
      <c r="L230" s="83" t="s">
        <v>135</v>
      </c>
      <c r="M230" s="79">
        <v>2014</v>
      </c>
      <c r="N230" s="80">
        <v>18</v>
      </c>
    </row>
    <row r="231" spans="1:14" ht="38.25" customHeight="1" x14ac:dyDescent="0.3">
      <c r="A231" s="91">
        <v>79</v>
      </c>
      <c r="B231" s="47" t="s">
        <v>12</v>
      </c>
      <c r="C231" s="54" t="s">
        <v>132</v>
      </c>
      <c r="D231" s="62" t="s">
        <v>14</v>
      </c>
      <c r="E231" s="26">
        <v>49.4</v>
      </c>
      <c r="F231" s="30" t="s">
        <v>31</v>
      </c>
      <c r="G231" s="63">
        <f t="shared" si="18"/>
        <v>96</v>
      </c>
      <c r="H231" s="72" t="s">
        <v>133</v>
      </c>
      <c r="I231" s="31" t="s">
        <v>134</v>
      </c>
      <c r="J231" s="31" t="s">
        <v>46</v>
      </c>
      <c r="K231" s="31" t="s">
        <v>184</v>
      </c>
      <c r="L231" s="73" t="s">
        <v>135</v>
      </c>
      <c r="M231" s="62">
        <v>2014</v>
      </c>
      <c r="N231" s="63">
        <v>18</v>
      </c>
    </row>
    <row r="232" spans="1:14" ht="38.25" customHeight="1" x14ac:dyDescent="0.3">
      <c r="A232" s="91">
        <v>79</v>
      </c>
      <c r="B232" s="47" t="s">
        <v>12</v>
      </c>
      <c r="C232" s="54" t="s">
        <v>132</v>
      </c>
      <c r="D232" s="62" t="s">
        <v>16</v>
      </c>
      <c r="E232" s="26">
        <v>2</v>
      </c>
      <c r="F232" s="30" t="s">
        <v>31</v>
      </c>
      <c r="G232" s="63">
        <f t="shared" si="18"/>
        <v>96</v>
      </c>
      <c r="H232" s="72" t="s">
        <v>133</v>
      </c>
      <c r="I232" s="31" t="s">
        <v>134</v>
      </c>
      <c r="J232" s="31" t="s">
        <v>46</v>
      </c>
      <c r="K232" s="31" t="s">
        <v>184</v>
      </c>
      <c r="L232" s="73" t="s">
        <v>135</v>
      </c>
      <c r="M232" s="62">
        <v>2014</v>
      </c>
      <c r="N232" s="63">
        <v>18</v>
      </c>
    </row>
    <row r="233" spans="1:14" ht="38.25" customHeight="1" x14ac:dyDescent="0.3">
      <c r="A233" s="78">
        <v>80</v>
      </c>
      <c r="B233" s="77" t="s">
        <v>47</v>
      </c>
      <c r="C233" s="78" t="s">
        <v>132</v>
      </c>
      <c r="D233" s="79" t="s">
        <v>14</v>
      </c>
      <c r="E233" s="41">
        <v>153</v>
      </c>
      <c r="F233" s="40" t="s">
        <v>31</v>
      </c>
      <c r="G233" s="80">
        <f t="shared" si="18"/>
        <v>96</v>
      </c>
      <c r="H233" s="81" t="s">
        <v>133</v>
      </c>
      <c r="I233" s="82" t="s">
        <v>134</v>
      </c>
      <c r="J233" s="82" t="s">
        <v>46</v>
      </c>
      <c r="K233" s="82" t="s">
        <v>184</v>
      </c>
      <c r="L233" s="83" t="s">
        <v>135</v>
      </c>
      <c r="M233" s="79">
        <v>2014</v>
      </c>
      <c r="N233" s="80">
        <v>18</v>
      </c>
    </row>
    <row r="234" spans="1:14" ht="38.25" customHeight="1" x14ac:dyDescent="0.3">
      <c r="A234" s="78">
        <v>80</v>
      </c>
      <c r="B234" s="77" t="s">
        <v>47</v>
      </c>
      <c r="C234" s="78" t="s">
        <v>132</v>
      </c>
      <c r="D234" s="79" t="s">
        <v>16</v>
      </c>
      <c r="E234" s="41">
        <v>1.4</v>
      </c>
      <c r="F234" s="40" t="s">
        <v>31</v>
      </c>
      <c r="G234" s="80">
        <f t="shared" si="18"/>
        <v>96</v>
      </c>
      <c r="H234" s="81" t="s">
        <v>133</v>
      </c>
      <c r="I234" s="82" t="s">
        <v>134</v>
      </c>
      <c r="J234" s="82" t="s">
        <v>46</v>
      </c>
      <c r="K234" s="82" t="s">
        <v>184</v>
      </c>
      <c r="L234" s="83" t="s">
        <v>135</v>
      </c>
      <c r="M234" s="79">
        <v>2014</v>
      </c>
      <c r="N234" s="80">
        <v>18</v>
      </c>
    </row>
    <row r="235" spans="1:14" ht="38.25" customHeight="1" x14ac:dyDescent="0.3">
      <c r="A235" s="91">
        <v>81</v>
      </c>
      <c r="B235" s="47" t="s">
        <v>20</v>
      </c>
      <c r="C235" s="54" t="s">
        <v>132</v>
      </c>
      <c r="D235" s="62" t="s">
        <v>14</v>
      </c>
      <c r="E235" s="26">
        <v>130.30000000000001</v>
      </c>
      <c r="F235" s="30" t="s">
        <v>31</v>
      </c>
      <c r="G235" s="63">
        <f t="shared" si="18"/>
        <v>96</v>
      </c>
      <c r="H235" s="72" t="s">
        <v>133</v>
      </c>
      <c r="I235" s="31" t="s">
        <v>136</v>
      </c>
      <c r="J235" s="31" t="s">
        <v>11</v>
      </c>
      <c r="K235" s="31" t="s">
        <v>184</v>
      </c>
      <c r="L235" s="73" t="s">
        <v>135</v>
      </c>
      <c r="M235" s="62">
        <v>2014</v>
      </c>
      <c r="N235" s="63">
        <v>18</v>
      </c>
    </row>
    <row r="236" spans="1:14" ht="38.25" customHeight="1" x14ac:dyDescent="0.3">
      <c r="A236" s="91">
        <v>81</v>
      </c>
      <c r="B236" s="47" t="s">
        <v>20</v>
      </c>
      <c r="C236" s="54" t="s">
        <v>132</v>
      </c>
      <c r="D236" s="62" t="s">
        <v>16</v>
      </c>
      <c r="E236" s="26">
        <v>1.9</v>
      </c>
      <c r="F236" s="30" t="s">
        <v>31</v>
      </c>
      <c r="G236" s="63">
        <f t="shared" si="18"/>
        <v>96</v>
      </c>
      <c r="H236" s="72" t="s">
        <v>133</v>
      </c>
      <c r="I236" s="31" t="s">
        <v>136</v>
      </c>
      <c r="J236" s="31" t="s">
        <v>11</v>
      </c>
      <c r="K236" s="31" t="s">
        <v>184</v>
      </c>
      <c r="L236" s="73" t="s">
        <v>135</v>
      </c>
      <c r="M236" s="62">
        <v>2014</v>
      </c>
      <c r="N236" s="63">
        <v>18</v>
      </c>
    </row>
    <row r="237" spans="1:14" ht="63.75" customHeight="1" x14ac:dyDescent="0.3">
      <c r="A237" s="78">
        <v>82</v>
      </c>
      <c r="B237" s="77" t="s">
        <v>12</v>
      </c>
      <c r="C237" s="78" t="s">
        <v>132</v>
      </c>
      <c r="D237" s="79" t="s">
        <v>14</v>
      </c>
      <c r="E237" s="41">
        <v>57.5</v>
      </c>
      <c r="F237" s="40" t="s">
        <v>31</v>
      </c>
      <c r="G237" s="80">
        <f t="shared" si="18"/>
        <v>96</v>
      </c>
      <c r="H237" s="81" t="s">
        <v>133</v>
      </c>
      <c r="I237" s="82" t="s">
        <v>136</v>
      </c>
      <c r="J237" s="82" t="s">
        <v>11</v>
      </c>
      <c r="K237" s="82" t="s">
        <v>184</v>
      </c>
      <c r="L237" s="83" t="s">
        <v>137</v>
      </c>
      <c r="M237" s="79">
        <v>2014</v>
      </c>
      <c r="N237" s="80">
        <v>18</v>
      </c>
    </row>
    <row r="238" spans="1:14" ht="63.75" customHeight="1" x14ac:dyDescent="0.3">
      <c r="A238" s="78">
        <v>82</v>
      </c>
      <c r="B238" s="77" t="s">
        <v>12</v>
      </c>
      <c r="C238" s="78" t="s">
        <v>132</v>
      </c>
      <c r="D238" s="79" t="s">
        <v>16</v>
      </c>
      <c r="E238" s="41">
        <v>1.5</v>
      </c>
      <c r="F238" s="40" t="s">
        <v>31</v>
      </c>
      <c r="G238" s="80">
        <f t="shared" si="18"/>
        <v>96</v>
      </c>
      <c r="H238" s="81" t="s">
        <v>133</v>
      </c>
      <c r="I238" s="82" t="s">
        <v>136</v>
      </c>
      <c r="J238" s="82" t="s">
        <v>11</v>
      </c>
      <c r="K238" s="82" t="s">
        <v>184</v>
      </c>
      <c r="L238" s="83" t="s">
        <v>137</v>
      </c>
      <c r="M238" s="79">
        <v>2014</v>
      </c>
      <c r="N238" s="80">
        <v>18</v>
      </c>
    </row>
    <row r="239" spans="1:14" ht="63.75" customHeight="1" x14ac:dyDescent="0.3">
      <c r="A239" s="91">
        <v>83</v>
      </c>
      <c r="B239" s="47" t="s">
        <v>47</v>
      </c>
      <c r="C239" s="54" t="s">
        <v>132</v>
      </c>
      <c r="D239" s="62" t="s">
        <v>14</v>
      </c>
      <c r="E239" s="26">
        <v>114</v>
      </c>
      <c r="F239" s="30" t="s">
        <v>31</v>
      </c>
      <c r="G239" s="63">
        <f t="shared" si="18"/>
        <v>96</v>
      </c>
      <c r="H239" s="72" t="s">
        <v>133</v>
      </c>
      <c r="I239" s="33" t="s">
        <v>136</v>
      </c>
      <c r="J239" s="31" t="s">
        <v>11</v>
      </c>
      <c r="K239" s="31" t="s">
        <v>184</v>
      </c>
      <c r="L239" s="74" t="s">
        <v>137</v>
      </c>
      <c r="M239" s="65">
        <v>2014</v>
      </c>
      <c r="N239" s="66">
        <v>18</v>
      </c>
    </row>
    <row r="240" spans="1:14" ht="63.75" customHeight="1" x14ac:dyDescent="0.3">
      <c r="A240" s="91">
        <v>83</v>
      </c>
      <c r="B240" s="47" t="s">
        <v>47</v>
      </c>
      <c r="C240" s="54" t="s">
        <v>132</v>
      </c>
      <c r="D240" s="62" t="s">
        <v>16</v>
      </c>
      <c r="E240" s="26">
        <v>1.2</v>
      </c>
      <c r="F240" s="30" t="s">
        <v>31</v>
      </c>
      <c r="G240" s="63">
        <f t="shared" si="18"/>
        <v>96</v>
      </c>
      <c r="H240" s="72" t="s">
        <v>133</v>
      </c>
      <c r="I240" s="33" t="s">
        <v>136</v>
      </c>
      <c r="J240" s="31" t="s">
        <v>11</v>
      </c>
      <c r="K240" s="31" t="s">
        <v>184</v>
      </c>
      <c r="L240" s="74" t="s">
        <v>137</v>
      </c>
      <c r="M240" s="65">
        <v>2014</v>
      </c>
      <c r="N240" s="66">
        <v>18</v>
      </c>
    </row>
    <row r="241" spans="1:14" ht="51" customHeight="1" x14ac:dyDescent="0.3">
      <c r="A241" s="78">
        <v>84</v>
      </c>
      <c r="B241" s="77" t="s">
        <v>142</v>
      </c>
      <c r="C241" s="78" t="s">
        <v>138</v>
      </c>
      <c r="D241" s="79" t="s">
        <v>16</v>
      </c>
      <c r="E241" s="41">
        <v>71.3</v>
      </c>
      <c r="F241" s="40" t="s">
        <v>17</v>
      </c>
      <c r="G241" s="80" t="s">
        <v>32</v>
      </c>
      <c r="H241" s="81" t="s">
        <v>293</v>
      </c>
      <c r="I241" s="82" t="s">
        <v>139</v>
      </c>
      <c r="J241" s="82" t="s">
        <v>32</v>
      </c>
      <c r="K241" s="82" t="s">
        <v>143</v>
      </c>
      <c r="L241" s="83" t="s">
        <v>673</v>
      </c>
      <c r="M241" s="79">
        <v>2015</v>
      </c>
      <c r="N241" s="80">
        <v>19</v>
      </c>
    </row>
    <row r="242" spans="1:14" ht="51" customHeight="1" x14ac:dyDescent="0.3">
      <c r="A242" s="78">
        <v>84</v>
      </c>
      <c r="B242" s="77" t="s">
        <v>142</v>
      </c>
      <c r="C242" s="78" t="s">
        <v>138</v>
      </c>
      <c r="D242" s="79" t="s">
        <v>15</v>
      </c>
      <c r="E242" s="41">
        <v>136.19999999999999</v>
      </c>
      <c r="F242" s="40" t="s">
        <v>17</v>
      </c>
      <c r="G242" s="80" t="s">
        <v>32</v>
      </c>
      <c r="H242" s="81" t="s">
        <v>293</v>
      </c>
      <c r="I242" s="82" t="s">
        <v>139</v>
      </c>
      <c r="J242" s="82" t="s">
        <v>32</v>
      </c>
      <c r="K242" s="82" t="s">
        <v>143</v>
      </c>
      <c r="L242" s="83" t="s">
        <v>673</v>
      </c>
      <c r="M242" s="79">
        <v>2015</v>
      </c>
      <c r="N242" s="80">
        <v>19</v>
      </c>
    </row>
    <row r="243" spans="1:14" ht="51" customHeight="1" x14ac:dyDescent="0.3">
      <c r="A243" s="78">
        <v>84</v>
      </c>
      <c r="B243" s="77" t="s">
        <v>142</v>
      </c>
      <c r="C243" s="78" t="s">
        <v>138</v>
      </c>
      <c r="D243" s="79" t="s">
        <v>14</v>
      </c>
      <c r="E243" s="41">
        <v>11.343999999999999</v>
      </c>
      <c r="F243" s="40" t="s">
        <v>17</v>
      </c>
      <c r="G243" s="80" t="s">
        <v>32</v>
      </c>
      <c r="H243" s="81" t="s">
        <v>293</v>
      </c>
      <c r="I243" s="82" t="s">
        <v>139</v>
      </c>
      <c r="J243" s="82" t="s">
        <v>32</v>
      </c>
      <c r="K243" s="82" t="s">
        <v>143</v>
      </c>
      <c r="L243" s="83" t="s">
        <v>673</v>
      </c>
      <c r="M243" s="79">
        <v>2015</v>
      </c>
      <c r="N243" s="80">
        <v>19</v>
      </c>
    </row>
    <row r="244" spans="1:14" ht="51" customHeight="1" x14ac:dyDescent="0.3">
      <c r="A244" s="78">
        <v>84</v>
      </c>
      <c r="B244" s="77" t="s">
        <v>142</v>
      </c>
      <c r="C244" s="78" t="s">
        <v>138</v>
      </c>
      <c r="D244" s="79" t="s">
        <v>53</v>
      </c>
      <c r="E244" s="41">
        <v>85.1</v>
      </c>
      <c r="F244" s="40" t="s">
        <v>17</v>
      </c>
      <c r="G244" s="80" t="s">
        <v>32</v>
      </c>
      <c r="H244" s="81" t="s">
        <v>293</v>
      </c>
      <c r="I244" s="82" t="s">
        <v>139</v>
      </c>
      <c r="J244" s="82" t="s">
        <v>32</v>
      </c>
      <c r="K244" s="82" t="s">
        <v>143</v>
      </c>
      <c r="L244" s="83" t="s">
        <v>673</v>
      </c>
      <c r="M244" s="79">
        <v>2015</v>
      </c>
      <c r="N244" s="80">
        <v>19</v>
      </c>
    </row>
    <row r="245" spans="1:14" ht="76.5" customHeight="1" x14ac:dyDescent="0.3">
      <c r="A245" s="91">
        <v>85</v>
      </c>
      <c r="B245" s="47" t="s">
        <v>683</v>
      </c>
      <c r="C245" s="54" t="s">
        <v>140</v>
      </c>
      <c r="D245" s="62" t="s">
        <v>16</v>
      </c>
      <c r="E245" s="26">
        <v>11.2</v>
      </c>
      <c r="F245" s="30" t="s">
        <v>17</v>
      </c>
      <c r="G245" s="63">
        <v>24</v>
      </c>
      <c r="H245" s="72" t="s">
        <v>684</v>
      </c>
      <c r="I245" s="31" t="s">
        <v>141</v>
      </c>
      <c r="J245" s="31" t="s">
        <v>686</v>
      </c>
      <c r="K245" s="31" t="s">
        <v>203</v>
      </c>
      <c r="L245" s="73" t="s">
        <v>685</v>
      </c>
      <c r="M245" s="62">
        <v>2011</v>
      </c>
      <c r="N245" s="63">
        <v>20</v>
      </c>
    </row>
    <row r="246" spans="1:14" ht="76.5" customHeight="1" x14ac:dyDescent="0.3">
      <c r="A246" s="91">
        <v>85</v>
      </c>
      <c r="B246" s="47" t="s">
        <v>683</v>
      </c>
      <c r="C246" s="54" t="s">
        <v>140</v>
      </c>
      <c r="D246" s="62" t="s">
        <v>15</v>
      </c>
      <c r="E246" s="26">
        <v>50.7</v>
      </c>
      <c r="F246" s="30" t="s">
        <v>17</v>
      </c>
      <c r="G246" s="63">
        <v>24</v>
      </c>
      <c r="H246" s="72" t="s">
        <v>684</v>
      </c>
      <c r="I246" s="31" t="s">
        <v>141</v>
      </c>
      <c r="J246" s="31" t="s">
        <v>686</v>
      </c>
      <c r="K246" s="31" t="s">
        <v>203</v>
      </c>
      <c r="L246" s="73" t="s">
        <v>685</v>
      </c>
      <c r="M246" s="62">
        <v>2011</v>
      </c>
      <c r="N246" s="63">
        <v>20</v>
      </c>
    </row>
    <row r="247" spans="1:14" ht="51" customHeight="1" x14ac:dyDescent="0.3">
      <c r="A247" s="78">
        <v>86</v>
      </c>
      <c r="B247" s="84" t="s">
        <v>20</v>
      </c>
      <c r="C247" s="86" t="s">
        <v>145</v>
      </c>
      <c r="D247" s="79" t="s">
        <v>15</v>
      </c>
      <c r="E247" s="41">
        <v>420.8</v>
      </c>
      <c r="F247" s="40" t="s">
        <v>17</v>
      </c>
      <c r="G247" s="80" t="s">
        <v>32</v>
      </c>
      <c r="H247" s="81" t="s">
        <v>144</v>
      </c>
      <c r="I247" s="82" t="s">
        <v>249</v>
      </c>
      <c r="J247" s="82" t="s">
        <v>30</v>
      </c>
      <c r="K247" s="82" t="s">
        <v>250</v>
      </c>
      <c r="L247" s="83" t="s">
        <v>596</v>
      </c>
      <c r="M247" s="79">
        <v>2013</v>
      </c>
      <c r="N247" s="80">
        <v>21</v>
      </c>
    </row>
    <row r="248" spans="1:14" ht="51" customHeight="1" x14ac:dyDescent="0.3">
      <c r="A248" s="78">
        <v>86</v>
      </c>
      <c r="B248" s="84" t="s">
        <v>20</v>
      </c>
      <c r="C248" s="86" t="s">
        <v>145</v>
      </c>
      <c r="D248" s="79" t="s">
        <v>16</v>
      </c>
      <c r="E248" s="41">
        <v>22.73</v>
      </c>
      <c r="F248" s="40" t="s">
        <v>17</v>
      </c>
      <c r="G248" s="80" t="s">
        <v>32</v>
      </c>
      <c r="H248" s="81" t="s">
        <v>144</v>
      </c>
      <c r="I248" s="82" t="s">
        <v>249</v>
      </c>
      <c r="J248" s="82" t="s">
        <v>30</v>
      </c>
      <c r="K248" s="82" t="s">
        <v>250</v>
      </c>
      <c r="L248" s="83" t="s">
        <v>596</v>
      </c>
      <c r="M248" s="79">
        <v>2013</v>
      </c>
      <c r="N248" s="80">
        <v>21</v>
      </c>
    </row>
    <row r="249" spans="1:14" ht="65.25" customHeight="1" x14ac:dyDescent="0.3">
      <c r="A249" s="91">
        <v>87</v>
      </c>
      <c r="B249" s="47" t="s">
        <v>20</v>
      </c>
      <c r="C249" s="54" t="s">
        <v>471</v>
      </c>
      <c r="D249" s="62" t="s">
        <v>14</v>
      </c>
      <c r="E249" s="26">
        <v>2830.7</v>
      </c>
      <c r="F249" s="30" t="s">
        <v>17</v>
      </c>
      <c r="G249" s="63">
        <v>72</v>
      </c>
      <c r="H249" s="62" t="s">
        <v>121</v>
      </c>
      <c r="I249" s="30" t="s">
        <v>473</v>
      </c>
      <c r="J249" s="30" t="s">
        <v>11</v>
      </c>
      <c r="K249" s="30" t="s">
        <v>472</v>
      </c>
      <c r="L249" s="63" t="s">
        <v>474</v>
      </c>
      <c r="M249" s="62">
        <v>2013</v>
      </c>
      <c r="N249" s="63">
        <v>22</v>
      </c>
    </row>
    <row r="250" spans="1:14" ht="89.25" customHeight="1" x14ac:dyDescent="0.3">
      <c r="A250" s="78">
        <v>88</v>
      </c>
      <c r="B250" s="77" t="s">
        <v>20</v>
      </c>
      <c r="C250" s="78" t="s">
        <v>149</v>
      </c>
      <c r="D250" s="79" t="s">
        <v>150</v>
      </c>
      <c r="E250" s="41">
        <v>235</v>
      </c>
      <c r="F250" s="40" t="s">
        <v>17</v>
      </c>
      <c r="G250" s="80">
        <v>72</v>
      </c>
      <c r="H250" s="79" t="s">
        <v>146</v>
      </c>
      <c r="I250" s="40" t="s">
        <v>227</v>
      </c>
      <c r="J250" s="40" t="s">
        <v>147</v>
      </c>
      <c r="K250" s="40" t="s">
        <v>204</v>
      </c>
      <c r="L250" s="80" t="s">
        <v>148</v>
      </c>
      <c r="M250" s="79">
        <v>2011</v>
      </c>
      <c r="N250" s="80">
        <v>23</v>
      </c>
    </row>
    <row r="251" spans="1:14" ht="38.25" customHeight="1" x14ac:dyDescent="0.3">
      <c r="A251" s="91">
        <v>89</v>
      </c>
      <c r="B251" s="49" t="s">
        <v>154</v>
      </c>
      <c r="C251" s="55" t="s">
        <v>152</v>
      </c>
      <c r="D251" s="62" t="s">
        <v>14</v>
      </c>
      <c r="E251" s="27">
        <v>146.21</v>
      </c>
      <c r="F251" s="30" t="s">
        <v>17</v>
      </c>
      <c r="G251" s="63" t="s">
        <v>32</v>
      </c>
      <c r="H251" s="72" t="s">
        <v>294</v>
      </c>
      <c r="I251" s="31" t="s">
        <v>251</v>
      </c>
      <c r="J251" s="31" t="s">
        <v>32</v>
      </c>
      <c r="K251" s="31" t="s">
        <v>252</v>
      </c>
      <c r="L251" s="73" t="s">
        <v>151</v>
      </c>
      <c r="M251" s="62">
        <v>2016</v>
      </c>
      <c r="N251" s="63">
        <v>24</v>
      </c>
    </row>
    <row r="252" spans="1:14" ht="38.25" customHeight="1" x14ac:dyDescent="0.3">
      <c r="A252" s="91">
        <v>89</v>
      </c>
      <c r="B252" s="49" t="s">
        <v>154</v>
      </c>
      <c r="C252" s="55" t="s">
        <v>152</v>
      </c>
      <c r="D252" s="62" t="s">
        <v>153</v>
      </c>
      <c r="E252" s="27">
        <v>0.45</v>
      </c>
      <c r="F252" s="30" t="s">
        <v>17</v>
      </c>
      <c r="G252" s="63">
        <f>7*24</f>
        <v>168</v>
      </c>
      <c r="H252" s="72" t="s">
        <v>294</v>
      </c>
      <c r="I252" s="31" t="s">
        <v>251</v>
      </c>
      <c r="J252" s="31" t="s">
        <v>32</v>
      </c>
      <c r="K252" s="31" t="s">
        <v>252</v>
      </c>
      <c r="L252" s="73" t="s">
        <v>151</v>
      </c>
      <c r="M252" s="62">
        <v>2016</v>
      </c>
      <c r="N252" s="63">
        <v>24</v>
      </c>
    </row>
    <row r="253" spans="1:14" ht="38.25" customHeight="1" x14ac:dyDescent="0.3">
      <c r="A253" s="91">
        <v>89</v>
      </c>
      <c r="B253" s="49" t="s">
        <v>154</v>
      </c>
      <c r="C253" s="55" t="s">
        <v>152</v>
      </c>
      <c r="D253" s="62" t="s">
        <v>16</v>
      </c>
      <c r="E253" s="27">
        <v>1.82</v>
      </c>
      <c r="F253" s="30" t="s">
        <v>17</v>
      </c>
      <c r="G253" s="63" t="s">
        <v>32</v>
      </c>
      <c r="H253" s="72" t="s">
        <v>294</v>
      </c>
      <c r="I253" s="31" t="s">
        <v>251</v>
      </c>
      <c r="J253" s="31" t="s">
        <v>32</v>
      </c>
      <c r="K253" s="31" t="s">
        <v>252</v>
      </c>
      <c r="L253" s="73" t="s">
        <v>151</v>
      </c>
      <c r="M253" s="62">
        <v>2016</v>
      </c>
      <c r="N253" s="63">
        <v>24</v>
      </c>
    </row>
    <row r="254" spans="1:14" ht="38.25" customHeight="1" x14ac:dyDescent="0.3">
      <c r="A254" s="91">
        <v>89</v>
      </c>
      <c r="B254" s="49" t="s">
        <v>154</v>
      </c>
      <c r="C254" s="55" t="s">
        <v>152</v>
      </c>
      <c r="D254" s="62" t="s">
        <v>53</v>
      </c>
      <c r="E254" s="26">
        <v>10.48</v>
      </c>
      <c r="F254" s="30" t="s">
        <v>17</v>
      </c>
      <c r="G254" s="63" t="s">
        <v>32</v>
      </c>
      <c r="H254" s="72" t="s">
        <v>294</v>
      </c>
      <c r="I254" s="31" t="s">
        <v>251</v>
      </c>
      <c r="J254" s="31" t="s">
        <v>32</v>
      </c>
      <c r="K254" s="31" t="s">
        <v>252</v>
      </c>
      <c r="L254" s="73" t="s">
        <v>151</v>
      </c>
      <c r="M254" s="62">
        <v>2016</v>
      </c>
      <c r="N254" s="63">
        <v>24</v>
      </c>
    </row>
    <row r="255" spans="1:14" ht="38.25" customHeight="1" x14ac:dyDescent="0.3">
      <c r="A255" s="78">
        <v>90</v>
      </c>
      <c r="B255" s="84" t="s">
        <v>47</v>
      </c>
      <c r="C255" s="86" t="s">
        <v>152</v>
      </c>
      <c r="D255" s="79" t="s">
        <v>14</v>
      </c>
      <c r="E255" s="41">
        <v>202.75</v>
      </c>
      <c r="F255" s="40" t="s">
        <v>17</v>
      </c>
      <c r="G255" s="80" t="s">
        <v>32</v>
      </c>
      <c r="H255" s="81" t="s">
        <v>295</v>
      </c>
      <c r="I255" s="82" t="s">
        <v>251</v>
      </c>
      <c r="J255" s="82" t="s">
        <v>32</v>
      </c>
      <c r="K255" s="82" t="s">
        <v>252</v>
      </c>
      <c r="L255" s="83"/>
      <c r="M255" s="79">
        <v>2016</v>
      </c>
      <c r="N255" s="80">
        <v>24</v>
      </c>
    </row>
    <row r="256" spans="1:14" ht="38.25" customHeight="1" x14ac:dyDescent="0.3">
      <c r="A256" s="78">
        <v>90</v>
      </c>
      <c r="B256" s="84" t="s">
        <v>47</v>
      </c>
      <c r="C256" s="86" t="s">
        <v>152</v>
      </c>
      <c r="D256" s="79" t="s">
        <v>153</v>
      </c>
      <c r="E256" s="41">
        <v>0.97</v>
      </c>
      <c r="F256" s="40" t="s">
        <v>17</v>
      </c>
      <c r="G256" s="80" t="s">
        <v>32</v>
      </c>
      <c r="H256" s="81" t="s">
        <v>295</v>
      </c>
      <c r="I256" s="82" t="s">
        <v>251</v>
      </c>
      <c r="J256" s="82" t="s">
        <v>32</v>
      </c>
      <c r="K256" s="82" t="s">
        <v>252</v>
      </c>
      <c r="L256" s="83"/>
      <c r="M256" s="79">
        <v>2016</v>
      </c>
      <c r="N256" s="80">
        <v>24</v>
      </c>
    </row>
    <row r="257" spans="1:14" ht="38.25" customHeight="1" x14ac:dyDescent="0.3">
      <c r="A257" s="78">
        <v>90</v>
      </c>
      <c r="B257" s="84" t="s">
        <v>47</v>
      </c>
      <c r="C257" s="86" t="s">
        <v>152</v>
      </c>
      <c r="D257" s="79" t="s">
        <v>16</v>
      </c>
      <c r="E257" s="41">
        <v>1.95</v>
      </c>
      <c r="F257" s="40" t="s">
        <v>17</v>
      </c>
      <c r="G257" s="80" t="s">
        <v>32</v>
      </c>
      <c r="H257" s="81" t="s">
        <v>295</v>
      </c>
      <c r="I257" s="82" t="s">
        <v>251</v>
      </c>
      <c r="J257" s="82" t="s">
        <v>32</v>
      </c>
      <c r="K257" s="82" t="s">
        <v>252</v>
      </c>
      <c r="L257" s="83"/>
      <c r="M257" s="79">
        <v>2016</v>
      </c>
      <c r="N257" s="80">
        <v>24</v>
      </c>
    </row>
    <row r="258" spans="1:14" ht="38.25" customHeight="1" x14ac:dyDescent="0.3">
      <c r="A258" s="78">
        <v>90</v>
      </c>
      <c r="B258" s="84" t="s">
        <v>47</v>
      </c>
      <c r="C258" s="86" t="s">
        <v>152</v>
      </c>
      <c r="D258" s="79" t="s">
        <v>53</v>
      </c>
      <c r="E258" s="41">
        <v>10.53</v>
      </c>
      <c r="F258" s="40" t="s">
        <v>17</v>
      </c>
      <c r="G258" s="80" t="s">
        <v>32</v>
      </c>
      <c r="H258" s="81" t="s">
        <v>295</v>
      </c>
      <c r="I258" s="82" t="s">
        <v>251</v>
      </c>
      <c r="J258" s="82" t="s">
        <v>32</v>
      </c>
      <c r="K258" s="82" t="s">
        <v>252</v>
      </c>
      <c r="L258" s="83"/>
      <c r="M258" s="79">
        <v>2016</v>
      </c>
      <c r="N258" s="80">
        <v>24</v>
      </c>
    </row>
    <row r="259" spans="1:14" ht="63.75" customHeight="1" x14ac:dyDescent="0.3">
      <c r="A259" s="91">
        <v>91</v>
      </c>
      <c r="B259" s="47" t="s">
        <v>157</v>
      </c>
      <c r="C259" s="54" t="s">
        <v>156</v>
      </c>
      <c r="D259" s="62" t="s">
        <v>14</v>
      </c>
      <c r="E259" s="26">
        <v>5536</v>
      </c>
      <c r="F259" s="30" t="s">
        <v>31</v>
      </c>
      <c r="G259" s="63">
        <f>9*24</f>
        <v>216</v>
      </c>
      <c r="H259" s="62" t="s">
        <v>331</v>
      </c>
      <c r="I259" s="30" t="s">
        <v>155</v>
      </c>
      <c r="J259" s="30" t="s">
        <v>32</v>
      </c>
      <c r="K259" s="30" t="s">
        <v>158</v>
      </c>
      <c r="L259" s="63" t="s">
        <v>674</v>
      </c>
      <c r="M259" s="62">
        <v>2018</v>
      </c>
      <c r="N259" s="63">
        <v>25</v>
      </c>
    </row>
    <row r="260" spans="1:14" ht="38.25" customHeight="1" x14ac:dyDescent="0.3">
      <c r="A260" s="78">
        <v>92</v>
      </c>
      <c r="B260" s="77" t="s">
        <v>20</v>
      </c>
      <c r="C260" s="78" t="s">
        <v>162</v>
      </c>
      <c r="D260" s="79" t="s">
        <v>14</v>
      </c>
      <c r="E260" s="41">
        <v>5059.5</v>
      </c>
      <c r="F260" s="40" t="s">
        <v>17</v>
      </c>
      <c r="G260" s="80">
        <v>96</v>
      </c>
      <c r="H260" s="79" t="s">
        <v>159</v>
      </c>
      <c r="I260" s="40" t="s">
        <v>160</v>
      </c>
      <c r="J260" s="40" t="s">
        <v>161</v>
      </c>
      <c r="K260" s="40" t="s">
        <v>185</v>
      </c>
      <c r="L260" s="80"/>
      <c r="M260" s="79">
        <v>2016</v>
      </c>
      <c r="N260" s="80">
        <v>26</v>
      </c>
    </row>
    <row r="261" spans="1:14" ht="38.25" customHeight="1" x14ac:dyDescent="0.3">
      <c r="A261" s="91">
        <v>93</v>
      </c>
      <c r="B261" s="47" t="s">
        <v>55</v>
      </c>
      <c r="C261" s="54" t="s">
        <v>164</v>
      </c>
      <c r="D261" s="62" t="s">
        <v>16</v>
      </c>
      <c r="E261" s="26">
        <v>1.7</v>
      </c>
      <c r="F261" s="30" t="s">
        <v>17</v>
      </c>
      <c r="G261" s="63">
        <f>15*24</f>
        <v>360</v>
      </c>
      <c r="H261" s="72" t="s">
        <v>332</v>
      </c>
      <c r="I261" s="31" t="s">
        <v>46</v>
      </c>
      <c r="J261" s="31" t="s">
        <v>32</v>
      </c>
      <c r="K261" s="31" t="s">
        <v>166</v>
      </c>
      <c r="L261" s="73" t="s">
        <v>165</v>
      </c>
      <c r="M261" s="62">
        <v>2011</v>
      </c>
      <c r="N261" s="63">
        <v>27</v>
      </c>
    </row>
    <row r="262" spans="1:14" ht="38.25" customHeight="1" x14ac:dyDescent="0.3">
      <c r="A262" s="91">
        <v>93</v>
      </c>
      <c r="B262" s="47" t="s">
        <v>55</v>
      </c>
      <c r="C262" s="54" t="s">
        <v>164</v>
      </c>
      <c r="D262" s="62" t="s">
        <v>15</v>
      </c>
      <c r="E262" s="26">
        <v>7.25</v>
      </c>
      <c r="F262" s="30" t="s">
        <v>17</v>
      </c>
      <c r="G262" s="63">
        <f t="shared" ref="G262:G265" si="19">15*24</f>
        <v>360</v>
      </c>
      <c r="H262" s="72" t="s">
        <v>332</v>
      </c>
      <c r="I262" s="31" t="s">
        <v>46</v>
      </c>
      <c r="J262" s="31" t="s">
        <v>32</v>
      </c>
      <c r="K262" s="31" t="s">
        <v>166</v>
      </c>
      <c r="L262" s="73" t="s">
        <v>165</v>
      </c>
      <c r="M262" s="62">
        <v>2011</v>
      </c>
      <c r="N262" s="63">
        <v>27</v>
      </c>
    </row>
    <row r="263" spans="1:14" ht="38.25" customHeight="1" x14ac:dyDescent="0.3">
      <c r="A263" s="91">
        <v>93</v>
      </c>
      <c r="B263" s="47" t="s">
        <v>55</v>
      </c>
      <c r="C263" s="54" t="s">
        <v>164</v>
      </c>
      <c r="D263" s="62" t="s">
        <v>14</v>
      </c>
      <c r="E263" s="26">
        <v>17</v>
      </c>
      <c r="F263" s="30" t="s">
        <v>17</v>
      </c>
      <c r="G263" s="63">
        <f t="shared" si="19"/>
        <v>360</v>
      </c>
      <c r="H263" s="72" t="s">
        <v>332</v>
      </c>
      <c r="I263" s="31" t="s">
        <v>46</v>
      </c>
      <c r="J263" s="31" t="s">
        <v>32</v>
      </c>
      <c r="K263" s="31" t="s">
        <v>166</v>
      </c>
      <c r="L263" s="73" t="s">
        <v>165</v>
      </c>
      <c r="M263" s="62">
        <v>2011</v>
      </c>
      <c r="N263" s="63">
        <v>27</v>
      </c>
    </row>
    <row r="264" spans="1:14" ht="38.25" customHeight="1" x14ac:dyDescent="0.3">
      <c r="A264" s="91">
        <v>93</v>
      </c>
      <c r="B264" s="47" t="s">
        <v>55</v>
      </c>
      <c r="C264" s="54" t="s">
        <v>164</v>
      </c>
      <c r="D264" s="62" t="s">
        <v>37</v>
      </c>
      <c r="E264" s="26">
        <v>3628</v>
      </c>
      <c r="F264" s="30" t="s">
        <v>17</v>
      </c>
      <c r="G264" s="63">
        <f t="shared" si="19"/>
        <v>360</v>
      </c>
      <c r="H264" s="72" t="s">
        <v>332</v>
      </c>
      <c r="I264" s="31" t="s">
        <v>46</v>
      </c>
      <c r="J264" s="31" t="s">
        <v>32</v>
      </c>
      <c r="K264" s="31" t="s">
        <v>166</v>
      </c>
      <c r="L264" s="73" t="s">
        <v>165</v>
      </c>
      <c r="M264" s="62">
        <v>2011</v>
      </c>
      <c r="N264" s="63">
        <v>27</v>
      </c>
    </row>
    <row r="265" spans="1:14" ht="38.25" customHeight="1" x14ac:dyDescent="0.3">
      <c r="A265" s="91">
        <v>93</v>
      </c>
      <c r="B265" s="47" t="s">
        <v>55</v>
      </c>
      <c r="C265" s="54" t="s">
        <v>164</v>
      </c>
      <c r="D265" s="62" t="s">
        <v>53</v>
      </c>
      <c r="E265" s="26">
        <v>4.5</v>
      </c>
      <c r="F265" s="30" t="s">
        <v>17</v>
      </c>
      <c r="G265" s="63">
        <f t="shared" si="19"/>
        <v>360</v>
      </c>
      <c r="H265" s="72" t="s">
        <v>332</v>
      </c>
      <c r="I265" s="31" t="s">
        <v>46</v>
      </c>
      <c r="J265" s="31" t="s">
        <v>32</v>
      </c>
      <c r="K265" s="31" t="s">
        <v>166</v>
      </c>
      <c r="L265" s="73" t="s">
        <v>165</v>
      </c>
      <c r="M265" s="62">
        <v>2011</v>
      </c>
      <c r="N265" s="63">
        <v>27</v>
      </c>
    </row>
    <row r="266" spans="1:14" ht="38.25" customHeight="1" x14ac:dyDescent="0.3">
      <c r="A266" s="91">
        <v>93</v>
      </c>
      <c r="B266" s="47" t="s">
        <v>55</v>
      </c>
      <c r="C266" s="54" t="s">
        <v>164</v>
      </c>
      <c r="D266" s="62" t="s">
        <v>163</v>
      </c>
      <c r="E266" s="26">
        <v>3</v>
      </c>
      <c r="F266" s="30" t="s">
        <v>17</v>
      </c>
      <c r="G266" s="63">
        <f>5*24</f>
        <v>120</v>
      </c>
      <c r="H266" s="72" t="s">
        <v>332</v>
      </c>
      <c r="I266" s="31" t="s">
        <v>46</v>
      </c>
      <c r="J266" s="31" t="s">
        <v>32</v>
      </c>
      <c r="K266" s="31" t="s">
        <v>166</v>
      </c>
      <c r="L266" s="73" t="s">
        <v>165</v>
      </c>
      <c r="M266" s="62">
        <v>2011</v>
      </c>
      <c r="N266" s="63">
        <v>27</v>
      </c>
    </row>
    <row r="267" spans="1:14" ht="89.25" customHeight="1" x14ac:dyDescent="0.3">
      <c r="A267" s="78">
        <v>94</v>
      </c>
      <c r="B267" s="77" t="s">
        <v>169</v>
      </c>
      <c r="C267" s="78" t="s">
        <v>665</v>
      </c>
      <c r="D267" s="79" t="s">
        <v>14</v>
      </c>
      <c r="E267" s="41">
        <v>5177.2299999999996</v>
      </c>
      <c r="F267" s="40" t="s">
        <v>31</v>
      </c>
      <c r="G267" s="80">
        <f>6*24</f>
        <v>144</v>
      </c>
      <c r="H267" s="79" t="s">
        <v>333</v>
      </c>
      <c r="I267" s="40" t="s">
        <v>253</v>
      </c>
      <c r="J267" s="40" t="s">
        <v>167</v>
      </c>
      <c r="K267" s="40" t="s">
        <v>254</v>
      </c>
      <c r="L267" s="80" t="s">
        <v>168</v>
      </c>
      <c r="M267" s="79">
        <v>2016</v>
      </c>
      <c r="N267" s="80">
        <v>28</v>
      </c>
    </row>
    <row r="268" spans="1:14" ht="76.5" customHeight="1" x14ac:dyDescent="0.3">
      <c r="A268" s="91">
        <v>95</v>
      </c>
      <c r="B268" s="47" t="s">
        <v>171</v>
      </c>
      <c r="C268" s="54" t="s">
        <v>170</v>
      </c>
      <c r="D268" s="62" t="s">
        <v>62</v>
      </c>
      <c r="E268" s="26">
        <v>300</v>
      </c>
      <c r="F268" s="30" t="s">
        <v>173</v>
      </c>
      <c r="G268" s="63">
        <v>24</v>
      </c>
      <c r="H268" s="62" t="s">
        <v>334</v>
      </c>
      <c r="I268" s="30" t="s">
        <v>255</v>
      </c>
      <c r="J268" s="30" t="s">
        <v>32</v>
      </c>
      <c r="K268" s="30" t="s">
        <v>172</v>
      </c>
      <c r="L268" s="63" t="s">
        <v>174</v>
      </c>
      <c r="M268" s="62">
        <v>2013</v>
      </c>
      <c r="N268" s="63">
        <v>29</v>
      </c>
    </row>
    <row r="269" spans="1:14" ht="114.75" customHeight="1" x14ac:dyDescent="0.3">
      <c r="A269" s="78">
        <v>96</v>
      </c>
      <c r="B269" s="77" t="s">
        <v>36</v>
      </c>
      <c r="C269" s="78" t="s">
        <v>651</v>
      </c>
      <c r="D269" s="79" t="s">
        <v>591</v>
      </c>
      <c r="E269" s="41">
        <v>1979.4</v>
      </c>
      <c r="F269" s="40" t="s">
        <v>17</v>
      </c>
      <c r="G269" s="80">
        <v>144</v>
      </c>
      <c r="H269" s="81" t="s">
        <v>296</v>
      </c>
      <c r="I269" s="82" t="s">
        <v>187</v>
      </c>
      <c r="J269" s="82" t="s">
        <v>11</v>
      </c>
      <c r="K269" s="82" t="s">
        <v>186</v>
      </c>
      <c r="L269" s="83"/>
      <c r="M269" s="79">
        <v>2016</v>
      </c>
      <c r="N269" s="80">
        <v>30</v>
      </c>
    </row>
    <row r="270" spans="1:14" ht="114.75" customHeight="1" x14ac:dyDescent="0.3">
      <c r="A270" s="78">
        <v>96</v>
      </c>
      <c r="B270" s="77" t="s">
        <v>36</v>
      </c>
      <c r="C270" s="78" t="s">
        <v>651</v>
      </c>
      <c r="D270" s="79" t="s">
        <v>590</v>
      </c>
      <c r="E270" s="41">
        <v>1498.1</v>
      </c>
      <c r="F270" s="40" t="s">
        <v>17</v>
      </c>
      <c r="G270" s="80">
        <v>144</v>
      </c>
      <c r="H270" s="81" t="s">
        <v>296</v>
      </c>
      <c r="I270" s="82" t="s">
        <v>187</v>
      </c>
      <c r="J270" s="82" t="s">
        <v>11</v>
      </c>
      <c r="K270" s="82" t="s">
        <v>186</v>
      </c>
      <c r="L270" s="83"/>
      <c r="M270" s="79">
        <v>2016</v>
      </c>
      <c r="N270" s="80">
        <v>30</v>
      </c>
    </row>
    <row r="271" spans="1:14" ht="114.75" customHeight="1" x14ac:dyDescent="0.3">
      <c r="A271" s="78">
        <v>96</v>
      </c>
      <c r="B271" s="77" t="s">
        <v>36</v>
      </c>
      <c r="C271" s="78" t="s">
        <v>651</v>
      </c>
      <c r="D271" s="79" t="s">
        <v>37</v>
      </c>
      <c r="E271" s="41">
        <v>446.39</v>
      </c>
      <c r="F271" s="40" t="s">
        <v>17</v>
      </c>
      <c r="G271" s="80">
        <v>144</v>
      </c>
      <c r="H271" s="81" t="s">
        <v>296</v>
      </c>
      <c r="I271" s="82" t="s">
        <v>187</v>
      </c>
      <c r="J271" s="82" t="s">
        <v>11</v>
      </c>
      <c r="K271" s="82" t="s">
        <v>186</v>
      </c>
      <c r="L271" s="83"/>
      <c r="M271" s="79">
        <v>2016</v>
      </c>
      <c r="N271" s="80">
        <v>30</v>
      </c>
    </row>
    <row r="272" spans="1:14" ht="76.5" customHeight="1" x14ac:dyDescent="0.3">
      <c r="A272" s="91">
        <v>97</v>
      </c>
      <c r="B272" s="47" t="s">
        <v>55</v>
      </c>
      <c r="C272" s="54" t="s">
        <v>188</v>
      </c>
      <c r="D272" s="62" t="s">
        <v>591</v>
      </c>
      <c r="E272" s="26">
        <v>6.6400000000000001E-2</v>
      </c>
      <c r="F272" s="30" t="s">
        <v>25</v>
      </c>
      <c r="G272" s="63">
        <f>27*24</f>
        <v>648</v>
      </c>
      <c r="H272" s="75" t="s">
        <v>194</v>
      </c>
      <c r="I272" s="35" t="s">
        <v>46</v>
      </c>
      <c r="J272" s="31" t="s">
        <v>32</v>
      </c>
      <c r="K272" s="31" t="s">
        <v>191</v>
      </c>
      <c r="L272" s="73" t="s">
        <v>588</v>
      </c>
      <c r="M272" s="62">
        <v>2018</v>
      </c>
      <c r="N272" s="63">
        <v>31</v>
      </c>
    </row>
    <row r="273" spans="1:14" ht="76.5" customHeight="1" x14ac:dyDescent="0.3">
      <c r="A273" s="91">
        <v>97</v>
      </c>
      <c r="B273" s="47" t="s">
        <v>55</v>
      </c>
      <c r="C273" s="54" t="s">
        <v>188</v>
      </c>
      <c r="D273" s="62" t="s">
        <v>590</v>
      </c>
      <c r="E273" s="26">
        <v>270</v>
      </c>
      <c r="F273" s="30" t="s">
        <v>25</v>
      </c>
      <c r="G273" s="63">
        <f>30*24</f>
        <v>720</v>
      </c>
      <c r="H273" s="75" t="s">
        <v>194</v>
      </c>
      <c r="I273" s="35" t="s">
        <v>46</v>
      </c>
      <c r="J273" s="31" t="s">
        <v>32</v>
      </c>
      <c r="K273" s="31" t="s">
        <v>191</v>
      </c>
      <c r="L273" s="73" t="s">
        <v>588</v>
      </c>
      <c r="M273" s="62">
        <v>2018</v>
      </c>
      <c r="N273" s="63">
        <v>31</v>
      </c>
    </row>
    <row r="274" spans="1:14" ht="76.5" customHeight="1" x14ac:dyDescent="0.3">
      <c r="A274" s="91">
        <v>97</v>
      </c>
      <c r="B274" s="47" t="s">
        <v>55</v>
      </c>
      <c r="C274" s="54" t="s">
        <v>188</v>
      </c>
      <c r="D274" s="62" t="s">
        <v>37</v>
      </c>
      <c r="E274" s="26">
        <v>0.18970000000000001</v>
      </c>
      <c r="F274" s="30" t="s">
        <v>25</v>
      </c>
      <c r="G274" s="63">
        <f>12*24</f>
        <v>288</v>
      </c>
      <c r="H274" s="75" t="s">
        <v>194</v>
      </c>
      <c r="I274" s="35" t="s">
        <v>46</v>
      </c>
      <c r="J274" s="31" t="s">
        <v>32</v>
      </c>
      <c r="K274" s="31" t="s">
        <v>191</v>
      </c>
      <c r="L274" s="73" t="s">
        <v>588</v>
      </c>
      <c r="M274" s="62">
        <v>2018</v>
      </c>
      <c r="N274" s="63">
        <v>31</v>
      </c>
    </row>
    <row r="275" spans="1:14" ht="38.25" customHeight="1" x14ac:dyDescent="0.3">
      <c r="A275" s="78">
        <v>98</v>
      </c>
      <c r="B275" s="77" t="s">
        <v>55</v>
      </c>
      <c r="C275" s="78" t="s">
        <v>188</v>
      </c>
      <c r="D275" s="79" t="s">
        <v>591</v>
      </c>
      <c r="E275" s="41">
        <v>3.4000000000000002E-2</v>
      </c>
      <c r="F275" s="40" t="s">
        <v>25</v>
      </c>
      <c r="G275" s="87">
        <f>27*24</f>
        <v>648</v>
      </c>
      <c r="H275" s="81" t="s">
        <v>193</v>
      </c>
      <c r="I275" s="88" t="s">
        <v>46</v>
      </c>
      <c r="J275" s="82" t="s">
        <v>32</v>
      </c>
      <c r="K275" s="82" t="s">
        <v>191</v>
      </c>
      <c r="L275" s="83" t="s">
        <v>589</v>
      </c>
      <c r="M275" s="79">
        <v>2018</v>
      </c>
      <c r="N275" s="80">
        <v>31</v>
      </c>
    </row>
    <row r="276" spans="1:14" ht="38.25" customHeight="1" x14ac:dyDescent="0.3">
      <c r="A276" s="78">
        <v>98</v>
      </c>
      <c r="B276" s="77" t="s">
        <v>55</v>
      </c>
      <c r="C276" s="78" t="s">
        <v>188</v>
      </c>
      <c r="D276" s="79" t="s">
        <v>590</v>
      </c>
      <c r="E276" s="41">
        <v>0.12</v>
      </c>
      <c r="F276" s="40" t="s">
        <v>25</v>
      </c>
      <c r="G276" s="87">
        <f>30*24</f>
        <v>720</v>
      </c>
      <c r="H276" s="81" t="s">
        <v>193</v>
      </c>
      <c r="I276" s="88" t="s">
        <v>46</v>
      </c>
      <c r="J276" s="82" t="s">
        <v>32</v>
      </c>
      <c r="K276" s="82" t="s">
        <v>191</v>
      </c>
      <c r="L276" s="83" t="s">
        <v>589</v>
      </c>
      <c r="M276" s="79">
        <v>2018</v>
      </c>
      <c r="N276" s="80">
        <v>31</v>
      </c>
    </row>
    <row r="277" spans="1:14" ht="38.25" customHeight="1" x14ac:dyDescent="0.3">
      <c r="A277" s="78">
        <v>98</v>
      </c>
      <c r="B277" s="77" t="s">
        <v>55</v>
      </c>
      <c r="C277" s="78" t="s">
        <v>188</v>
      </c>
      <c r="D277" s="79" t="s">
        <v>37</v>
      </c>
      <c r="E277" s="41">
        <v>0.13</v>
      </c>
      <c r="F277" s="40" t="s">
        <v>25</v>
      </c>
      <c r="G277" s="87">
        <f>6*24</f>
        <v>144</v>
      </c>
      <c r="H277" s="81" t="s">
        <v>193</v>
      </c>
      <c r="I277" s="88" t="s">
        <v>46</v>
      </c>
      <c r="J277" s="82" t="s">
        <v>32</v>
      </c>
      <c r="K277" s="82" t="s">
        <v>191</v>
      </c>
      <c r="L277" s="83" t="s">
        <v>589</v>
      </c>
      <c r="M277" s="79">
        <v>2018</v>
      </c>
      <c r="N277" s="80">
        <v>31</v>
      </c>
    </row>
    <row r="278" spans="1:14" ht="76.5" customHeight="1" x14ac:dyDescent="0.3">
      <c r="A278" s="91">
        <v>99</v>
      </c>
      <c r="B278" s="47" t="s">
        <v>55</v>
      </c>
      <c r="C278" s="54" t="s">
        <v>189</v>
      </c>
      <c r="D278" s="62" t="s">
        <v>591</v>
      </c>
      <c r="E278" s="26">
        <v>5.04E-2</v>
      </c>
      <c r="F278" s="30" t="s">
        <v>25</v>
      </c>
      <c r="G278" s="63">
        <f>9*24</f>
        <v>216</v>
      </c>
      <c r="H278" s="75" t="s">
        <v>194</v>
      </c>
      <c r="I278" s="35" t="s">
        <v>46</v>
      </c>
      <c r="J278" s="31" t="s">
        <v>32</v>
      </c>
      <c r="K278" s="31" t="s">
        <v>191</v>
      </c>
      <c r="L278" s="73" t="s">
        <v>588</v>
      </c>
      <c r="M278" s="62">
        <v>2018</v>
      </c>
      <c r="N278" s="63">
        <v>31</v>
      </c>
    </row>
    <row r="279" spans="1:14" ht="76.5" customHeight="1" x14ac:dyDescent="0.3">
      <c r="A279" s="91">
        <v>99</v>
      </c>
      <c r="B279" s="47" t="s">
        <v>55</v>
      </c>
      <c r="C279" s="54" t="s">
        <v>189</v>
      </c>
      <c r="D279" s="62" t="s">
        <v>590</v>
      </c>
      <c r="E279" s="26">
        <v>0.26</v>
      </c>
      <c r="F279" s="30" t="s">
        <v>25</v>
      </c>
      <c r="G279" s="63">
        <f>27*24</f>
        <v>648</v>
      </c>
      <c r="H279" s="75" t="s">
        <v>194</v>
      </c>
      <c r="I279" s="35" t="s">
        <v>46</v>
      </c>
      <c r="J279" s="31" t="s">
        <v>32</v>
      </c>
      <c r="K279" s="31" t="s">
        <v>191</v>
      </c>
      <c r="L279" s="73" t="s">
        <v>588</v>
      </c>
      <c r="M279" s="62">
        <v>2018</v>
      </c>
      <c r="N279" s="63">
        <v>31</v>
      </c>
    </row>
    <row r="280" spans="1:14" ht="76.5" customHeight="1" x14ac:dyDescent="0.3">
      <c r="A280" s="91">
        <v>99</v>
      </c>
      <c r="B280" s="47" t="s">
        <v>55</v>
      </c>
      <c r="C280" s="54" t="s">
        <v>189</v>
      </c>
      <c r="D280" s="62" t="s">
        <v>37</v>
      </c>
      <c r="E280" s="26">
        <v>0.06</v>
      </c>
      <c r="F280" s="30" t="s">
        <v>25</v>
      </c>
      <c r="G280" s="63">
        <v>216</v>
      </c>
      <c r="H280" s="75" t="s">
        <v>194</v>
      </c>
      <c r="I280" s="35" t="s">
        <v>46</v>
      </c>
      <c r="J280" s="31" t="s">
        <v>32</v>
      </c>
      <c r="K280" s="31" t="s">
        <v>191</v>
      </c>
      <c r="L280" s="73" t="s">
        <v>588</v>
      </c>
      <c r="M280" s="62">
        <v>2018</v>
      </c>
      <c r="N280" s="63">
        <v>31</v>
      </c>
    </row>
    <row r="281" spans="1:14" ht="38.25" customHeight="1" x14ac:dyDescent="0.3">
      <c r="A281" s="78">
        <v>100</v>
      </c>
      <c r="B281" s="77" t="s">
        <v>55</v>
      </c>
      <c r="C281" s="78" t="s">
        <v>189</v>
      </c>
      <c r="D281" s="79" t="s">
        <v>591</v>
      </c>
      <c r="E281" s="85">
        <v>5.7000000000000002E-2</v>
      </c>
      <c r="F281" s="40" t="s">
        <v>25</v>
      </c>
      <c r="G281" s="87">
        <f>30*24</f>
        <v>720</v>
      </c>
      <c r="H281" s="81" t="s">
        <v>193</v>
      </c>
      <c r="I281" s="88" t="s">
        <v>46</v>
      </c>
      <c r="J281" s="82" t="s">
        <v>32</v>
      </c>
      <c r="K281" s="82" t="s">
        <v>191</v>
      </c>
      <c r="L281" s="83" t="s">
        <v>589</v>
      </c>
      <c r="M281" s="79">
        <v>2018</v>
      </c>
      <c r="N281" s="80">
        <v>31</v>
      </c>
    </row>
    <row r="282" spans="1:14" ht="38.25" customHeight="1" x14ac:dyDescent="0.3">
      <c r="A282" s="78">
        <v>100</v>
      </c>
      <c r="B282" s="77" t="s">
        <v>55</v>
      </c>
      <c r="C282" s="78" t="s">
        <v>189</v>
      </c>
      <c r="D282" s="79" t="s">
        <v>590</v>
      </c>
      <c r="E282" s="85">
        <v>0.22500000000000001</v>
      </c>
      <c r="F282" s="40" t="s">
        <v>25</v>
      </c>
      <c r="G282" s="87">
        <f>24*24</f>
        <v>576</v>
      </c>
      <c r="H282" s="81" t="s">
        <v>193</v>
      </c>
      <c r="I282" s="88" t="s">
        <v>46</v>
      </c>
      <c r="J282" s="82" t="s">
        <v>32</v>
      </c>
      <c r="K282" s="82" t="s">
        <v>191</v>
      </c>
      <c r="L282" s="83" t="s">
        <v>589</v>
      </c>
      <c r="M282" s="79">
        <v>2018</v>
      </c>
      <c r="N282" s="80">
        <v>31</v>
      </c>
    </row>
    <row r="283" spans="1:14" ht="38.25" customHeight="1" x14ac:dyDescent="0.3">
      <c r="A283" s="78">
        <v>100</v>
      </c>
      <c r="B283" s="77" t="s">
        <v>55</v>
      </c>
      <c r="C283" s="78" t="s">
        <v>189</v>
      </c>
      <c r="D283" s="79" t="s">
        <v>37</v>
      </c>
      <c r="E283" s="85">
        <v>0.02</v>
      </c>
      <c r="F283" s="40" t="s">
        <v>25</v>
      </c>
      <c r="G283" s="87">
        <f>6*24</f>
        <v>144</v>
      </c>
      <c r="H283" s="81" t="s">
        <v>193</v>
      </c>
      <c r="I283" s="88" t="s">
        <v>46</v>
      </c>
      <c r="J283" s="82" t="s">
        <v>32</v>
      </c>
      <c r="K283" s="82" t="s">
        <v>191</v>
      </c>
      <c r="L283" s="83" t="s">
        <v>589</v>
      </c>
      <c r="M283" s="79">
        <v>2018</v>
      </c>
      <c r="N283" s="80">
        <v>31</v>
      </c>
    </row>
    <row r="284" spans="1:14" ht="38.25" customHeight="1" x14ac:dyDescent="0.3">
      <c r="A284" s="91">
        <v>101</v>
      </c>
      <c r="B284" s="47" t="s">
        <v>55</v>
      </c>
      <c r="C284" s="54" t="s">
        <v>190</v>
      </c>
      <c r="D284" s="62" t="s">
        <v>591</v>
      </c>
      <c r="E284" s="26">
        <v>1.2E-2</v>
      </c>
      <c r="F284" s="30" t="s">
        <v>25</v>
      </c>
      <c r="G284" s="63">
        <f>30*24</f>
        <v>720</v>
      </c>
      <c r="H284" s="75" t="s">
        <v>194</v>
      </c>
      <c r="I284" s="35" t="s">
        <v>46</v>
      </c>
      <c r="J284" s="31" t="s">
        <v>32</v>
      </c>
      <c r="K284" s="31" t="s">
        <v>191</v>
      </c>
      <c r="L284" s="73" t="s">
        <v>589</v>
      </c>
      <c r="M284" s="62">
        <v>2018</v>
      </c>
      <c r="N284" s="63">
        <v>31</v>
      </c>
    </row>
    <row r="285" spans="1:14" ht="38.25" customHeight="1" x14ac:dyDescent="0.3">
      <c r="A285" s="91">
        <v>101</v>
      </c>
      <c r="B285" s="47" t="s">
        <v>55</v>
      </c>
      <c r="C285" s="54" t="s">
        <v>190</v>
      </c>
      <c r="D285" s="62" t="s">
        <v>590</v>
      </c>
      <c r="E285" s="26">
        <v>0.36899999999999999</v>
      </c>
      <c r="F285" s="30" t="s">
        <v>25</v>
      </c>
      <c r="G285" s="63">
        <f>18*24</f>
        <v>432</v>
      </c>
      <c r="H285" s="75" t="s">
        <v>194</v>
      </c>
      <c r="I285" s="35" t="s">
        <v>46</v>
      </c>
      <c r="J285" s="31" t="s">
        <v>32</v>
      </c>
      <c r="K285" s="31" t="s">
        <v>191</v>
      </c>
      <c r="L285" s="73" t="s">
        <v>589</v>
      </c>
      <c r="M285" s="62">
        <v>2018</v>
      </c>
      <c r="N285" s="63">
        <v>31</v>
      </c>
    </row>
    <row r="286" spans="1:14" ht="38.25" customHeight="1" x14ac:dyDescent="0.3">
      <c r="A286" s="91">
        <v>101</v>
      </c>
      <c r="B286" s="47" t="s">
        <v>55</v>
      </c>
      <c r="C286" s="54" t="s">
        <v>190</v>
      </c>
      <c r="D286" s="62" t="s">
        <v>37</v>
      </c>
      <c r="E286" s="26">
        <v>5.3999999999999999E-2</v>
      </c>
      <c r="F286" s="30" t="s">
        <v>25</v>
      </c>
      <c r="G286" s="63">
        <f>3*24</f>
        <v>72</v>
      </c>
      <c r="H286" s="75" t="s">
        <v>194</v>
      </c>
      <c r="I286" s="35" t="s">
        <v>46</v>
      </c>
      <c r="J286" s="31" t="s">
        <v>32</v>
      </c>
      <c r="K286" s="31" t="s">
        <v>191</v>
      </c>
      <c r="L286" s="73" t="s">
        <v>589</v>
      </c>
      <c r="M286" s="62">
        <v>2018</v>
      </c>
      <c r="N286" s="63">
        <v>31</v>
      </c>
    </row>
    <row r="287" spans="1:14" ht="38.25" customHeight="1" x14ac:dyDescent="0.3">
      <c r="A287" s="78">
        <v>102</v>
      </c>
      <c r="B287" s="77" t="s">
        <v>55</v>
      </c>
      <c r="C287" s="78" t="s">
        <v>190</v>
      </c>
      <c r="D287" s="79" t="s">
        <v>591</v>
      </c>
      <c r="E287" s="41">
        <v>1.2E-2</v>
      </c>
      <c r="F287" s="40" t="s">
        <v>25</v>
      </c>
      <c r="G287" s="80">
        <f>24*24</f>
        <v>576</v>
      </c>
      <c r="H287" s="81" t="s">
        <v>193</v>
      </c>
      <c r="I287" s="88" t="s">
        <v>46</v>
      </c>
      <c r="J287" s="82" t="s">
        <v>32</v>
      </c>
      <c r="K287" s="82" t="s">
        <v>191</v>
      </c>
      <c r="L287" s="83" t="s">
        <v>589</v>
      </c>
      <c r="M287" s="79">
        <v>2018</v>
      </c>
      <c r="N287" s="80">
        <v>31</v>
      </c>
    </row>
    <row r="288" spans="1:14" ht="38.25" customHeight="1" x14ac:dyDescent="0.3">
      <c r="A288" s="78">
        <v>102</v>
      </c>
      <c r="B288" s="77" t="s">
        <v>55</v>
      </c>
      <c r="C288" s="78" t="s">
        <v>190</v>
      </c>
      <c r="D288" s="79" t="s">
        <v>590</v>
      </c>
      <c r="E288" s="41">
        <v>0.41805999999999999</v>
      </c>
      <c r="F288" s="40" t="s">
        <v>25</v>
      </c>
      <c r="G288" s="80">
        <f>30*24</f>
        <v>720</v>
      </c>
      <c r="H288" s="81" t="s">
        <v>193</v>
      </c>
      <c r="I288" s="88" t="s">
        <v>46</v>
      </c>
      <c r="J288" s="82" t="s">
        <v>32</v>
      </c>
      <c r="K288" s="82" t="s">
        <v>191</v>
      </c>
      <c r="L288" s="83" t="s">
        <v>589</v>
      </c>
      <c r="M288" s="79">
        <v>2018</v>
      </c>
      <c r="N288" s="80">
        <v>31</v>
      </c>
    </row>
    <row r="289" spans="1:14" ht="38.25" customHeight="1" x14ac:dyDescent="0.3">
      <c r="A289" s="78">
        <v>102</v>
      </c>
      <c r="B289" s="77" t="s">
        <v>55</v>
      </c>
      <c r="C289" s="78" t="s">
        <v>190</v>
      </c>
      <c r="D289" s="79" t="s">
        <v>37</v>
      </c>
      <c r="E289" s="41">
        <v>9.1999999999999998E-2</v>
      </c>
      <c r="F289" s="40" t="s">
        <v>25</v>
      </c>
      <c r="G289" s="80">
        <f>6*24</f>
        <v>144</v>
      </c>
      <c r="H289" s="81" t="s">
        <v>193</v>
      </c>
      <c r="I289" s="88" t="s">
        <v>46</v>
      </c>
      <c r="J289" s="82" t="s">
        <v>32</v>
      </c>
      <c r="K289" s="82" t="s">
        <v>191</v>
      </c>
      <c r="L289" s="83" t="s">
        <v>589</v>
      </c>
      <c r="M289" s="79">
        <v>2018</v>
      </c>
      <c r="N289" s="80">
        <v>31</v>
      </c>
    </row>
    <row r="290" spans="1:14" ht="89.25" customHeight="1" x14ac:dyDescent="0.3">
      <c r="A290" s="91">
        <v>103</v>
      </c>
      <c r="B290" s="47" t="s">
        <v>12</v>
      </c>
      <c r="C290" s="56" t="s">
        <v>192</v>
      </c>
      <c r="D290" s="62" t="s">
        <v>16</v>
      </c>
      <c r="E290" s="26">
        <v>2.34</v>
      </c>
      <c r="F290" s="30" t="s">
        <v>31</v>
      </c>
      <c r="G290" s="63">
        <f>4.99*24</f>
        <v>119.76</v>
      </c>
      <c r="H290" s="72" t="s">
        <v>335</v>
      </c>
      <c r="I290" s="31" t="s">
        <v>195</v>
      </c>
      <c r="J290" s="31" t="s">
        <v>30</v>
      </c>
      <c r="K290" s="31" t="s">
        <v>196</v>
      </c>
      <c r="L290" s="73" t="s">
        <v>273</v>
      </c>
      <c r="M290" s="62">
        <v>2013</v>
      </c>
      <c r="N290" s="63">
        <v>32</v>
      </c>
    </row>
    <row r="291" spans="1:14" ht="89.25" customHeight="1" x14ac:dyDescent="0.3">
      <c r="A291" s="91">
        <v>103</v>
      </c>
      <c r="B291" s="47" t="s">
        <v>12</v>
      </c>
      <c r="C291" s="56" t="s">
        <v>192</v>
      </c>
      <c r="D291" s="65" t="s">
        <v>61</v>
      </c>
      <c r="E291" s="26">
        <v>308.16000000000003</v>
      </c>
      <c r="F291" s="30" t="s">
        <v>31</v>
      </c>
      <c r="G291" s="63">
        <f t="shared" ref="G291:G294" si="20">4.99*24</f>
        <v>119.76</v>
      </c>
      <c r="H291" s="72" t="s">
        <v>335</v>
      </c>
      <c r="I291" s="31" t="s">
        <v>195</v>
      </c>
      <c r="J291" s="31" t="s">
        <v>30</v>
      </c>
      <c r="K291" s="31" t="s">
        <v>196</v>
      </c>
      <c r="L291" s="73" t="s">
        <v>273</v>
      </c>
      <c r="M291" s="62">
        <v>2013</v>
      </c>
      <c r="N291" s="63">
        <v>32</v>
      </c>
    </row>
    <row r="292" spans="1:14" ht="89.25" customHeight="1" x14ac:dyDescent="0.3">
      <c r="A292" s="91">
        <v>103</v>
      </c>
      <c r="B292" s="47" t="s">
        <v>12</v>
      </c>
      <c r="C292" s="56" t="s">
        <v>192</v>
      </c>
      <c r="D292" s="62" t="s">
        <v>53</v>
      </c>
      <c r="E292" s="26">
        <v>96.61</v>
      </c>
      <c r="F292" s="30" t="s">
        <v>31</v>
      </c>
      <c r="G292" s="63">
        <f t="shared" si="20"/>
        <v>119.76</v>
      </c>
      <c r="H292" s="72" t="s">
        <v>335</v>
      </c>
      <c r="I292" s="31" t="s">
        <v>195</v>
      </c>
      <c r="J292" s="31" t="s">
        <v>30</v>
      </c>
      <c r="K292" s="31" t="s">
        <v>196</v>
      </c>
      <c r="L292" s="73" t="s">
        <v>273</v>
      </c>
      <c r="M292" s="62">
        <v>2013</v>
      </c>
      <c r="N292" s="63">
        <v>32</v>
      </c>
    </row>
    <row r="293" spans="1:14" ht="89.25" customHeight="1" x14ac:dyDescent="0.3">
      <c r="A293" s="91">
        <v>103</v>
      </c>
      <c r="B293" s="47" t="s">
        <v>12</v>
      </c>
      <c r="C293" s="56" t="s">
        <v>192</v>
      </c>
      <c r="D293" s="62" t="s">
        <v>14</v>
      </c>
      <c r="E293" s="26">
        <v>3815.96</v>
      </c>
      <c r="F293" s="30" t="s">
        <v>31</v>
      </c>
      <c r="G293" s="63">
        <f t="shared" si="20"/>
        <v>119.76</v>
      </c>
      <c r="H293" s="72" t="s">
        <v>335</v>
      </c>
      <c r="I293" s="31" t="s">
        <v>195</v>
      </c>
      <c r="J293" s="31" t="s">
        <v>30</v>
      </c>
      <c r="K293" s="31" t="s">
        <v>196</v>
      </c>
      <c r="L293" s="73" t="s">
        <v>273</v>
      </c>
      <c r="M293" s="62">
        <v>2013</v>
      </c>
      <c r="N293" s="63">
        <v>32</v>
      </c>
    </row>
    <row r="294" spans="1:14" ht="89.25" customHeight="1" x14ac:dyDescent="0.3">
      <c r="A294" s="91">
        <v>103</v>
      </c>
      <c r="B294" s="47" t="s">
        <v>12</v>
      </c>
      <c r="C294" s="56" t="s">
        <v>192</v>
      </c>
      <c r="D294" s="62" t="s">
        <v>62</v>
      </c>
      <c r="E294" s="26">
        <v>174.42</v>
      </c>
      <c r="F294" s="30" t="s">
        <v>31</v>
      </c>
      <c r="G294" s="63">
        <f t="shared" si="20"/>
        <v>119.76</v>
      </c>
      <c r="H294" s="72" t="s">
        <v>335</v>
      </c>
      <c r="I294" s="31" t="s">
        <v>195</v>
      </c>
      <c r="J294" s="31" t="s">
        <v>30</v>
      </c>
      <c r="K294" s="31" t="s">
        <v>196</v>
      </c>
      <c r="L294" s="73" t="s">
        <v>273</v>
      </c>
      <c r="M294" s="62">
        <v>2013</v>
      </c>
      <c r="N294" s="63">
        <v>32</v>
      </c>
    </row>
    <row r="295" spans="1:14" ht="41.4" x14ac:dyDescent="0.3">
      <c r="A295" s="78">
        <v>104</v>
      </c>
      <c r="B295" s="77" t="s">
        <v>20</v>
      </c>
      <c r="C295" s="78" t="s">
        <v>199</v>
      </c>
      <c r="D295" s="79" t="s">
        <v>15</v>
      </c>
      <c r="E295" s="41">
        <v>50.2</v>
      </c>
      <c r="F295" s="40" t="s">
        <v>17</v>
      </c>
      <c r="G295" s="80">
        <v>72</v>
      </c>
      <c r="H295" s="79" t="s">
        <v>201</v>
      </c>
      <c r="I295" s="40" t="s">
        <v>200</v>
      </c>
      <c r="J295" s="40" t="s">
        <v>205</v>
      </c>
      <c r="K295" s="40" t="s">
        <v>206</v>
      </c>
      <c r="L295" s="80" t="s">
        <v>690</v>
      </c>
      <c r="M295" s="79">
        <v>2011</v>
      </c>
      <c r="N295" s="80">
        <v>33</v>
      </c>
    </row>
    <row r="296" spans="1:14" ht="38.25" customHeight="1" x14ac:dyDescent="0.3">
      <c r="A296" s="91">
        <v>105</v>
      </c>
      <c r="B296" s="47" t="s">
        <v>20</v>
      </c>
      <c r="C296" s="54" t="s">
        <v>560</v>
      </c>
      <c r="D296" s="62" t="s">
        <v>18</v>
      </c>
      <c r="E296" s="26">
        <v>27.5</v>
      </c>
      <c r="F296" s="30" t="s">
        <v>25</v>
      </c>
      <c r="G296" s="68">
        <v>96</v>
      </c>
      <c r="H296" s="65" t="s">
        <v>216</v>
      </c>
      <c r="I296" s="30" t="s">
        <v>46</v>
      </c>
      <c r="J296" s="30" t="s">
        <v>46</v>
      </c>
      <c r="K296" s="30" t="s">
        <v>217</v>
      </c>
      <c r="L296" s="63" t="s">
        <v>207</v>
      </c>
      <c r="M296" s="62">
        <v>2015</v>
      </c>
      <c r="N296" s="63">
        <v>34</v>
      </c>
    </row>
    <row r="297" spans="1:14" ht="38.25" customHeight="1" x14ac:dyDescent="0.3">
      <c r="A297" s="78">
        <v>106</v>
      </c>
      <c r="B297" s="77" t="s">
        <v>20</v>
      </c>
      <c r="C297" s="78" t="s">
        <v>561</v>
      </c>
      <c r="D297" s="79" t="s">
        <v>18</v>
      </c>
      <c r="E297" s="41">
        <v>16</v>
      </c>
      <c r="F297" s="40" t="s">
        <v>25</v>
      </c>
      <c r="G297" s="80">
        <v>96</v>
      </c>
      <c r="H297" s="79" t="s">
        <v>216</v>
      </c>
      <c r="I297" s="40" t="s">
        <v>46</v>
      </c>
      <c r="J297" s="40" t="s">
        <v>46</v>
      </c>
      <c r="K297" s="40" t="s">
        <v>217</v>
      </c>
      <c r="L297" s="80" t="s">
        <v>207</v>
      </c>
      <c r="M297" s="79">
        <v>2015</v>
      </c>
      <c r="N297" s="80">
        <v>34</v>
      </c>
    </row>
    <row r="298" spans="1:14" ht="38.25" customHeight="1" x14ac:dyDescent="0.3">
      <c r="A298" s="91">
        <v>107</v>
      </c>
      <c r="B298" s="47" t="s">
        <v>20</v>
      </c>
      <c r="C298" s="54" t="s">
        <v>562</v>
      </c>
      <c r="D298" s="62" t="s">
        <v>18</v>
      </c>
      <c r="E298" s="26">
        <v>36.5</v>
      </c>
      <c r="F298" s="30" t="s">
        <v>25</v>
      </c>
      <c r="G298" s="63">
        <v>144</v>
      </c>
      <c r="H298" s="65" t="s">
        <v>216</v>
      </c>
      <c r="I298" s="30" t="s">
        <v>46</v>
      </c>
      <c r="J298" s="30" t="s">
        <v>46</v>
      </c>
      <c r="K298" s="30" t="s">
        <v>217</v>
      </c>
      <c r="L298" s="63" t="s">
        <v>207</v>
      </c>
      <c r="M298" s="62">
        <v>2015</v>
      </c>
      <c r="N298" s="63">
        <v>34</v>
      </c>
    </row>
    <row r="299" spans="1:14" ht="38.25" customHeight="1" x14ac:dyDescent="0.3">
      <c r="A299" s="78">
        <v>108</v>
      </c>
      <c r="B299" s="77" t="s">
        <v>20</v>
      </c>
      <c r="C299" s="78" t="s">
        <v>563</v>
      </c>
      <c r="D299" s="79" t="s">
        <v>18</v>
      </c>
      <c r="E299" s="41">
        <v>26</v>
      </c>
      <c r="F299" s="40" t="s">
        <v>25</v>
      </c>
      <c r="G299" s="80">
        <v>72</v>
      </c>
      <c r="H299" s="79" t="s">
        <v>216</v>
      </c>
      <c r="I299" s="40" t="s">
        <v>46</v>
      </c>
      <c r="J299" s="40" t="s">
        <v>46</v>
      </c>
      <c r="K299" s="40" t="s">
        <v>217</v>
      </c>
      <c r="L299" s="80" t="s">
        <v>207</v>
      </c>
      <c r="M299" s="79">
        <v>2015</v>
      </c>
      <c r="N299" s="80">
        <v>34</v>
      </c>
    </row>
    <row r="300" spans="1:14" ht="38.25" customHeight="1" x14ac:dyDescent="0.3">
      <c r="A300" s="91">
        <v>109</v>
      </c>
      <c r="B300" s="47" t="s">
        <v>20</v>
      </c>
      <c r="C300" s="54" t="s">
        <v>564</v>
      </c>
      <c r="D300" s="62" t="s">
        <v>18</v>
      </c>
      <c r="E300" s="26">
        <v>39</v>
      </c>
      <c r="F300" s="30" t="s">
        <v>25</v>
      </c>
      <c r="G300" s="63">
        <v>120</v>
      </c>
      <c r="H300" s="65" t="s">
        <v>216</v>
      </c>
      <c r="I300" s="30" t="s">
        <v>46</v>
      </c>
      <c r="J300" s="30" t="s">
        <v>46</v>
      </c>
      <c r="K300" s="30" t="s">
        <v>217</v>
      </c>
      <c r="L300" s="63" t="s">
        <v>207</v>
      </c>
      <c r="M300" s="62">
        <v>2015</v>
      </c>
      <c r="N300" s="63">
        <v>34</v>
      </c>
    </row>
    <row r="301" spans="1:14" ht="51" customHeight="1" x14ac:dyDescent="0.3">
      <c r="A301" s="78">
        <v>110</v>
      </c>
      <c r="B301" s="77" t="s">
        <v>20</v>
      </c>
      <c r="C301" s="78" t="s">
        <v>208</v>
      </c>
      <c r="D301" s="79" t="s">
        <v>14</v>
      </c>
      <c r="E301" s="41">
        <v>29.3</v>
      </c>
      <c r="F301" s="40" t="s">
        <v>31</v>
      </c>
      <c r="G301" s="80">
        <f>7*24</f>
        <v>168</v>
      </c>
      <c r="H301" s="79" t="s">
        <v>605</v>
      </c>
      <c r="I301" s="40" t="s">
        <v>209</v>
      </c>
      <c r="J301" s="40" t="s">
        <v>46</v>
      </c>
      <c r="K301" s="40" t="s">
        <v>210</v>
      </c>
      <c r="L301" s="80" t="s">
        <v>606</v>
      </c>
      <c r="M301" s="79">
        <v>2014</v>
      </c>
      <c r="N301" s="80">
        <v>35</v>
      </c>
    </row>
    <row r="302" spans="1:14" ht="51" customHeight="1" x14ac:dyDescent="0.3">
      <c r="A302" s="91">
        <v>111</v>
      </c>
      <c r="B302" s="47" t="s">
        <v>47</v>
      </c>
      <c r="C302" s="54" t="s">
        <v>208</v>
      </c>
      <c r="D302" s="62" t="s">
        <v>14</v>
      </c>
      <c r="E302" s="26">
        <v>50</v>
      </c>
      <c r="F302" s="30" t="s">
        <v>31</v>
      </c>
      <c r="G302" s="63">
        <f>7*24</f>
        <v>168</v>
      </c>
      <c r="H302" s="62" t="s">
        <v>605</v>
      </c>
      <c r="I302" s="30" t="s">
        <v>209</v>
      </c>
      <c r="J302" s="30" t="s">
        <v>46</v>
      </c>
      <c r="K302" s="30" t="s">
        <v>210</v>
      </c>
      <c r="L302" s="63" t="s">
        <v>606</v>
      </c>
      <c r="M302" s="62">
        <v>2014</v>
      </c>
      <c r="N302" s="63">
        <v>35</v>
      </c>
    </row>
    <row r="303" spans="1:14" ht="51" customHeight="1" x14ac:dyDescent="0.3">
      <c r="A303" s="78">
        <v>112</v>
      </c>
      <c r="B303" s="77" t="s">
        <v>211</v>
      </c>
      <c r="C303" s="78" t="s">
        <v>208</v>
      </c>
      <c r="D303" s="79" t="s">
        <v>14</v>
      </c>
      <c r="E303" s="41">
        <v>25.5</v>
      </c>
      <c r="F303" s="40" t="s">
        <v>31</v>
      </c>
      <c r="G303" s="80">
        <f>7*24</f>
        <v>168</v>
      </c>
      <c r="H303" s="79" t="s">
        <v>605</v>
      </c>
      <c r="I303" s="40" t="s">
        <v>209</v>
      </c>
      <c r="J303" s="40" t="s">
        <v>46</v>
      </c>
      <c r="K303" s="40" t="s">
        <v>210</v>
      </c>
      <c r="L303" s="80" t="s">
        <v>606</v>
      </c>
      <c r="M303" s="79">
        <v>2014</v>
      </c>
      <c r="N303" s="80">
        <v>35</v>
      </c>
    </row>
    <row r="304" spans="1:14" ht="63.75" customHeight="1" x14ac:dyDescent="0.3">
      <c r="A304" s="91">
        <v>113</v>
      </c>
      <c r="B304" s="47" t="s">
        <v>20</v>
      </c>
      <c r="C304" s="54" t="s">
        <v>212</v>
      </c>
      <c r="D304" s="62" t="s">
        <v>16</v>
      </c>
      <c r="E304" s="26">
        <v>3.492</v>
      </c>
      <c r="F304" s="30" t="s">
        <v>31</v>
      </c>
      <c r="G304" s="63">
        <f>16*24</f>
        <v>384</v>
      </c>
      <c r="H304" s="72" t="s">
        <v>604</v>
      </c>
      <c r="I304" s="31" t="s">
        <v>256</v>
      </c>
      <c r="J304" s="31" t="s">
        <v>11</v>
      </c>
      <c r="K304" s="31" t="s">
        <v>257</v>
      </c>
      <c r="L304" s="73" t="s">
        <v>214</v>
      </c>
      <c r="M304" s="62">
        <v>2011</v>
      </c>
      <c r="N304" s="63">
        <v>36</v>
      </c>
    </row>
    <row r="305" spans="1:14" ht="63.75" customHeight="1" x14ac:dyDescent="0.3">
      <c r="A305" s="91">
        <v>113</v>
      </c>
      <c r="B305" s="47" t="s">
        <v>20</v>
      </c>
      <c r="C305" s="54" t="s">
        <v>212</v>
      </c>
      <c r="D305" s="62" t="s">
        <v>15</v>
      </c>
      <c r="E305" s="26">
        <v>71.698999999999998</v>
      </c>
      <c r="F305" s="30" t="s">
        <v>31</v>
      </c>
      <c r="G305" s="63">
        <f>11*24</f>
        <v>264</v>
      </c>
      <c r="H305" s="72" t="s">
        <v>604</v>
      </c>
      <c r="I305" s="31" t="s">
        <v>256</v>
      </c>
      <c r="J305" s="31" t="s">
        <v>11</v>
      </c>
      <c r="K305" s="31" t="s">
        <v>257</v>
      </c>
      <c r="L305" s="73" t="s">
        <v>214</v>
      </c>
      <c r="M305" s="62">
        <v>2011</v>
      </c>
      <c r="N305" s="63">
        <v>36</v>
      </c>
    </row>
    <row r="306" spans="1:14" ht="63.75" customHeight="1" x14ac:dyDescent="0.3">
      <c r="A306" s="91">
        <v>113</v>
      </c>
      <c r="B306" s="47" t="s">
        <v>20</v>
      </c>
      <c r="C306" s="54" t="s">
        <v>212</v>
      </c>
      <c r="D306" s="62" t="s">
        <v>53</v>
      </c>
      <c r="E306" s="26">
        <v>53.679000000000002</v>
      </c>
      <c r="F306" s="30" t="s">
        <v>31</v>
      </c>
      <c r="G306" s="63">
        <f>15*24</f>
        <v>360</v>
      </c>
      <c r="H306" s="72" t="s">
        <v>604</v>
      </c>
      <c r="I306" s="31" t="s">
        <v>256</v>
      </c>
      <c r="J306" s="31" t="s">
        <v>11</v>
      </c>
      <c r="K306" s="31" t="s">
        <v>257</v>
      </c>
      <c r="L306" s="73" t="s">
        <v>214</v>
      </c>
      <c r="M306" s="62">
        <v>2011</v>
      </c>
      <c r="N306" s="63">
        <v>36</v>
      </c>
    </row>
    <row r="307" spans="1:14" ht="38.25" customHeight="1" x14ac:dyDescent="0.3">
      <c r="A307" s="78">
        <v>114</v>
      </c>
      <c r="B307" s="77" t="s">
        <v>12</v>
      </c>
      <c r="C307" s="78" t="s">
        <v>212</v>
      </c>
      <c r="D307" s="79" t="s">
        <v>16</v>
      </c>
      <c r="E307" s="41">
        <v>0.23899999999999999</v>
      </c>
      <c r="F307" s="40" t="s">
        <v>31</v>
      </c>
      <c r="G307" s="80" t="s">
        <v>32</v>
      </c>
      <c r="H307" s="81" t="s">
        <v>604</v>
      </c>
      <c r="I307" s="82" t="s">
        <v>256</v>
      </c>
      <c r="J307" s="82" t="s">
        <v>11</v>
      </c>
      <c r="K307" s="82" t="s">
        <v>257</v>
      </c>
      <c r="L307" s="83" t="s">
        <v>213</v>
      </c>
      <c r="M307" s="79">
        <v>2011</v>
      </c>
      <c r="N307" s="80">
        <v>36</v>
      </c>
    </row>
    <row r="308" spans="1:14" ht="38.25" customHeight="1" x14ac:dyDescent="0.3">
      <c r="A308" s="78">
        <v>114</v>
      </c>
      <c r="B308" s="77" t="s">
        <v>12</v>
      </c>
      <c r="C308" s="78" t="s">
        <v>212</v>
      </c>
      <c r="D308" s="79" t="s">
        <v>15</v>
      </c>
      <c r="E308" s="41">
        <v>2.41</v>
      </c>
      <c r="F308" s="40" t="s">
        <v>31</v>
      </c>
      <c r="G308" s="80" t="s">
        <v>32</v>
      </c>
      <c r="H308" s="81" t="s">
        <v>604</v>
      </c>
      <c r="I308" s="82" t="s">
        <v>256</v>
      </c>
      <c r="J308" s="82" t="s">
        <v>11</v>
      </c>
      <c r="K308" s="82" t="s">
        <v>257</v>
      </c>
      <c r="L308" s="83" t="s">
        <v>213</v>
      </c>
      <c r="M308" s="79">
        <v>2011</v>
      </c>
      <c r="N308" s="80">
        <v>36</v>
      </c>
    </row>
    <row r="309" spans="1:14" ht="38.25" customHeight="1" x14ac:dyDescent="0.3">
      <c r="A309" s="78">
        <v>114</v>
      </c>
      <c r="B309" s="77" t="s">
        <v>12</v>
      </c>
      <c r="C309" s="78" t="s">
        <v>212</v>
      </c>
      <c r="D309" s="79" t="s">
        <v>53</v>
      </c>
      <c r="E309" s="41">
        <v>3.2290000000000001</v>
      </c>
      <c r="F309" s="40" t="s">
        <v>31</v>
      </c>
      <c r="G309" s="80" t="s">
        <v>32</v>
      </c>
      <c r="H309" s="81" t="s">
        <v>604</v>
      </c>
      <c r="I309" s="82" t="s">
        <v>256</v>
      </c>
      <c r="J309" s="82" t="s">
        <v>11</v>
      </c>
      <c r="K309" s="82" t="s">
        <v>257</v>
      </c>
      <c r="L309" s="83" t="s">
        <v>213</v>
      </c>
      <c r="M309" s="79">
        <v>2011</v>
      </c>
      <c r="N309" s="80">
        <v>36</v>
      </c>
    </row>
    <row r="310" spans="1:14" ht="38.25" customHeight="1" x14ac:dyDescent="0.3">
      <c r="A310" s="91">
        <v>115</v>
      </c>
      <c r="B310" s="47" t="s">
        <v>47</v>
      </c>
      <c r="C310" s="54" t="s">
        <v>212</v>
      </c>
      <c r="D310" s="62" t="s">
        <v>16</v>
      </c>
      <c r="E310" s="26">
        <v>0.191</v>
      </c>
      <c r="F310" s="30" t="s">
        <v>31</v>
      </c>
      <c r="G310" s="63" t="s">
        <v>32</v>
      </c>
      <c r="H310" s="72" t="s">
        <v>604</v>
      </c>
      <c r="I310" s="31" t="s">
        <v>256</v>
      </c>
      <c r="J310" s="31" t="s">
        <v>11</v>
      </c>
      <c r="K310" s="31" t="s">
        <v>257</v>
      </c>
      <c r="L310" s="73" t="s">
        <v>213</v>
      </c>
      <c r="M310" s="62">
        <v>2011</v>
      </c>
      <c r="N310" s="63">
        <v>36</v>
      </c>
    </row>
    <row r="311" spans="1:14" ht="38.25" customHeight="1" x14ac:dyDescent="0.3">
      <c r="A311" s="91">
        <v>115</v>
      </c>
      <c r="B311" s="47" t="s">
        <v>47</v>
      </c>
      <c r="C311" s="54" t="s">
        <v>212</v>
      </c>
      <c r="D311" s="62" t="s">
        <v>15</v>
      </c>
      <c r="E311" s="26">
        <v>2.2149999999999999</v>
      </c>
      <c r="F311" s="30" t="s">
        <v>31</v>
      </c>
      <c r="G311" s="63" t="s">
        <v>32</v>
      </c>
      <c r="H311" s="72" t="s">
        <v>604</v>
      </c>
      <c r="I311" s="31" t="s">
        <v>256</v>
      </c>
      <c r="J311" s="31" t="s">
        <v>11</v>
      </c>
      <c r="K311" s="31" t="s">
        <v>257</v>
      </c>
      <c r="L311" s="73" t="s">
        <v>213</v>
      </c>
      <c r="M311" s="62">
        <v>2011</v>
      </c>
      <c r="N311" s="63">
        <v>36</v>
      </c>
    </row>
    <row r="312" spans="1:14" ht="38.25" customHeight="1" x14ac:dyDescent="0.3">
      <c r="A312" s="91">
        <v>115</v>
      </c>
      <c r="B312" s="47" t="s">
        <v>47</v>
      </c>
      <c r="C312" s="54" t="s">
        <v>212</v>
      </c>
      <c r="D312" s="62" t="s">
        <v>53</v>
      </c>
      <c r="E312" s="26">
        <v>2.6579999999999999</v>
      </c>
      <c r="F312" s="30" t="s">
        <v>31</v>
      </c>
      <c r="G312" s="63" t="s">
        <v>32</v>
      </c>
      <c r="H312" s="72" t="s">
        <v>604</v>
      </c>
      <c r="I312" s="31" t="s">
        <v>256</v>
      </c>
      <c r="J312" s="31" t="s">
        <v>11</v>
      </c>
      <c r="K312" s="31" t="s">
        <v>257</v>
      </c>
      <c r="L312" s="73" t="s">
        <v>213</v>
      </c>
      <c r="M312" s="62">
        <v>2011</v>
      </c>
      <c r="N312" s="63">
        <v>36</v>
      </c>
    </row>
    <row r="313" spans="1:14" ht="38.25" customHeight="1" x14ac:dyDescent="0.3">
      <c r="A313" s="78">
        <v>116</v>
      </c>
      <c r="B313" s="77" t="s">
        <v>55</v>
      </c>
      <c r="C313" s="78" t="s">
        <v>212</v>
      </c>
      <c r="D313" s="79" t="s">
        <v>16</v>
      </c>
      <c r="E313" s="41">
        <v>0.24299999999999999</v>
      </c>
      <c r="F313" s="40" t="s">
        <v>31</v>
      </c>
      <c r="G313" s="80" t="s">
        <v>32</v>
      </c>
      <c r="H313" s="81" t="s">
        <v>604</v>
      </c>
      <c r="I313" s="82" t="s">
        <v>256</v>
      </c>
      <c r="J313" s="82" t="s">
        <v>11</v>
      </c>
      <c r="K313" s="82" t="s">
        <v>257</v>
      </c>
      <c r="L313" s="83" t="s">
        <v>213</v>
      </c>
      <c r="M313" s="79">
        <v>2011</v>
      </c>
      <c r="N313" s="80">
        <v>36</v>
      </c>
    </row>
    <row r="314" spans="1:14" ht="38.25" customHeight="1" x14ac:dyDescent="0.3">
      <c r="A314" s="78">
        <v>116</v>
      </c>
      <c r="B314" s="77" t="s">
        <v>55</v>
      </c>
      <c r="C314" s="78" t="s">
        <v>212</v>
      </c>
      <c r="D314" s="79" t="s">
        <v>15</v>
      </c>
      <c r="E314" s="41">
        <v>3.698</v>
      </c>
      <c r="F314" s="40" t="s">
        <v>31</v>
      </c>
      <c r="G314" s="80" t="s">
        <v>32</v>
      </c>
      <c r="H314" s="81" t="s">
        <v>604</v>
      </c>
      <c r="I314" s="82" t="s">
        <v>256</v>
      </c>
      <c r="J314" s="82" t="s">
        <v>11</v>
      </c>
      <c r="K314" s="82" t="s">
        <v>257</v>
      </c>
      <c r="L314" s="83" t="s">
        <v>213</v>
      </c>
      <c r="M314" s="79">
        <v>2011</v>
      </c>
      <c r="N314" s="80">
        <v>36</v>
      </c>
    </row>
    <row r="315" spans="1:14" ht="38.25" customHeight="1" x14ac:dyDescent="0.3">
      <c r="A315" s="78">
        <v>116</v>
      </c>
      <c r="B315" s="77" t="s">
        <v>55</v>
      </c>
      <c r="C315" s="78" t="s">
        <v>212</v>
      </c>
      <c r="D315" s="79" t="s">
        <v>53</v>
      </c>
      <c r="E315" s="41">
        <v>2.7730000000000001</v>
      </c>
      <c r="F315" s="40" t="s">
        <v>31</v>
      </c>
      <c r="G315" s="80" t="s">
        <v>32</v>
      </c>
      <c r="H315" s="81" t="s">
        <v>604</v>
      </c>
      <c r="I315" s="82" t="s">
        <v>256</v>
      </c>
      <c r="J315" s="82" t="s">
        <v>11</v>
      </c>
      <c r="K315" s="82" t="s">
        <v>257</v>
      </c>
      <c r="L315" s="83" t="s">
        <v>213</v>
      </c>
      <c r="M315" s="79">
        <v>2011</v>
      </c>
      <c r="N315" s="80">
        <v>36</v>
      </c>
    </row>
    <row r="316" spans="1:14" ht="51" customHeight="1" x14ac:dyDescent="0.3">
      <c r="A316" s="91">
        <v>117</v>
      </c>
      <c r="B316" s="50" t="s">
        <v>20</v>
      </c>
      <c r="C316" s="54" t="s">
        <v>219</v>
      </c>
      <c r="D316" s="64" t="s">
        <v>16</v>
      </c>
      <c r="E316" s="34">
        <v>437.54</v>
      </c>
      <c r="F316" s="32" t="s">
        <v>17</v>
      </c>
      <c r="G316" s="67">
        <f>5*24</f>
        <v>120</v>
      </c>
      <c r="H316" s="72" t="s">
        <v>223</v>
      </c>
      <c r="I316" s="31" t="s">
        <v>220</v>
      </c>
      <c r="J316" s="31" t="s">
        <v>221</v>
      </c>
      <c r="K316" s="31" t="s">
        <v>258</v>
      </c>
      <c r="L316" s="73" t="s">
        <v>222</v>
      </c>
      <c r="M316" s="62">
        <v>2016</v>
      </c>
      <c r="N316" s="63">
        <v>37</v>
      </c>
    </row>
    <row r="317" spans="1:14" ht="51" customHeight="1" x14ac:dyDescent="0.3">
      <c r="A317" s="91">
        <v>117</v>
      </c>
      <c r="B317" s="50" t="s">
        <v>20</v>
      </c>
      <c r="C317" s="54" t="s">
        <v>219</v>
      </c>
      <c r="D317" s="64" t="s">
        <v>14</v>
      </c>
      <c r="E317" s="34">
        <v>273.83</v>
      </c>
      <c r="F317" s="32" t="s">
        <v>17</v>
      </c>
      <c r="G317" s="67">
        <f>120</f>
        <v>120</v>
      </c>
      <c r="H317" s="72" t="s">
        <v>223</v>
      </c>
      <c r="I317" s="31" t="s">
        <v>220</v>
      </c>
      <c r="J317" s="31" t="s">
        <v>221</v>
      </c>
      <c r="K317" s="31" t="s">
        <v>258</v>
      </c>
      <c r="L317" s="73" t="s">
        <v>222</v>
      </c>
      <c r="M317" s="62">
        <v>2016</v>
      </c>
      <c r="N317" s="63">
        <v>37</v>
      </c>
    </row>
    <row r="318" spans="1:14" ht="38.25" customHeight="1" x14ac:dyDescent="0.3">
      <c r="A318" s="78">
        <v>118</v>
      </c>
      <c r="B318" s="77" t="s">
        <v>20</v>
      </c>
      <c r="C318" s="78" t="s">
        <v>224</v>
      </c>
      <c r="D318" s="79" t="s">
        <v>150</v>
      </c>
      <c r="E318" s="41">
        <v>257</v>
      </c>
      <c r="F318" s="40" t="s">
        <v>31</v>
      </c>
      <c r="G318" s="80">
        <v>103</v>
      </c>
      <c r="H318" s="81" t="s">
        <v>226</v>
      </c>
      <c r="I318" s="82" t="s">
        <v>229</v>
      </c>
      <c r="J318" s="82" t="s">
        <v>30</v>
      </c>
      <c r="K318" s="82" t="s">
        <v>228</v>
      </c>
      <c r="L318" s="83" t="s">
        <v>230</v>
      </c>
      <c r="M318" s="79">
        <v>2012</v>
      </c>
      <c r="N318" s="80">
        <v>38</v>
      </c>
    </row>
    <row r="319" spans="1:14" ht="38.25" customHeight="1" x14ac:dyDescent="0.3">
      <c r="A319" s="78">
        <v>118</v>
      </c>
      <c r="B319" s="77" t="s">
        <v>20</v>
      </c>
      <c r="C319" s="78" t="s">
        <v>224</v>
      </c>
      <c r="D319" s="79" t="s">
        <v>225</v>
      </c>
      <c r="E319" s="41">
        <v>1358.6</v>
      </c>
      <c r="F319" s="40" t="s">
        <v>31</v>
      </c>
      <c r="G319" s="80">
        <v>103</v>
      </c>
      <c r="H319" s="81" t="s">
        <v>226</v>
      </c>
      <c r="I319" s="82" t="s">
        <v>229</v>
      </c>
      <c r="J319" s="82" t="s">
        <v>30</v>
      </c>
      <c r="K319" s="82" t="s">
        <v>228</v>
      </c>
      <c r="L319" s="83" t="s">
        <v>230</v>
      </c>
      <c r="M319" s="79">
        <v>2012</v>
      </c>
      <c r="N319" s="80">
        <v>38</v>
      </c>
    </row>
    <row r="320" spans="1:14" ht="63.75" customHeight="1" x14ac:dyDescent="0.3">
      <c r="A320" s="91">
        <v>119</v>
      </c>
      <c r="B320" s="47" t="s">
        <v>20</v>
      </c>
      <c r="C320" s="54" t="s">
        <v>149</v>
      </c>
      <c r="D320" s="62" t="s">
        <v>150</v>
      </c>
      <c r="E320" s="26">
        <v>230</v>
      </c>
      <c r="F320" s="30" t="s">
        <v>17</v>
      </c>
      <c r="G320" s="63">
        <v>72</v>
      </c>
      <c r="H320" s="62" t="s">
        <v>146</v>
      </c>
      <c r="I320" s="117" t="s">
        <v>653</v>
      </c>
      <c r="J320" s="117" t="s">
        <v>652</v>
      </c>
      <c r="K320" s="117" t="s">
        <v>654</v>
      </c>
      <c r="L320" s="63" t="s">
        <v>655</v>
      </c>
      <c r="M320" s="62">
        <v>2011</v>
      </c>
      <c r="N320" s="63">
        <v>39</v>
      </c>
    </row>
    <row r="321" spans="1:14" ht="114.75" customHeight="1" x14ac:dyDescent="0.3">
      <c r="A321" s="78">
        <v>120</v>
      </c>
      <c r="B321" s="77" t="s">
        <v>12</v>
      </c>
      <c r="C321" s="78" t="s">
        <v>231</v>
      </c>
      <c r="D321" s="79" t="s">
        <v>14</v>
      </c>
      <c r="E321" s="41">
        <v>1023</v>
      </c>
      <c r="F321" s="40" t="s">
        <v>17</v>
      </c>
      <c r="G321" s="80">
        <v>108</v>
      </c>
      <c r="H321" s="79" t="s">
        <v>297</v>
      </c>
      <c r="I321" s="40" t="s">
        <v>234</v>
      </c>
      <c r="J321" s="40" t="s">
        <v>233</v>
      </c>
      <c r="K321" s="40" t="s">
        <v>232</v>
      </c>
      <c r="L321" s="80" t="s">
        <v>243</v>
      </c>
      <c r="M321" s="79">
        <v>2018</v>
      </c>
      <c r="N321" s="80">
        <v>40</v>
      </c>
    </row>
    <row r="322" spans="1:14" ht="114.75" customHeight="1" x14ac:dyDescent="0.3">
      <c r="A322" s="91">
        <v>121</v>
      </c>
      <c r="B322" s="47" t="s">
        <v>12</v>
      </c>
      <c r="C322" s="54" t="s">
        <v>231</v>
      </c>
      <c r="D322" s="62" t="s">
        <v>15</v>
      </c>
      <c r="E322" s="26">
        <v>9.6</v>
      </c>
      <c r="F322" s="30" t="s">
        <v>17</v>
      </c>
      <c r="G322" s="63">
        <v>108</v>
      </c>
      <c r="H322" s="62" t="s">
        <v>297</v>
      </c>
      <c r="I322" s="30" t="s">
        <v>235</v>
      </c>
      <c r="J322" s="30" t="s">
        <v>233</v>
      </c>
      <c r="K322" s="30" t="s">
        <v>232</v>
      </c>
      <c r="L322" s="63" t="s">
        <v>244</v>
      </c>
      <c r="M322" s="62">
        <v>2018</v>
      </c>
      <c r="N322" s="63">
        <v>40</v>
      </c>
    </row>
    <row r="323" spans="1:14" ht="114.75" customHeight="1" x14ac:dyDescent="0.3">
      <c r="A323" s="78">
        <v>122</v>
      </c>
      <c r="B323" s="77" t="s">
        <v>12</v>
      </c>
      <c r="C323" s="78" t="s">
        <v>231</v>
      </c>
      <c r="D323" s="79" t="s">
        <v>16</v>
      </c>
      <c r="E323" s="41">
        <v>4.0999999999999996</v>
      </c>
      <c r="F323" s="40" t="s">
        <v>17</v>
      </c>
      <c r="G323" s="80">
        <v>108</v>
      </c>
      <c r="H323" s="79" t="s">
        <v>297</v>
      </c>
      <c r="I323" s="40" t="s">
        <v>236</v>
      </c>
      <c r="J323" s="40" t="s">
        <v>233</v>
      </c>
      <c r="K323" s="40" t="s">
        <v>232</v>
      </c>
      <c r="L323" s="80" t="s">
        <v>245</v>
      </c>
      <c r="M323" s="79">
        <v>2018</v>
      </c>
      <c r="N323" s="80">
        <v>40</v>
      </c>
    </row>
    <row r="324" spans="1:14" ht="102" customHeight="1" x14ac:dyDescent="0.3">
      <c r="A324" s="91">
        <v>123</v>
      </c>
      <c r="B324" s="47" t="s">
        <v>20</v>
      </c>
      <c r="C324" s="54" t="s">
        <v>231</v>
      </c>
      <c r="D324" s="62" t="s">
        <v>14</v>
      </c>
      <c r="E324" s="26">
        <v>2612</v>
      </c>
      <c r="F324" s="30" t="s">
        <v>17</v>
      </c>
      <c r="G324" s="63">
        <v>108</v>
      </c>
      <c r="H324" s="62" t="s">
        <v>297</v>
      </c>
      <c r="I324" s="30" t="s">
        <v>237</v>
      </c>
      <c r="J324" s="30" t="s">
        <v>233</v>
      </c>
      <c r="K324" s="30" t="s">
        <v>232</v>
      </c>
      <c r="L324" s="63" t="s">
        <v>243</v>
      </c>
      <c r="M324" s="62">
        <v>2018</v>
      </c>
      <c r="N324" s="63">
        <v>40</v>
      </c>
    </row>
    <row r="325" spans="1:14" ht="114.75" customHeight="1" x14ac:dyDescent="0.3">
      <c r="A325" s="78">
        <v>124</v>
      </c>
      <c r="B325" s="77" t="s">
        <v>20</v>
      </c>
      <c r="C325" s="78" t="s">
        <v>231</v>
      </c>
      <c r="D325" s="79" t="s">
        <v>15</v>
      </c>
      <c r="E325" s="41">
        <v>15.6</v>
      </c>
      <c r="F325" s="40" t="s">
        <v>17</v>
      </c>
      <c r="G325" s="80">
        <v>108</v>
      </c>
      <c r="H325" s="79" t="s">
        <v>297</v>
      </c>
      <c r="I325" s="40" t="s">
        <v>238</v>
      </c>
      <c r="J325" s="40" t="s">
        <v>233</v>
      </c>
      <c r="K325" s="40" t="s">
        <v>232</v>
      </c>
      <c r="L325" s="80" t="s">
        <v>244</v>
      </c>
      <c r="M325" s="79">
        <v>2018</v>
      </c>
      <c r="N325" s="80">
        <v>40</v>
      </c>
    </row>
    <row r="326" spans="1:14" ht="114.75" customHeight="1" x14ac:dyDescent="0.3">
      <c r="A326" s="91">
        <v>125</v>
      </c>
      <c r="B326" s="47" t="s">
        <v>20</v>
      </c>
      <c r="C326" s="54" t="s">
        <v>231</v>
      </c>
      <c r="D326" s="62" t="s">
        <v>16</v>
      </c>
      <c r="E326" s="26">
        <v>12.2</v>
      </c>
      <c r="F326" s="30" t="s">
        <v>17</v>
      </c>
      <c r="G326" s="63">
        <v>108</v>
      </c>
      <c r="H326" s="62" t="s">
        <v>297</v>
      </c>
      <c r="I326" s="30" t="s">
        <v>239</v>
      </c>
      <c r="J326" s="30" t="s">
        <v>233</v>
      </c>
      <c r="K326" s="30" t="s">
        <v>232</v>
      </c>
      <c r="L326" s="63" t="s">
        <v>245</v>
      </c>
      <c r="M326" s="62">
        <v>2018</v>
      </c>
      <c r="N326" s="63">
        <v>40</v>
      </c>
    </row>
    <row r="327" spans="1:14" ht="114.75" customHeight="1" x14ac:dyDescent="0.3">
      <c r="A327" s="78">
        <v>126</v>
      </c>
      <c r="B327" s="77" t="s">
        <v>36</v>
      </c>
      <c r="C327" s="78" t="s">
        <v>231</v>
      </c>
      <c r="D327" s="79" t="s">
        <v>14</v>
      </c>
      <c r="E327" s="41">
        <v>330</v>
      </c>
      <c r="F327" s="40" t="s">
        <v>17</v>
      </c>
      <c r="G327" s="80">
        <v>108</v>
      </c>
      <c r="H327" s="79" t="s">
        <v>297</v>
      </c>
      <c r="I327" s="40" t="s">
        <v>240</v>
      </c>
      <c r="J327" s="40" t="s">
        <v>233</v>
      </c>
      <c r="K327" s="40" t="s">
        <v>232</v>
      </c>
      <c r="L327" s="80" t="s">
        <v>243</v>
      </c>
      <c r="M327" s="79">
        <v>2018</v>
      </c>
      <c r="N327" s="80">
        <v>40</v>
      </c>
    </row>
    <row r="328" spans="1:14" ht="102" customHeight="1" x14ac:dyDescent="0.3">
      <c r="A328" s="91">
        <v>127</v>
      </c>
      <c r="B328" s="47" t="s">
        <v>36</v>
      </c>
      <c r="C328" s="54" t="s">
        <v>231</v>
      </c>
      <c r="D328" s="62" t="s">
        <v>15</v>
      </c>
      <c r="E328" s="26">
        <v>4.4000000000000004</v>
      </c>
      <c r="F328" s="30" t="s">
        <v>17</v>
      </c>
      <c r="G328" s="63">
        <v>108</v>
      </c>
      <c r="H328" s="62" t="s">
        <v>297</v>
      </c>
      <c r="I328" s="30" t="s">
        <v>237</v>
      </c>
      <c r="J328" s="30" t="s">
        <v>233</v>
      </c>
      <c r="K328" s="30" t="s">
        <v>232</v>
      </c>
      <c r="L328" s="63" t="s">
        <v>244</v>
      </c>
      <c r="M328" s="62">
        <v>2018</v>
      </c>
      <c r="N328" s="63">
        <v>40</v>
      </c>
    </row>
    <row r="329" spans="1:14" ht="114.75" customHeight="1" x14ac:dyDescent="0.3">
      <c r="A329" s="78">
        <v>128</v>
      </c>
      <c r="B329" s="77" t="s">
        <v>36</v>
      </c>
      <c r="C329" s="78" t="s">
        <v>231</v>
      </c>
      <c r="D329" s="79" t="s">
        <v>16</v>
      </c>
      <c r="E329" s="41">
        <v>2.7</v>
      </c>
      <c r="F329" s="40" t="s">
        <v>17</v>
      </c>
      <c r="G329" s="80">
        <v>108</v>
      </c>
      <c r="H329" s="79" t="s">
        <v>297</v>
      </c>
      <c r="I329" s="40" t="s">
        <v>241</v>
      </c>
      <c r="J329" s="40" t="s">
        <v>233</v>
      </c>
      <c r="K329" s="40" t="s">
        <v>232</v>
      </c>
      <c r="L329" s="80" t="s">
        <v>245</v>
      </c>
      <c r="M329" s="79">
        <v>2018</v>
      </c>
      <c r="N329" s="80">
        <v>40</v>
      </c>
    </row>
    <row r="330" spans="1:14" ht="102" customHeight="1" x14ac:dyDescent="0.3">
      <c r="A330" s="91">
        <v>129</v>
      </c>
      <c r="B330" s="47" t="s">
        <v>211</v>
      </c>
      <c r="C330" s="54" t="s">
        <v>231</v>
      </c>
      <c r="D330" s="62" t="s">
        <v>14</v>
      </c>
      <c r="E330" s="26">
        <v>4402</v>
      </c>
      <c r="F330" s="30" t="s">
        <v>17</v>
      </c>
      <c r="G330" s="63">
        <v>108</v>
      </c>
      <c r="H330" s="62" t="s">
        <v>297</v>
      </c>
      <c r="I330" s="30" t="s">
        <v>242</v>
      </c>
      <c r="J330" s="30" t="s">
        <v>233</v>
      </c>
      <c r="K330" s="30" t="s">
        <v>232</v>
      </c>
      <c r="L330" s="63" t="s">
        <v>243</v>
      </c>
      <c r="M330" s="62">
        <v>2018</v>
      </c>
      <c r="N330" s="63">
        <v>40</v>
      </c>
    </row>
    <row r="331" spans="1:14" ht="114.75" customHeight="1" x14ac:dyDescent="0.3">
      <c r="A331" s="78">
        <v>130</v>
      </c>
      <c r="B331" s="77" t="s">
        <v>211</v>
      </c>
      <c r="C331" s="78" t="s">
        <v>231</v>
      </c>
      <c r="D331" s="79" t="s">
        <v>15</v>
      </c>
      <c r="E331" s="41">
        <v>2.4</v>
      </c>
      <c r="F331" s="40" t="s">
        <v>17</v>
      </c>
      <c r="G331" s="80">
        <v>108</v>
      </c>
      <c r="H331" s="79" t="s">
        <v>297</v>
      </c>
      <c r="I331" s="40" t="s">
        <v>236</v>
      </c>
      <c r="J331" s="40" t="s">
        <v>233</v>
      </c>
      <c r="K331" s="40" t="s">
        <v>232</v>
      </c>
      <c r="L331" s="80" t="s">
        <v>244</v>
      </c>
      <c r="M331" s="79">
        <v>2018</v>
      </c>
      <c r="N331" s="80">
        <v>40</v>
      </c>
    </row>
    <row r="332" spans="1:14" ht="114.75" customHeight="1" x14ac:dyDescent="0.3">
      <c r="A332" s="91">
        <v>131</v>
      </c>
      <c r="B332" s="47" t="s">
        <v>211</v>
      </c>
      <c r="C332" s="54" t="s">
        <v>231</v>
      </c>
      <c r="D332" s="62" t="s">
        <v>16</v>
      </c>
      <c r="E332" s="26">
        <v>1.7</v>
      </c>
      <c r="F332" s="30" t="s">
        <v>17</v>
      </c>
      <c r="G332" s="63">
        <v>108</v>
      </c>
      <c r="H332" s="62" t="s">
        <v>297</v>
      </c>
      <c r="I332" s="30" t="s">
        <v>246</v>
      </c>
      <c r="J332" s="30" t="s">
        <v>233</v>
      </c>
      <c r="K332" s="30" t="s">
        <v>232</v>
      </c>
      <c r="L332" s="63" t="s">
        <v>245</v>
      </c>
      <c r="M332" s="62">
        <v>2018</v>
      </c>
      <c r="N332" s="63">
        <v>40</v>
      </c>
    </row>
    <row r="333" spans="1:14" ht="51" customHeight="1" x14ac:dyDescent="0.3">
      <c r="A333" s="78">
        <v>132</v>
      </c>
      <c r="B333" s="77" t="s">
        <v>20</v>
      </c>
      <c r="C333" s="78" t="s">
        <v>262</v>
      </c>
      <c r="D333" s="79" t="s">
        <v>259</v>
      </c>
      <c r="E333" s="41">
        <v>21.7</v>
      </c>
      <c r="F333" s="40" t="s">
        <v>17</v>
      </c>
      <c r="G333" s="80">
        <f t="shared" ref="G333:G348" si="21">5*24</f>
        <v>120</v>
      </c>
      <c r="H333" s="81" t="s">
        <v>263</v>
      </c>
      <c r="I333" s="82" t="s">
        <v>298</v>
      </c>
      <c r="J333" s="82" t="s">
        <v>32</v>
      </c>
      <c r="K333" s="82" t="s">
        <v>261</v>
      </c>
      <c r="L333" s="83"/>
      <c r="M333" s="79">
        <v>2012</v>
      </c>
      <c r="N333" s="80">
        <v>41</v>
      </c>
    </row>
    <row r="334" spans="1:14" ht="51" customHeight="1" x14ac:dyDescent="0.3">
      <c r="A334" s="78">
        <v>132</v>
      </c>
      <c r="B334" s="77" t="s">
        <v>20</v>
      </c>
      <c r="C334" s="78" t="s">
        <v>262</v>
      </c>
      <c r="D334" s="79" t="s">
        <v>260</v>
      </c>
      <c r="E334" s="41">
        <v>19.7</v>
      </c>
      <c r="F334" s="40" t="s">
        <v>17</v>
      </c>
      <c r="G334" s="80">
        <f t="shared" si="21"/>
        <v>120</v>
      </c>
      <c r="H334" s="81" t="s">
        <v>263</v>
      </c>
      <c r="I334" s="82" t="s">
        <v>298</v>
      </c>
      <c r="J334" s="82" t="s">
        <v>32</v>
      </c>
      <c r="K334" s="82" t="s">
        <v>261</v>
      </c>
      <c r="L334" s="83"/>
      <c r="M334" s="79">
        <v>2012</v>
      </c>
      <c r="N334" s="80">
        <v>41</v>
      </c>
    </row>
    <row r="335" spans="1:14" ht="51" customHeight="1" x14ac:dyDescent="0.3">
      <c r="A335" s="78">
        <v>132</v>
      </c>
      <c r="B335" s="77" t="s">
        <v>20</v>
      </c>
      <c r="C335" s="78" t="s">
        <v>262</v>
      </c>
      <c r="D335" s="79" t="s">
        <v>267</v>
      </c>
      <c r="E335" s="41">
        <v>14.3</v>
      </c>
      <c r="F335" s="40" t="s">
        <v>17</v>
      </c>
      <c r="G335" s="80">
        <f t="shared" si="21"/>
        <v>120</v>
      </c>
      <c r="H335" s="81" t="s">
        <v>263</v>
      </c>
      <c r="I335" s="82" t="s">
        <v>298</v>
      </c>
      <c r="J335" s="82" t="s">
        <v>32</v>
      </c>
      <c r="K335" s="82" t="s">
        <v>261</v>
      </c>
      <c r="L335" s="83" t="s">
        <v>482</v>
      </c>
      <c r="M335" s="79">
        <v>2012</v>
      </c>
      <c r="N335" s="80">
        <v>41</v>
      </c>
    </row>
    <row r="336" spans="1:14" ht="51" customHeight="1" x14ac:dyDescent="0.3">
      <c r="A336" s="78">
        <v>132</v>
      </c>
      <c r="B336" s="77" t="s">
        <v>20</v>
      </c>
      <c r="C336" s="78" t="s">
        <v>262</v>
      </c>
      <c r="D336" s="79" t="s">
        <v>268</v>
      </c>
      <c r="E336" s="93">
        <v>2.2999999999999998</v>
      </c>
      <c r="F336" s="40" t="s">
        <v>17</v>
      </c>
      <c r="G336" s="80">
        <f t="shared" si="21"/>
        <v>120</v>
      </c>
      <c r="H336" s="81" t="s">
        <v>263</v>
      </c>
      <c r="I336" s="82" t="s">
        <v>298</v>
      </c>
      <c r="J336" s="82" t="s">
        <v>32</v>
      </c>
      <c r="K336" s="82" t="s">
        <v>261</v>
      </c>
      <c r="L336" s="83" t="s">
        <v>482</v>
      </c>
      <c r="M336" s="79">
        <v>2012</v>
      </c>
      <c r="N336" s="80">
        <v>41</v>
      </c>
    </row>
    <row r="337" spans="1:14" ht="114.75" customHeight="1" x14ac:dyDescent="0.3">
      <c r="A337" s="91">
        <v>133</v>
      </c>
      <c r="B337" s="47" t="s">
        <v>20</v>
      </c>
      <c r="C337" s="54" t="s">
        <v>264</v>
      </c>
      <c r="D337" s="62" t="s">
        <v>259</v>
      </c>
      <c r="E337" s="26">
        <v>33.4</v>
      </c>
      <c r="F337" s="30" t="s">
        <v>17</v>
      </c>
      <c r="G337" s="63">
        <f t="shared" si="21"/>
        <v>120</v>
      </c>
      <c r="H337" s="72" t="s">
        <v>263</v>
      </c>
      <c r="I337" s="31" t="s">
        <v>298</v>
      </c>
      <c r="J337" s="31" t="s">
        <v>32</v>
      </c>
      <c r="K337" s="31" t="s">
        <v>261</v>
      </c>
      <c r="L337" s="73" t="s">
        <v>658</v>
      </c>
      <c r="M337" s="62">
        <v>2012</v>
      </c>
      <c r="N337" s="63">
        <v>41</v>
      </c>
    </row>
    <row r="338" spans="1:14" ht="114.75" customHeight="1" x14ac:dyDescent="0.3">
      <c r="A338" s="91">
        <v>133</v>
      </c>
      <c r="B338" s="47" t="s">
        <v>20</v>
      </c>
      <c r="C338" s="54" t="s">
        <v>264</v>
      </c>
      <c r="D338" s="62" t="s">
        <v>260</v>
      </c>
      <c r="E338" s="36">
        <v>28.3</v>
      </c>
      <c r="F338" s="30" t="s">
        <v>17</v>
      </c>
      <c r="G338" s="63">
        <f t="shared" si="21"/>
        <v>120</v>
      </c>
      <c r="H338" s="72" t="s">
        <v>263</v>
      </c>
      <c r="I338" s="31" t="s">
        <v>298</v>
      </c>
      <c r="J338" s="31" t="s">
        <v>32</v>
      </c>
      <c r="K338" s="31" t="s">
        <v>261</v>
      </c>
      <c r="L338" s="73" t="s">
        <v>658</v>
      </c>
      <c r="M338" s="62">
        <v>2012</v>
      </c>
      <c r="N338" s="63">
        <v>41</v>
      </c>
    </row>
    <row r="339" spans="1:14" ht="140.25" customHeight="1" x14ac:dyDescent="0.3">
      <c r="A339" s="91">
        <v>133</v>
      </c>
      <c r="B339" s="47" t="s">
        <v>20</v>
      </c>
      <c r="C339" s="54" t="s">
        <v>264</v>
      </c>
      <c r="D339" s="62" t="s">
        <v>267</v>
      </c>
      <c r="E339" s="27">
        <v>32.9</v>
      </c>
      <c r="F339" s="30" t="s">
        <v>17</v>
      </c>
      <c r="G339" s="63">
        <f t="shared" si="21"/>
        <v>120</v>
      </c>
      <c r="H339" s="72" t="s">
        <v>263</v>
      </c>
      <c r="I339" s="31" t="s">
        <v>298</v>
      </c>
      <c r="J339" s="31" t="s">
        <v>32</v>
      </c>
      <c r="K339" s="31" t="s">
        <v>261</v>
      </c>
      <c r="L339" s="73" t="s">
        <v>659</v>
      </c>
      <c r="M339" s="62">
        <v>2012</v>
      </c>
      <c r="N339" s="63">
        <v>41</v>
      </c>
    </row>
    <row r="340" spans="1:14" ht="140.25" customHeight="1" x14ac:dyDescent="0.3">
      <c r="A340" s="91">
        <v>133</v>
      </c>
      <c r="B340" s="47" t="s">
        <v>20</v>
      </c>
      <c r="C340" s="54" t="s">
        <v>264</v>
      </c>
      <c r="D340" s="62" t="s">
        <v>268</v>
      </c>
      <c r="E340" s="34">
        <v>30.1</v>
      </c>
      <c r="F340" s="30" t="s">
        <v>17</v>
      </c>
      <c r="G340" s="63">
        <f t="shared" si="21"/>
        <v>120</v>
      </c>
      <c r="H340" s="72" t="s">
        <v>263</v>
      </c>
      <c r="I340" s="31" t="s">
        <v>298</v>
      </c>
      <c r="J340" s="31" t="s">
        <v>32</v>
      </c>
      <c r="K340" s="31" t="s">
        <v>261</v>
      </c>
      <c r="L340" s="73" t="s">
        <v>659</v>
      </c>
      <c r="M340" s="62">
        <v>2012</v>
      </c>
      <c r="N340" s="63">
        <v>41</v>
      </c>
    </row>
    <row r="341" spans="1:14" ht="51" customHeight="1" x14ac:dyDescent="0.3">
      <c r="A341" s="78">
        <v>134</v>
      </c>
      <c r="B341" s="77" t="s">
        <v>20</v>
      </c>
      <c r="C341" s="78" t="s">
        <v>265</v>
      </c>
      <c r="D341" s="79" t="s">
        <v>259</v>
      </c>
      <c r="E341" s="41">
        <v>16.7</v>
      </c>
      <c r="F341" s="40" t="s">
        <v>17</v>
      </c>
      <c r="G341" s="80">
        <f t="shared" si="21"/>
        <v>120</v>
      </c>
      <c r="H341" s="81" t="s">
        <v>263</v>
      </c>
      <c r="I341" s="82" t="s">
        <v>298</v>
      </c>
      <c r="J341" s="82" t="s">
        <v>32</v>
      </c>
      <c r="K341" s="82" t="s">
        <v>261</v>
      </c>
      <c r="L341" s="83"/>
      <c r="M341" s="79">
        <v>2012</v>
      </c>
      <c r="N341" s="80">
        <v>41</v>
      </c>
    </row>
    <row r="342" spans="1:14" ht="51" customHeight="1" x14ac:dyDescent="0.3">
      <c r="A342" s="78">
        <v>134</v>
      </c>
      <c r="B342" s="77" t="s">
        <v>20</v>
      </c>
      <c r="C342" s="78" t="s">
        <v>265</v>
      </c>
      <c r="D342" s="79" t="s">
        <v>260</v>
      </c>
      <c r="E342" s="41">
        <v>14.9</v>
      </c>
      <c r="F342" s="40" t="s">
        <v>17</v>
      </c>
      <c r="G342" s="80">
        <f t="shared" si="21"/>
        <v>120</v>
      </c>
      <c r="H342" s="81" t="s">
        <v>263</v>
      </c>
      <c r="I342" s="82" t="s">
        <v>298</v>
      </c>
      <c r="J342" s="82" t="s">
        <v>32</v>
      </c>
      <c r="K342" s="82" t="s">
        <v>261</v>
      </c>
      <c r="L342" s="83"/>
      <c r="M342" s="79">
        <v>2012</v>
      </c>
      <c r="N342" s="80">
        <v>41</v>
      </c>
    </row>
    <row r="343" spans="1:14" ht="51" customHeight="1" x14ac:dyDescent="0.3">
      <c r="A343" s="78">
        <v>134</v>
      </c>
      <c r="B343" s="77" t="s">
        <v>20</v>
      </c>
      <c r="C343" s="78" t="s">
        <v>265</v>
      </c>
      <c r="D343" s="79" t="s">
        <v>267</v>
      </c>
      <c r="E343" s="85">
        <v>4.8</v>
      </c>
      <c r="F343" s="40" t="s">
        <v>17</v>
      </c>
      <c r="G343" s="80">
        <f t="shared" si="21"/>
        <v>120</v>
      </c>
      <c r="H343" s="81" t="s">
        <v>263</v>
      </c>
      <c r="I343" s="82" t="s">
        <v>298</v>
      </c>
      <c r="J343" s="82" t="s">
        <v>32</v>
      </c>
      <c r="K343" s="82" t="s">
        <v>261</v>
      </c>
      <c r="L343" s="83" t="s">
        <v>482</v>
      </c>
      <c r="M343" s="79">
        <v>2012</v>
      </c>
      <c r="N343" s="80">
        <v>41</v>
      </c>
    </row>
    <row r="344" spans="1:14" ht="51" customHeight="1" x14ac:dyDescent="0.3">
      <c r="A344" s="78">
        <v>134</v>
      </c>
      <c r="B344" s="77" t="s">
        <v>20</v>
      </c>
      <c r="C344" s="78" t="s">
        <v>265</v>
      </c>
      <c r="D344" s="79" t="s">
        <v>268</v>
      </c>
      <c r="E344" s="85">
        <v>18.8</v>
      </c>
      <c r="F344" s="40" t="s">
        <v>17</v>
      </c>
      <c r="G344" s="80">
        <f t="shared" si="21"/>
        <v>120</v>
      </c>
      <c r="H344" s="81" t="s">
        <v>263</v>
      </c>
      <c r="I344" s="82" t="s">
        <v>298</v>
      </c>
      <c r="J344" s="82" t="s">
        <v>32</v>
      </c>
      <c r="K344" s="82" t="s">
        <v>261</v>
      </c>
      <c r="L344" s="83" t="s">
        <v>482</v>
      </c>
      <c r="M344" s="79">
        <v>2012</v>
      </c>
      <c r="N344" s="80">
        <v>41</v>
      </c>
    </row>
    <row r="345" spans="1:14" ht="51" customHeight="1" x14ac:dyDescent="0.3">
      <c r="A345" s="91">
        <v>135</v>
      </c>
      <c r="B345" s="47" t="s">
        <v>20</v>
      </c>
      <c r="C345" s="54" t="s">
        <v>266</v>
      </c>
      <c r="D345" s="62" t="s">
        <v>259</v>
      </c>
      <c r="E345" s="26">
        <v>16.600000000000001</v>
      </c>
      <c r="F345" s="30" t="s">
        <v>17</v>
      </c>
      <c r="G345" s="63">
        <f t="shared" si="21"/>
        <v>120</v>
      </c>
      <c r="H345" s="72" t="s">
        <v>263</v>
      </c>
      <c r="I345" s="31" t="s">
        <v>298</v>
      </c>
      <c r="J345" s="31" t="s">
        <v>32</v>
      </c>
      <c r="K345" s="31" t="s">
        <v>261</v>
      </c>
      <c r="L345" s="73"/>
      <c r="M345" s="62">
        <v>2012</v>
      </c>
      <c r="N345" s="63">
        <v>41</v>
      </c>
    </row>
    <row r="346" spans="1:14" ht="51" customHeight="1" x14ac:dyDescent="0.3">
      <c r="A346" s="91">
        <v>135</v>
      </c>
      <c r="B346" s="47" t="s">
        <v>20</v>
      </c>
      <c r="C346" s="54" t="s">
        <v>266</v>
      </c>
      <c r="D346" s="62" t="s">
        <v>260</v>
      </c>
      <c r="E346" s="26">
        <v>23</v>
      </c>
      <c r="F346" s="30" t="s">
        <v>17</v>
      </c>
      <c r="G346" s="63">
        <f t="shared" si="21"/>
        <v>120</v>
      </c>
      <c r="H346" s="72" t="s">
        <v>263</v>
      </c>
      <c r="I346" s="31" t="s">
        <v>298</v>
      </c>
      <c r="J346" s="31" t="s">
        <v>32</v>
      </c>
      <c r="K346" s="31" t="s">
        <v>261</v>
      </c>
      <c r="L346" s="73"/>
      <c r="M346" s="62">
        <v>2012</v>
      </c>
      <c r="N346" s="63">
        <v>41</v>
      </c>
    </row>
    <row r="347" spans="1:14" ht="51" customHeight="1" x14ac:dyDescent="0.3">
      <c r="A347" s="91">
        <v>135</v>
      </c>
      <c r="B347" s="47" t="s">
        <v>20</v>
      </c>
      <c r="C347" s="54" t="s">
        <v>266</v>
      </c>
      <c r="D347" s="62" t="s">
        <v>267</v>
      </c>
      <c r="E347" s="34">
        <v>28.8</v>
      </c>
      <c r="F347" s="30" t="s">
        <v>17</v>
      </c>
      <c r="G347" s="63">
        <f t="shared" si="21"/>
        <v>120</v>
      </c>
      <c r="H347" s="72" t="s">
        <v>263</v>
      </c>
      <c r="I347" s="31" t="s">
        <v>298</v>
      </c>
      <c r="J347" s="31" t="s">
        <v>32</v>
      </c>
      <c r="K347" s="31" t="s">
        <v>261</v>
      </c>
      <c r="L347" s="73" t="s">
        <v>482</v>
      </c>
      <c r="M347" s="62">
        <v>2012</v>
      </c>
      <c r="N347" s="63">
        <v>41</v>
      </c>
    </row>
    <row r="348" spans="1:14" ht="51" customHeight="1" x14ac:dyDescent="0.3">
      <c r="A348" s="91">
        <v>135</v>
      </c>
      <c r="B348" s="47" t="s">
        <v>20</v>
      </c>
      <c r="C348" s="54" t="s">
        <v>266</v>
      </c>
      <c r="D348" s="62" t="s">
        <v>268</v>
      </c>
      <c r="E348" s="34">
        <v>23</v>
      </c>
      <c r="F348" s="30" t="s">
        <v>17</v>
      </c>
      <c r="G348" s="63">
        <f t="shared" si="21"/>
        <v>120</v>
      </c>
      <c r="H348" s="72" t="s">
        <v>263</v>
      </c>
      <c r="I348" s="31" t="s">
        <v>298</v>
      </c>
      <c r="J348" s="31" t="s">
        <v>32</v>
      </c>
      <c r="K348" s="31" t="s">
        <v>261</v>
      </c>
      <c r="L348" s="73" t="s">
        <v>482</v>
      </c>
      <c r="M348" s="62">
        <v>2012</v>
      </c>
      <c r="N348" s="63">
        <v>41</v>
      </c>
    </row>
    <row r="349" spans="1:14" ht="124.2" x14ac:dyDescent="0.3">
      <c r="A349" s="78">
        <v>136</v>
      </c>
      <c r="B349" s="77" t="s">
        <v>47</v>
      </c>
      <c r="C349" s="78" t="s">
        <v>269</v>
      </c>
      <c r="D349" s="79" t="s">
        <v>274</v>
      </c>
      <c r="E349" s="41">
        <v>1.17998</v>
      </c>
      <c r="F349" s="40" t="s">
        <v>25</v>
      </c>
      <c r="G349" s="80">
        <v>24</v>
      </c>
      <c r="H349" s="79" t="s">
        <v>272</v>
      </c>
      <c r="I349" s="40" t="s">
        <v>271</v>
      </c>
      <c r="J349" s="40" t="s">
        <v>32</v>
      </c>
      <c r="K349" s="40" t="s">
        <v>270</v>
      </c>
      <c r="L349" s="80" t="s">
        <v>650</v>
      </c>
      <c r="M349" s="79">
        <v>2014</v>
      </c>
      <c r="N349" s="80">
        <v>42</v>
      </c>
    </row>
    <row r="350" spans="1:14" ht="89.25" customHeight="1" x14ac:dyDescent="0.3">
      <c r="A350" s="91">
        <v>137</v>
      </c>
      <c r="B350" s="47" t="s">
        <v>302</v>
      </c>
      <c r="C350" s="54" t="s">
        <v>275</v>
      </c>
      <c r="D350" s="69" t="s">
        <v>277</v>
      </c>
      <c r="E350" s="26">
        <v>4.49</v>
      </c>
      <c r="F350" s="30" t="s">
        <v>25</v>
      </c>
      <c r="G350" s="63">
        <f>7*24</f>
        <v>168</v>
      </c>
      <c r="H350" s="62" t="s">
        <v>46</v>
      </c>
      <c r="I350" s="30" t="s">
        <v>46</v>
      </c>
      <c r="J350" s="30" t="s">
        <v>32</v>
      </c>
      <c r="K350" s="30" t="s">
        <v>278</v>
      </c>
      <c r="L350" s="63" t="s">
        <v>279</v>
      </c>
      <c r="M350" s="62">
        <v>2016</v>
      </c>
      <c r="N350" s="63">
        <v>43</v>
      </c>
    </row>
    <row r="351" spans="1:14" ht="25.5" customHeight="1" x14ac:dyDescent="0.3">
      <c r="A351" s="78">
        <v>138</v>
      </c>
      <c r="B351" s="77" t="s">
        <v>302</v>
      </c>
      <c r="C351" s="78" t="s">
        <v>276</v>
      </c>
      <c r="D351" s="89" t="s">
        <v>277</v>
      </c>
      <c r="E351" s="41">
        <v>1.65</v>
      </c>
      <c r="F351" s="40" t="s">
        <v>25</v>
      </c>
      <c r="G351" s="80">
        <f>7*24</f>
        <v>168</v>
      </c>
      <c r="H351" s="79" t="s">
        <v>46</v>
      </c>
      <c r="I351" s="40" t="s">
        <v>46</v>
      </c>
      <c r="J351" s="40" t="s">
        <v>32</v>
      </c>
      <c r="K351" s="40" t="s">
        <v>278</v>
      </c>
      <c r="L351" s="80" t="s">
        <v>670</v>
      </c>
      <c r="M351" s="79">
        <v>2016</v>
      </c>
      <c r="N351" s="80">
        <v>43</v>
      </c>
    </row>
    <row r="352" spans="1:14" ht="76.5" customHeight="1" x14ac:dyDescent="0.3">
      <c r="A352" s="91">
        <v>139</v>
      </c>
      <c r="B352" s="47" t="s">
        <v>281</v>
      </c>
      <c r="C352" s="54" t="s">
        <v>280</v>
      </c>
      <c r="D352" s="62" t="s">
        <v>14</v>
      </c>
      <c r="E352" s="26">
        <v>2596</v>
      </c>
      <c r="F352" s="30" t="s">
        <v>17</v>
      </c>
      <c r="G352" s="63">
        <f>6*24</f>
        <v>144</v>
      </c>
      <c r="H352" s="62" t="s">
        <v>283</v>
      </c>
      <c r="I352" s="30" t="s">
        <v>282</v>
      </c>
      <c r="J352" s="30" t="s">
        <v>286</v>
      </c>
      <c r="K352" s="30" t="s">
        <v>284</v>
      </c>
      <c r="L352" s="63" t="s">
        <v>671</v>
      </c>
      <c r="M352" s="62">
        <v>2010</v>
      </c>
      <c r="N352" s="63">
        <v>44</v>
      </c>
    </row>
    <row r="353" spans="1:14" ht="51" customHeight="1" x14ac:dyDescent="0.3">
      <c r="A353" s="78">
        <v>140</v>
      </c>
      <c r="B353" s="77" t="s">
        <v>20</v>
      </c>
      <c r="C353" s="78" t="s">
        <v>362</v>
      </c>
      <c r="D353" s="79" t="s">
        <v>285</v>
      </c>
      <c r="E353" s="41">
        <v>3740</v>
      </c>
      <c r="F353" s="40" t="s">
        <v>173</v>
      </c>
      <c r="G353" s="80">
        <v>48</v>
      </c>
      <c r="H353" s="79" t="s">
        <v>299</v>
      </c>
      <c r="I353" s="40" t="s">
        <v>46</v>
      </c>
      <c r="J353" s="40" t="s">
        <v>287</v>
      </c>
      <c r="K353" s="40" t="s">
        <v>288</v>
      </c>
      <c r="L353" s="80" t="s">
        <v>300</v>
      </c>
      <c r="M353" s="79">
        <v>2013</v>
      </c>
      <c r="N353" s="80">
        <v>45</v>
      </c>
    </row>
    <row r="354" spans="1:14" ht="41.4" x14ac:dyDescent="0.3">
      <c r="A354" s="91">
        <v>141</v>
      </c>
      <c r="B354" s="47" t="s">
        <v>20</v>
      </c>
      <c r="C354" s="54" t="s">
        <v>362</v>
      </c>
      <c r="D354" s="62" t="s">
        <v>285</v>
      </c>
      <c r="E354" s="26">
        <v>7100</v>
      </c>
      <c r="F354" s="30" t="s">
        <v>173</v>
      </c>
      <c r="G354" s="63">
        <f>4*24</f>
        <v>96</v>
      </c>
      <c r="H354" s="62" t="s">
        <v>299</v>
      </c>
      <c r="I354" s="30" t="s">
        <v>46</v>
      </c>
      <c r="J354" s="30" t="s">
        <v>287</v>
      </c>
      <c r="K354" s="30" t="s">
        <v>301</v>
      </c>
      <c r="L354" s="63" t="s">
        <v>565</v>
      </c>
      <c r="M354" s="62">
        <v>2013</v>
      </c>
      <c r="N354" s="63">
        <v>45</v>
      </c>
    </row>
    <row r="355" spans="1:14" ht="51" customHeight="1" x14ac:dyDescent="0.3">
      <c r="A355" s="78">
        <v>142</v>
      </c>
      <c r="B355" s="77" t="s">
        <v>303</v>
      </c>
      <c r="C355" s="78" t="s">
        <v>304</v>
      </c>
      <c r="D355" s="79" t="s">
        <v>37</v>
      </c>
      <c r="E355" s="41">
        <v>4009</v>
      </c>
      <c r="F355" s="40" t="s">
        <v>25</v>
      </c>
      <c r="G355" s="80">
        <f>3*24</f>
        <v>72</v>
      </c>
      <c r="H355" s="81" t="s">
        <v>305</v>
      </c>
      <c r="I355" s="82" t="s">
        <v>306</v>
      </c>
      <c r="J355" s="82" t="s">
        <v>11</v>
      </c>
      <c r="K355" s="82" t="s">
        <v>307</v>
      </c>
      <c r="L355" s="83" t="s">
        <v>672</v>
      </c>
      <c r="M355" s="79">
        <v>2015</v>
      </c>
      <c r="N355" s="80">
        <v>46</v>
      </c>
    </row>
    <row r="356" spans="1:14" ht="51" customHeight="1" x14ac:dyDescent="0.3">
      <c r="A356" s="78">
        <v>142</v>
      </c>
      <c r="B356" s="77" t="s">
        <v>303</v>
      </c>
      <c r="C356" s="78" t="s">
        <v>304</v>
      </c>
      <c r="D356" s="79" t="s">
        <v>15</v>
      </c>
      <c r="E356" s="41">
        <v>256</v>
      </c>
      <c r="F356" s="40" t="s">
        <v>25</v>
      </c>
      <c r="G356" s="80">
        <v>72</v>
      </c>
      <c r="H356" s="81" t="s">
        <v>305</v>
      </c>
      <c r="I356" s="82" t="s">
        <v>306</v>
      </c>
      <c r="J356" s="82" t="s">
        <v>11</v>
      </c>
      <c r="K356" s="82" t="s">
        <v>307</v>
      </c>
      <c r="L356" s="83" t="s">
        <v>672</v>
      </c>
      <c r="M356" s="79">
        <v>2015</v>
      </c>
      <c r="N356" s="80">
        <v>46</v>
      </c>
    </row>
    <row r="357" spans="1:14" ht="51" customHeight="1" x14ac:dyDescent="0.3">
      <c r="A357" s="78">
        <v>142</v>
      </c>
      <c r="B357" s="77" t="s">
        <v>303</v>
      </c>
      <c r="C357" s="78" t="s">
        <v>304</v>
      </c>
      <c r="D357" s="79" t="s">
        <v>14</v>
      </c>
      <c r="E357" s="41">
        <v>145</v>
      </c>
      <c r="F357" s="40" t="s">
        <v>25</v>
      </c>
      <c r="G357" s="80">
        <v>72</v>
      </c>
      <c r="H357" s="81" t="s">
        <v>305</v>
      </c>
      <c r="I357" s="82" t="s">
        <v>306</v>
      </c>
      <c r="J357" s="82" t="s">
        <v>11</v>
      </c>
      <c r="K357" s="82" t="s">
        <v>307</v>
      </c>
      <c r="L357" s="83" t="s">
        <v>672</v>
      </c>
      <c r="M357" s="79">
        <v>2015</v>
      </c>
      <c r="N357" s="80">
        <v>46</v>
      </c>
    </row>
    <row r="358" spans="1:14" ht="63.75" customHeight="1" x14ac:dyDescent="0.3">
      <c r="A358" s="91">
        <v>143</v>
      </c>
      <c r="B358" s="47" t="s">
        <v>20</v>
      </c>
      <c r="C358" s="54" t="s">
        <v>309</v>
      </c>
      <c r="D358" s="62" t="s">
        <v>308</v>
      </c>
      <c r="E358" s="26">
        <v>48.28</v>
      </c>
      <c r="F358" s="30" t="s">
        <v>17</v>
      </c>
      <c r="G358" s="63">
        <v>48</v>
      </c>
      <c r="H358" s="62" t="s">
        <v>310</v>
      </c>
      <c r="I358" s="30" t="s">
        <v>312</v>
      </c>
      <c r="J358" s="30" t="s">
        <v>11</v>
      </c>
      <c r="K358" s="30" t="s">
        <v>311</v>
      </c>
      <c r="L358" s="63" t="s">
        <v>313</v>
      </c>
      <c r="M358" s="62">
        <v>2014</v>
      </c>
      <c r="N358" s="63">
        <v>47</v>
      </c>
    </row>
    <row r="359" spans="1:14" ht="63.75" customHeight="1" x14ac:dyDescent="0.3">
      <c r="A359" s="78">
        <v>144</v>
      </c>
      <c r="B359" s="77" t="s">
        <v>318</v>
      </c>
      <c r="C359" s="78" t="s">
        <v>314</v>
      </c>
      <c r="D359" s="79" t="s">
        <v>315</v>
      </c>
      <c r="E359" s="41">
        <v>0.8</v>
      </c>
      <c r="F359" s="40" t="s">
        <v>17</v>
      </c>
      <c r="G359" s="80">
        <f>14*24</f>
        <v>336</v>
      </c>
      <c r="H359" s="81" t="s">
        <v>319</v>
      </c>
      <c r="I359" s="82" t="s">
        <v>46</v>
      </c>
      <c r="J359" s="82" t="s">
        <v>46</v>
      </c>
      <c r="K359" s="82" t="s">
        <v>320</v>
      </c>
      <c r="L359" s="83" t="s">
        <v>317</v>
      </c>
      <c r="M359" s="79">
        <v>2019</v>
      </c>
      <c r="N359" s="80">
        <v>48</v>
      </c>
    </row>
    <row r="360" spans="1:14" ht="63.75" customHeight="1" x14ac:dyDescent="0.3">
      <c r="A360" s="78">
        <v>144</v>
      </c>
      <c r="B360" s="77" t="s">
        <v>318</v>
      </c>
      <c r="C360" s="78" t="s">
        <v>314</v>
      </c>
      <c r="D360" s="89" t="s">
        <v>316</v>
      </c>
      <c r="E360" s="41">
        <v>0.16</v>
      </c>
      <c r="F360" s="40" t="s">
        <v>17</v>
      </c>
      <c r="G360" s="80">
        <f t="shared" ref="G360:G362" si="22">14*24</f>
        <v>336</v>
      </c>
      <c r="H360" s="81" t="s">
        <v>319</v>
      </c>
      <c r="I360" s="82" t="s">
        <v>46</v>
      </c>
      <c r="J360" s="82" t="s">
        <v>46</v>
      </c>
      <c r="K360" s="82" t="s">
        <v>320</v>
      </c>
      <c r="L360" s="83" t="s">
        <v>317</v>
      </c>
      <c r="M360" s="79">
        <v>2019</v>
      </c>
      <c r="N360" s="80">
        <v>48</v>
      </c>
    </row>
    <row r="361" spans="1:14" ht="63.75" customHeight="1" x14ac:dyDescent="0.3">
      <c r="A361" s="78">
        <v>144</v>
      </c>
      <c r="B361" s="77" t="s">
        <v>318</v>
      </c>
      <c r="C361" s="78" t="s">
        <v>314</v>
      </c>
      <c r="D361" s="79" t="s">
        <v>15</v>
      </c>
      <c r="E361" s="41">
        <v>1.89</v>
      </c>
      <c r="F361" s="40" t="s">
        <v>17</v>
      </c>
      <c r="G361" s="80">
        <f t="shared" si="22"/>
        <v>336</v>
      </c>
      <c r="H361" s="81" t="s">
        <v>319</v>
      </c>
      <c r="I361" s="82" t="s">
        <v>46</v>
      </c>
      <c r="J361" s="82" t="s">
        <v>46</v>
      </c>
      <c r="K361" s="82" t="s">
        <v>320</v>
      </c>
      <c r="L361" s="83" t="s">
        <v>317</v>
      </c>
      <c r="M361" s="79">
        <v>2019</v>
      </c>
      <c r="N361" s="80">
        <v>48</v>
      </c>
    </row>
    <row r="362" spans="1:14" ht="63.75" customHeight="1" x14ac:dyDescent="0.3">
      <c r="A362" s="78">
        <v>144</v>
      </c>
      <c r="B362" s="77" t="s">
        <v>318</v>
      </c>
      <c r="C362" s="78" t="s">
        <v>314</v>
      </c>
      <c r="D362" s="79" t="s">
        <v>16</v>
      </c>
      <c r="E362" s="41">
        <v>5.87</v>
      </c>
      <c r="F362" s="40" t="s">
        <v>17</v>
      </c>
      <c r="G362" s="80">
        <f t="shared" si="22"/>
        <v>336</v>
      </c>
      <c r="H362" s="81" t="s">
        <v>319</v>
      </c>
      <c r="I362" s="82" t="s">
        <v>46</v>
      </c>
      <c r="J362" s="82" t="s">
        <v>46</v>
      </c>
      <c r="K362" s="82" t="s">
        <v>320</v>
      </c>
      <c r="L362" s="83" t="s">
        <v>317</v>
      </c>
      <c r="M362" s="79">
        <v>2019</v>
      </c>
      <c r="N362" s="80">
        <v>48</v>
      </c>
    </row>
    <row r="363" spans="1:14" ht="89.25" customHeight="1" x14ac:dyDescent="0.3">
      <c r="A363" s="91">
        <v>145</v>
      </c>
      <c r="B363" s="47" t="s">
        <v>36</v>
      </c>
      <c r="C363" s="54" t="s">
        <v>321</v>
      </c>
      <c r="D363" s="62" t="s">
        <v>16</v>
      </c>
      <c r="E363" s="26">
        <v>10.96</v>
      </c>
      <c r="F363" s="30" t="s">
        <v>31</v>
      </c>
      <c r="G363" s="63">
        <f>7*24</f>
        <v>168</v>
      </c>
      <c r="H363" s="62" t="s">
        <v>322</v>
      </c>
      <c r="I363" s="30" t="s">
        <v>323</v>
      </c>
      <c r="J363" s="30" t="s">
        <v>30</v>
      </c>
      <c r="K363" s="30" t="s">
        <v>324</v>
      </c>
      <c r="L363" s="63"/>
      <c r="M363" s="62">
        <v>2012</v>
      </c>
      <c r="N363" s="63">
        <v>49</v>
      </c>
    </row>
    <row r="364" spans="1:14" ht="63.75" customHeight="1" x14ac:dyDescent="0.3">
      <c r="A364" s="78">
        <v>146</v>
      </c>
      <c r="B364" s="77" t="s">
        <v>20</v>
      </c>
      <c r="C364" s="78" t="s">
        <v>325</v>
      </c>
      <c r="D364" s="79" t="s">
        <v>15</v>
      </c>
      <c r="E364" s="41">
        <v>394.6</v>
      </c>
      <c r="F364" s="40" t="s">
        <v>17</v>
      </c>
      <c r="G364" s="80">
        <v>96</v>
      </c>
      <c r="H364" s="81" t="s">
        <v>326</v>
      </c>
      <c r="I364" s="82" t="s">
        <v>46</v>
      </c>
      <c r="J364" s="82" t="s">
        <v>11</v>
      </c>
      <c r="K364" s="82" t="s">
        <v>328</v>
      </c>
      <c r="L364" s="90" t="s">
        <v>327</v>
      </c>
      <c r="M364" s="79">
        <v>2012</v>
      </c>
      <c r="N364" s="80">
        <v>50</v>
      </c>
    </row>
    <row r="365" spans="1:14" ht="63.75" customHeight="1" x14ac:dyDescent="0.3">
      <c r="A365" s="78">
        <v>146</v>
      </c>
      <c r="B365" s="77" t="s">
        <v>20</v>
      </c>
      <c r="C365" s="78" t="s">
        <v>325</v>
      </c>
      <c r="D365" s="79" t="s">
        <v>16</v>
      </c>
      <c r="E365" s="41">
        <v>28</v>
      </c>
      <c r="F365" s="40" t="s">
        <v>17</v>
      </c>
      <c r="G365" s="80">
        <v>96</v>
      </c>
      <c r="H365" s="81" t="s">
        <v>326</v>
      </c>
      <c r="I365" s="82" t="s">
        <v>46</v>
      </c>
      <c r="J365" s="82" t="s">
        <v>11</v>
      </c>
      <c r="K365" s="82" t="s">
        <v>328</v>
      </c>
      <c r="L365" s="90" t="s">
        <v>327</v>
      </c>
      <c r="M365" s="79">
        <v>2012</v>
      </c>
      <c r="N365" s="80">
        <v>50</v>
      </c>
    </row>
    <row r="366" spans="1:14" ht="63.75" customHeight="1" x14ac:dyDescent="0.3">
      <c r="A366" s="78">
        <v>146</v>
      </c>
      <c r="B366" s="77" t="s">
        <v>20</v>
      </c>
      <c r="C366" s="78" t="s">
        <v>325</v>
      </c>
      <c r="D366" s="79" t="s">
        <v>53</v>
      </c>
      <c r="E366" s="41">
        <v>46</v>
      </c>
      <c r="F366" s="40" t="s">
        <v>17</v>
      </c>
      <c r="G366" s="80">
        <v>96</v>
      </c>
      <c r="H366" s="81" t="s">
        <v>326</v>
      </c>
      <c r="I366" s="82" t="s">
        <v>46</v>
      </c>
      <c r="J366" s="82" t="s">
        <v>11</v>
      </c>
      <c r="K366" s="82" t="s">
        <v>328</v>
      </c>
      <c r="L366" s="90" t="s">
        <v>327</v>
      </c>
      <c r="M366" s="79">
        <v>2012</v>
      </c>
      <c r="N366" s="80">
        <v>50</v>
      </c>
    </row>
    <row r="367" spans="1:14" ht="51" customHeight="1" x14ac:dyDescent="0.3">
      <c r="A367" s="91">
        <v>147</v>
      </c>
      <c r="B367" s="47" t="s">
        <v>12</v>
      </c>
      <c r="C367" s="54" t="s">
        <v>325</v>
      </c>
      <c r="D367" s="62" t="s">
        <v>15</v>
      </c>
      <c r="E367" s="26">
        <v>127.5</v>
      </c>
      <c r="F367" s="30" t="s">
        <v>17</v>
      </c>
      <c r="G367" s="63">
        <v>96</v>
      </c>
      <c r="H367" s="72" t="s">
        <v>336</v>
      </c>
      <c r="I367" s="31" t="s">
        <v>46</v>
      </c>
      <c r="J367" s="31" t="s">
        <v>46</v>
      </c>
      <c r="K367" s="31" t="s">
        <v>329</v>
      </c>
      <c r="L367" s="73"/>
      <c r="M367" s="62">
        <v>2012</v>
      </c>
      <c r="N367" s="63">
        <v>50</v>
      </c>
    </row>
    <row r="368" spans="1:14" ht="51" customHeight="1" x14ac:dyDescent="0.3">
      <c r="A368" s="91">
        <v>147</v>
      </c>
      <c r="B368" s="47" t="s">
        <v>12</v>
      </c>
      <c r="C368" s="54" t="s">
        <v>325</v>
      </c>
      <c r="D368" s="62" t="s">
        <v>16</v>
      </c>
      <c r="E368" s="26">
        <v>30.6</v>
      </c>
      <c r="F368" s="30" t="s">
        <v>17</v>
      </c>
      <c r="G368" s="63">
        <v>96</v>
      </c>
      <c r="H368" s="72" t="s">
        <v>336</v>
      </c>
      <c r="I368" s="31" t="s">
        <v>46</v>
      </c>
      <c r="J368" s="31" t="s">
        <v>46</v>
      </c>
      <c r="K368" s="31" t="s">
        <v>329</v>
      </c>
      <c r="L368" s="73"/>
      <c r="M368" s="62">
        <v>2012</v>
      </c>
      <c r="N368" s="63">
        <v>50</v>
      </c>
    </row>
    <row r="369" spans="1:14" ht="51" customHeight="1" x14ac:dyDescent="0.3">
      <c r="A369" s="91">
        <v>147</v>
      </c>
      <c r="B369" s="47" t="s">
        <v>12</v>
      </c>
      <c r="C369" s="54" t="s">
        <v>325</v>
      </c>
      <c r="D369" s="62" t="s">
        <v>53</v>
      </c>
      <c r="E369" s="26">
        <v>5.0999999999999996</v>
      </c>
      <c r="F369" s="30" t="s">
        <v>17</v>
      </c>
      <c r="G369" s="63">
        <v>96</v>
      </c>
      <c r="H369" s="72" t="s">
        <v>336</v>
      </c>
      <c r="I369" s="31" t="s">
        <v>46</v>
      </c>
      <c r="J369" s="31" t="s">
        <v>46</v>
      </c>
      <c r="K369" s="31" t="s">
        <v>329</v>
      </c>
      <c r="L369" s="73"/>
      <c r="M369" s="62">
        <v>2012</v>
      </c>
      <c r="N369" s="63">
        <v>50</v>
      </c>
    </row>
    <row r="370" spans="1:14" ht="51" customHeight="1" x14ac:dyDescent="0.3">
      <c r="A370" s="78">
        <v>148</v>
      </c>
      <c r="B370" s="77" t="s">
        <v>47</v>
      </c>
      <c r="C370" s="78" t="s">
        <v>325</v>
      </c>
      <c r="D370" s="79" t="s">
        <v>15</v>
      </c>
      <c r="E370" s="41">
        <v>108.8</v>
      </c>
      <c r="F370" s="40" t="s">
        <v>17</v>
      </c>
      <c r="G370" s="80">
        <v>96</v>
      </c>
      <c r="H370" s="81" t="s">
        <v>336</v>
      </c>
      <c r="I370" s="82" t="s">
        <v>46</v>
      </c>
      <c r="J370" s="82" t="s">
        <v>46</v>
      </c>
      <c r="K370" s="82" t="s">
        <v>329</v>
      </c>
      <c r="L370" s="83"/>
      <c r="M370" s="79">
        <v>2012</v>
      </c>
      <c r="N370" s="80">
        <v>50</v>
      </c>
    </row>
    <row r="371" spans="1:14" ht="51" customHeight="1" x14ac:dyDescent="0.3">
      <c r="A371" s="78">
        <v>148</v>
      </c>
      <c r="B371" s="77" t="s">
        <v>47</v>
      </c>
      <c r="C371" s="78" t="s">
        <v>325</v>
      </c>
      <c r="D371" s="79" t="s">
        <v>16</v>
      </c>
      <c r="E371" s="41">
        <v>40.5</v>
      </c>
      <c r="F371" s="40" t="s">
        <v>17</v>
      </c>
      <c r="G371" s="80">
        <v>96</v>
      </c>
      <c r="H371" s="81" t="s">
        <v>336</v>
      </c>
      <c r="I371" s="82" t="s">
        <v>46</v>
      </c>
      <c r="J371" s="82" t="s">
        <v>46</v>
      </c>
      <c r="K371" s="82" t="s">
        <v>329</v>
      </c>
      <c r="L371" s="83"/>
      <c r="M371" s="79">
        <v>2012</v>
      </c>
      <c r="N371" s="80">
        <v>50</v>
      </c>
    </row>
    <row r="372" spans="1:14" ht="51" customHeight="1" x14ac:dyDescent="0.3">
      <c r="A372" s="78">
        <v>148</v>
      </c>
      <c r="B372" s="77" t="s">
        <v>47</v>
      </c>
      <c r="C372" s="78" t="s">
        <v>325</v>
      </c>
      <c r="D372" s="79" t="s">
        <v>53</v>
      </c>
      <c r="E372" s="41">
        <v>18.100000000000001</v>
      </c>
      <c r="F372" s="40" t="s">
        <v>17</v>
      </c>
      <c r="G372" s="80">
        <v>96</v>
      </c>
      <c r="H372" s="81" t="s">
        <v>336</v>
      </c>
      <c r="I372" s="82" t="s">
        <v>46</v>
      </c>
      <c r="J372" s="82" t="s">
        <v>46</v>
      </c>
      <c r="K372" s="82" t="s">
        <v>329</v>
      </c>
      <c r="L372" s="83"/>
      <c r="M372" s="79">
        <v>2012</v>
      </c>
      <c r="N372" s="80">
        <v>50</v>
      </c>
    </row>
    <row r="373" spans="1:14" ht="51" customHeight="1" x14ac:dyDescent="0.3">
      <c r="A373" s="91">
        <v>149</v>
      </c>
      <c r="B373" s="47" t="s">
        <v>211</v>
      </c>
      <c r="C373" s="54" t="s">
        <v>325</v>
      </c>
      <c r="D373" s="62" t="s">
        <v>15</v>
      </c>
      <c r="E373" s="26">
        <v>75.599999999999994</v>
      </c>
      <c r="F373" s="30" t="s">
        <v>17</v>
      </c>
      <c r="G373" s="63">
        <v>96</v>
      </c>
      <c r="H373" s="72" t="s">
        <v>337</v>
      </c>
      <c r="I373" s="31" t="s">
        <v>46</v>
      </c>
      <c r="J373" s="31" t="s">
        <v>46</v>
      </c>
      <c r="K373" s="31" t="s">
        <v>329</v>
      </c>
      <c r="L373" s="73"/>
      <c r="M373" s="62">
        <v>2012</v>
      </c>
      <c r="N373" s="63">
        <v>50</v>
      </c>
    </row>
    <row r="374" spans="1:14" ht="51" customHeight="1" x14ac:dyDescent="0.3">
      <c r="A374" s="91">
        <v>149</v>
      </c>
      <c r="B374" s="47" t="s">
        <v>211</v>
      </c>
      <c r="C374" s="54" t="s">
        <v>325</v>
      </c>
      <c r="D374" s="62" t="s">
        <v>16</v>
      </c>
      <c r="E374" s="26">
        <v>14</v>
      </c>
      <c r="F374" s="30" t="s">
        <v>17</v>
      </c>
      <c r="G374" s="63">
        <v>96</v>
      </c>
      <c r="H374" s="72" t="s">
        <v>337</v>
      </c>
      <c r="I374" s="31" t="s">
        <v>46</v>
      </c>
      <c r="J374" s="31" t="s">
        <v>46</v>
      </c>
      <c r="K374" s="31" t="s">
        <v>329</v>
      </c>
      <c r="L374" s="73"/>
      <c r="M374" s="62">
        <v>2012</v>
      </c>
      <c r="N374" s="63">
        <v>50</v>
      </c>
    </row>
    <row r="375" spans="1:14" ht="51" customHeight="1" x14ac:dyDescent="0.3">
      <c r="A375" s="91">
        <v>149</v>
      </c>
      <c r="B375" s="47" t="s">
        <v>211</v>
      </c>
      <c r="C375" s="54" t="s">
        <v>325</v>
      </c>
      <c r="D375" s="62" t="s">
        <v>53</v>
      </c>
      <c r="E375" s="26">
        <v>14.1</v>
      </c>
      <c r="F375" s="30" t="s">
        <v>17</v>
      </c>
      <c r="G375" s="63">
        <v>96</v>
      </c>
      <c r="H375" s="72" t="s">
        <v>337</v>
      </c>
      <c r="I375" s="31" t="s">
        <v>46</v>
      </c>
      <c r="J375" s="31" t="s">
        <v>46</v>
      </c>
      <c r="K375" s="31" t="s">
        <v>329</v>
      </c>
      <c r="L375" s="73"/>
      <c r="M375" s="62">
        <v>2012</v>
      </c>
      <c r="N375" s="63">
        <v>50</v>
      </c>
    </row>
    <row r="376" spans="1:14" ht="110.4" x14ac:dyDescent="0.3">
      <c r="A376" s="78">
        <v>150</v>
      </c>
      <c r="B376" s="77" t="s">
        <v>85</v>
      </c>
      <c r="C376" s="78" t="s">
        <v>330</v>
      </c>
      <c r="D376" s="79" t="s">
        <v>340</v>
      </c>
      <c r="E376" s="41">
        <v>23</v>
      </c>
      <c r="F376" s="40" t="s">
        <v>17</v>
      </c>
      <c r="G376" s="80">
        <v>14</v>
      </c>
      <c r="H376" s="79" t="s">
        <v>339</v>
      </c>
      <c r="I376" s="40" t="s">
        <v>338</v>
      </c>
      <c r="J376" s="40" t="s">
        <v>32</v>
      </c>
      <c r="K376" s="40" t="s">
        <v>341</v>
      </c>
      <c r="L376" s="80" t="s">
        <v>680</v>
      </c>
      <c r="M376" s="79">
        <v>2016</v>
      </c>
      <c r="N376" s="80">
        <v>51</v>
      </c>
    </row>
    <row r="377" spans="1:14" ht="63.75" customHeight="1" x14ac:dyDescent="0.3">
      <c r="A377" s="91">
        <v>151</v>
      </c>
      <c r="B377" s="47" t="s">
        <v>36</v>
      </c>
      <c r="C377" s="54" t="s">
        <v>343</v>
      </c>
      <c r="D377" s="62" t="s">
        <v>14</v>
      </c>
      <c r="E377" s="26">
        <v>53</v>
      </c>
      <c r="F377" s="30" t="s">
        <v>25</v>
      </c>
      <c r="G377" s="63">
        <f t="shared" ref="G377:G388" si="23">7*24</f>
        <v>168</v>
      </c>
      <c r="H377" s="72" t="s">
        <v>614</v>
      </c>
      <c r="I377" s="31" t="s">
        <v>345</v>
      </c>
      <c r="J377" s="31" t="s">
        <v>46</v>
      </c>
      <c r="K377" s="31" t="s">
        <v>344</v>
      </c>
      <c r="L377" s="73" t="s">
        <v>349</v>
      </c>
      <c r="M377" s="62">
        <v>2017</v>
      </c>
      <c r="N377" s="63">
        <v>52</v>
      </c>
    </row>
    <row r="378" spans="1:14" ht="63.75" customHeight="1" x14ac:dyDescent="0.3">
      <c r="A378" s="91">
        <v>151</v>
      </c>
      <c r="B378" s="47" t="s">
        <v>36</v>
      </c>
      <c r="C378" s="54" t="s">
        <v>343</v>
      </c>
      <c r="D378" s="65" t="s">
        <v>15</v>
      </c>
      <c r="E378" s="34">
        <v>34</v>
      </c>
      <c r="F378" s="30" t="s">
        <v>25</v>
      </c>
      <c r="G378" s="63">
        <f t="shared" si="23"/>
        <v>168</v>
      </c>
      <c r="H378" s="72" t="s">
        <v>614</v>
      </c>
      <c r="I378" s="31" t="s">
        <v>345</v>
      </c>
      <c r="J378" s="31" t="s">
        <v>46</v>
      </c>
      <c r="K378" s="31" t="s">
        <v>344</v>
      </c>
      <c r="L378" s="73" t="s">
        <v>349</v>
      </c>
      <c r="M378" s="62">
        <v>2017</v>
      </c>
      <c r="N378" s="63">
        <v>52</v>
      </c>
    </row>
    <row r="379" spans="1:14" ht="51" customHeight="1" x14ac:dyDescent="0.3">
      <c r="A379" s="78">
        <v>152</v>
      </c>
      <c r="B379" s="77" t="s">
        <v>36</v>
      </c>
      <c r="C379" s="78" t="s">
        <v>342</v>
      </c>
      <c r="D379" s="79" t="s">
        <v>14</v>
      </c>
      <c r="E379" s="41">
        <v>4</v>
      </c>
      <c r="F379" s="40" t="s">
        <v>25</v>
      </c>
      <c r="G379" s="80">
        <f t="shared" si="23"/>
        <v>168</v>
      </c>
      <c r="H379" s="81" t="s">
        <v>348</v>
      </c>
      <c r="I379" s="82" t="s">
        <v>691</v>
      </c>
      <c r="J379" s="82" t="s">
        <v>46</v>
      </c>
      <c r="K379" s="82" t="s">
        <v>344</v>
      </c>
      <c r="L379" s="83" t="s">
        <v>349</v>
      </c>
      <c r="M379" s="79">
        <v>2017</v>
      </c>
      <c r="N379" s="80">
        <v>52</v>
      </c>
    </row>
    <row r="380" spans="1:14" ht="51" customHeight="1" x14ac:dyDescent="0.3">
      <c r="A380" s="78">
        <v>152</v>
      </c>
      <c r="B380" s="77" t="s">
        <v>36</v>
      </c>
      <c r="C380" s="78" t="s">
        <v>342</v>
      </c>
      <c r="D380" s="79" t="s">
        <v>15</v>
      </c>
      <c r="E380" s="41">
        <v>1.5</v>
      </c>
      <c r="F380" s="40" t="s">
        <v>25</v>
      </c>
      <c r="G380" s="80">
        <f t="shared" si="23"/>
        <v>168</v>
      </c>
      <c r="H380" s="81" t="s">
        <v>348</v>
      </c>
      <c r="I380" s="82" t="s">
        <v>691</v>
      </c>
      <c r="J380" s="82" t="s">
        <v>46</v>
      </c>
      <c r="K380" s="82" t="s">
        <v>344</v>
      </c>
      <c r="L380" s="83" t="s">
        <v>349</v>
      </c>
      <c r="M380" s="79">
        <v>2017</v>
      </c>
      <c r="N380" s="80">
        <v>52</v>
      </c>
    </row>
    <row r="381" spans="1:14" ht="55.2" x14ac:dyDescent="0.3">
      <c r="A381" s="91">
        <v>153</v>
      </c>
      <c r="B381" s="47" t="s">
        <v>36</v>
      </c>
      <c r="C381" s="54" t="s">
        <v>343</v>
      </c>
      <c r="D381" s="62" t="s">
        <v>14</v>
      </c>
      <c r="E381" s="26">
        <v>1500</v>
      </c>
      <c r="F381" s="30" t="s">
        <v>25</v>
      </c>
      <c r="G381" s="63">
        <f t="shared" si="23"/>
        <v>168</v>
      </c>
      <c r="H381" s="72" t="s">
        <v>614</v>
      </c>
      <c r="I381" s="31" t="s">
        <v>346</v>
      </c>
      <c r="J381" s="31" t="s">
        <v>46</v>
      </c>
      <c r="K381" s="31" t="s">
        <v>347</v>
      </c>
      <c r="L381" s="73" t="s">
        <v>566</v>
      </c>
      <c r="M381" s="62">
        <v>2017</v>
      </c>
      <c r="N381" s="63">
        <v>52</v>
      </c>
    </row>
    <row r="382" spans="1:14" ht="55.2" x14ac:dyDescent="0.3">
      <c r="A382" s="91">
        <v>153</v>
      </c>
      <c r="B382" s="47" t="s">
        <v>36</v>
      </c>
      <c r="C382" s="54" t="s">
        <v>343</v>
      </c>
      <c r="D382" s="65" t="s">
        <v>15</v>
      </c>
      <c r="E382" s="26">
        <v>240</v>
      </c>
      <c r="F382" s="30" t="s">
        <v>25</v>
      </c>
      <c r="G382" s="63">
        <f t="shared" si="23"/>
        <v>168</v>
      </c>
      <c r="H382" s="72" t="s">
        <v>614</v>
      </c>
      <c r="I382" s="31" t="s">
        <v>346</v>
      </c>
      <c r="J382" s="31" t="s">
        <v>46</v>
      </c>
      <c r="K382" s="31" t="s">
        <v>347</v>
      </c>
      <c r="L382" s="73" t="s">
        <v>566</v>
      </c>
      <c r="M382" s="62">
        <v>2017</v>
      </c>
      <c r="N382" s="63">
        <v>52</v>
      </c>
    </row>
    <row r="383" spans="1:14" ht="55.2" x14ac:dyDescent="0.3">
      <c r="A383" s="91">
        <v>153</v>
      </c>
      <c r="B383" s="47" t="s">
        <v>36</v>
      </c>
      <c r="C383" s="54" t="s">
        <v>343</v>
      </c>
      <c r="D383" s="65" t="s">
        <v>648</v>
      </c>
      <c r="E383" s="26">
        <v>0.87</v>
      </c>
      <c r="F383" s="30" t="s">
        <v>25</v>
      </c>
      <c r="G383" s="63">
        <f t="shared" si="23"/>
        <v>168</v>
      </c>
      <c r="H383" s="72" t="s">
        <v>614</v>
      </c>
      <c r="I383" s="31" t="s">
        <v>346</v>
      </c>
      <c r="J383" s="31" t="s">
        <v>46</v>
      </c>
      <c r="K383" s="31" t="s">
        <v>347</v>
      </c>
      <c r="L383" s="73" t="s">
        <v>566</v>
      </c>
      <c r="M383" s="62">
        <v>2017</v>
      </c>
      <c r="N383" s="63">
        <v>52</v>
      </c>
    </row>
    <row r="384" spans="1:14" ht="55.2" x14ac:dyDescent="0.3">
      <c r="A384" s="91">
        <v>153</v>
      </c>
      <c r="B384" s="47" t="s">
        <v>36</v>
      </c>
      <c r="C384" s="54" t="s">
        <v>343</v>
      </c>
      <c r="D384" s="65" t="s">
        <v>613</v>
      </c>
      <c r="E384" s="26">
        <v>0.97</v>
      </c>
      <c r="F384" s="30" t="s">
        <v>25</v>
      </c>
      <c r="G384" s="63">
        <f t="shared" si="23"/>
        <v>168</v>
      </c>
      <c r="H384" s="72" t="s">
        <v>614</v>
      </c>
      <c r="I384" s="31" t="s">
        <v>346</v>
      </c>
      <c r="J384" s="31" t="s">
        <v>46</v>
      </c>
      <c r="K384" s="31" t="s">
        <v>347</v>
      </c>
      <c r="L384" s="73" t="s">
        <v>566</v>
      </c>
      <c r="M384" s="62">
        <v>2017</v>
      </c>
      <c r="N384" s="63">
        <v>52</v>
      </c>
    </row>
    <row r="385" spans="1:14" ht="55.2" x14ac:dyDescent="0.3">
      <c r="A385" s="78">
        <v>154</v>
      </c>
      <c r="B385" s="77" t="s">
        <v>36</v>
      </c>
      <c r="C385" s="78" t="s">
        <v>342</v>
      </c>
      <c r="D385" s="79" t="s">
        <v>14</v>
      </c>
      <c r="E385" s="41">
        <v>10.4</v>
      </c>
      <c r="F385" s="40" t="s">
        <v>25</v>
      </c>
      <c r="G385" s="80">
        <f t="shared" si="23"/>
        <v>168</v>
      </c>
      <c r="H385" s="81" t="s">
        <v>614</v>
      </c>
      <c r="I385" s="82" t="s">
        <v>346</v>
      </c>
      <c r="J385" s="82" t="s">
        <v>46</v>
      </c>
      <c r="K385" s="82" t="s">
        <v>347</v>
      </c>
      <c r="L385" s="83" t="s">
        <v>567</v>
      </c>
      <c r="M385" s="79">
        <v>2017</v>
      </c>
      <c r="N385" s="80">
        <v>52</v>
      </c>
    </row>
    <row r="386" spans="1:14" ht="55.2" x14ac:dyDescent="0.3">
      <c r="A386" s="78">
        <v>154</v>
      </c>
      <c r="B386" s="77" t="s">
        <v>36</v>
      </c>
      <c r="C386" s="78" t="s">
        <v>342</v>
      </c>
      <c r="D386" s="79" t="s">
        <v>15</v>
      </c>
      <c r="E386" s="41">
        <v>5.5</v>
      </c>
      <c r="F386" s="40" t="s">
        <v>25</v>
      </c>
      <c r="G386" s="80">
        <f t="shared" si="23"/>
        <v>168</v>
      </c>
      <c r="H386" s="81" t="s">
        <v>614</v>
      </c>
      <c r="I386" s="82" t="s">
        <v>346</v>
      </c>
      <c r="J386" s="82" t="s">
        <v>46</v>
      </c>
      <c r="K386" s="82" t="s">
        <v>347</v>
      </c>
      <c r="L386" s="83" t="s">
        <v>567</v>
      </c>
      <c r="M386" s="79">
        <v>2017</v>
      </c>
      <c r="N386" s="80">
        <v>52</v>
      </c>
    </row>
    <row r="387" spans="1:14" ht="55.2" x14ac:dyDescent="0.3">
      <c r="A387" s="78">
        <v>154</v>
      </c>
      <c r="B387" s="77" t="s">
        <v>36</v>
      </c>
      <c r="C387" s="78" t="s">
        <v>342</v>
      </c>
      <c r="D387" s="79" t="s">
        <v>648</v>
      </c>
      <c r="E387" s="41">
        <v>0.33</v>
      </c>
      <c r="F387" s="40" t="s">
        <v>25</v>
      </c>
      <c r="G387" s="80">
        <f t="shared" si="23"/>
        <v>168</v>
      </c>
      <c r="H387" s="81" t="s">
        <v>614</v>
      </c>
      <c r="I387" s="82" t="s">
        <v>346</v>
      </c>
      <c r="J387" s="82" t="s">
        <v>46</v>
      </c>
      <c r="K387" s="82" t="s">
        <v>347</v>
      </c>
      <c r="L387" s="83" t="s">
        <v>567</v>
      </c>
      <c r="M387" s="79">
        <v>2017</v>
      </c>
      <c r="N387" s="80">
        <v>52</v>
      </c>
    </row>
    <row r="388" spans="1:14" ht="55.2" x14ac:dyDescent="0.3">
      <c r="A388" s="78">
        <v>154</v>
      </c>
      <c r="B388" s="77" t="s">
        <v>36</v>
      </c>
      <c r="C388" s="78" t="s">
        <v>342</v>
      </c>
      <c r="D388" s="79" t="s">
        <v>613</v>
      </c>
      <c r="E388" s="41">
        <v>0.17</v>
      </c>
      <c r="F388" s="40" t="s">
        <v>25</v>
      </c>
      <c r="G388" s="80">
        <f t="shared" si="23"/>
        <v>168</v>
      </c>
      <c r="H388" s="81" t="s">
        <v>614</v>
      </c>
      <c r="I388" s="82" t="s">
        <v>346</v>
      </c>
      <c r="J388" s="82" t="s">
        <v>46</v>
      </c>
      <c r="K388" s="82" t="s">
        <v>347</v>
      </c>
      <c r="L388" s="83" t="s">
        <v>567</v>
      </c>
      <c r="M388" s="79">
        <v>2017</v>
      </c>
      <c r="N388" s="80">
        <v>52</v>
      </c>
    </row>
    <row r="389" spans="1:14" ht="51" customHeight="1" x14ac:dyDescent="0.3">
      <c r="A389" s="91">
        <v>155</v>
      </c>
      <c r="B389" s="47" t="s">
        <v>47</v>
      </c>
      <c r="C389" s="57" t="s">
        <v>666</v>
      </c>
      <c r="D389" s="62" t="s">
        <v>96</v>
      </c>
      <c r="E389" s="26">
        <v>81.86</v>
      </c>
      <c r="F389" s="30" t="s">
        <v>25</v>
      </c>
      <c r="G389" s="63">
        <f>6*24</f>
        <v>144</v>
      </c>
      <c r="H389" s="72" t="s">
        <v>351</v>
      </c>
      <c r="I389" s="31" t="s">
        <v>350</v>
      </c>
      <c r="J389" s="31" t="s">
        <v>11</v>
      </c>
      <c r="K389" s="31" t="s">
        <v>352</v>
      </c>
      <c r="L389" s="73" t="s">
        <v>353</v>
      </c>
      <c r="M389" s="62">
        <v>2017</v>
      </c>
      <c r="N389" s="63">
        <v>53</v>
      </c>
    </row>
    <row r="390" spans="1:14" ht="51" customHeight="1" x14ac:dyDescent="0.3">
      <c r="A390" s="91">
        <v>155</v>
      </c>
      <c r="B390" s="47" t="s">
        <v>47</v>
      </c>
      <c r="C390" s="57" t="s">
        <v>666</v>
      </c>
      <c r="D390" s="62" t="s">
        <v>53</v>
      </c>
      <c r="E390" s="26">
        <v>95.01</v>
      </c>
      <c r="F390" s="30" t="s">
        <v>25</v>
      </c>
      <c r="G390" s="63">
        <f>6*24</f>
        <v>144</v>
      </c>
      <c r="H390" s="72" t="s">
        <v>351</v>
      </c>
      <c r="I390" s="31" t="s">
        <v>350</v>
      </c>
      <c r="J390" s="31" t="s">
        <v>11</v>
      </c>
      <c r="K390" s="31" t="s">
        <v>352</v>
      </c>
      <c r="L390" s="73" t="s">
        <v>353</v>
      </c>
      <c r="M390" s="62">
        <v>2017</v>
      </c>
      <c r="N390" s="63">
        <v>53</v>
      </c>
    </row>
    <row r="391" spans="1:14" ht="51" customHeight="1" x14ac:dyDescent="0.3">
      <c r="A391" s="78">
        <v>156</v>
      </c>
      <c r="B391" s="77" t="s">
        <v>211</v>
      </c>
      <c r="C391" s="78" t="s">
        <v>666</v>
      </c>
      <c r="D391" s="79" t="s">
        <v>96</v>
      </c>
      <c r="E391" s="41">
        <v>65.95</v>
      </c>
      <c r="F391" s="40" t="s">
        <v>25</v>
      </c>
      <c r="G391" s="80">
        <f>6*24</f>
        <v>144</v>
      </c>
      <c r="H391" s="81" t="s">
        <v>351</v>
      </c>
      <c r="I391" s="82" t="s">
        <v>350</v>
      </c>
      <c r="J391" s="82" t="s">
        <v>11</v>
      </c>
      <c r="K391" s="82" t="s">
        <v>352</v>
      </c>
      <c r="L391" s="83"/>
      <c r="M391" s="79">
        <v>2017</v>
      </c>
      <c r="N391" s="80">
        <v>53</v>
      </c>
    </row>
    <row r="392" spans="1:14" ht="51" customHeight="1" x14ac:dyDescent="0.3">
      <c r="A392" s="78">
        <v>156</v>
      </c>
      <c r="B392" s="77" t="s">
        <v>211</v>
      </c>
      <c r="C392" s="78" t="s">
        <v>666</v>
      </c>
      <c r="D392" s="79" t="s">
        <v>53</v>
      </c>
      <c r="E392" s="41">
        <v>31.91</v>
      </c>
      <c r="F392" s="40" t="s">
        <v>25</v>
      </c>
      <c r="G392" s="80">
        <f>6*24</f>
        <v>144</v>
      </c>
      <c r="H392" s="81" t="s">
        <v>351</v>
      </c>
      <c r="I392" s="82" t="s">
        <v>350</v>
      </c>
      <c r="J392" s="82" t="s">
        <v>11</v>
      </c>
      <c r="K392" s="82" t="s">
        <v>352</v>
      </c>
      <c r="L392" s="83"/>
      <c r="M392" s="79">
        <v>2017</v>
      </c>
      <c r="N392" s="80">
        <v>53</v>
      </c>
    </row>
    <row r="393" spans="1:14" ht="63.75" customHeight="1" x14ac:dyDescent="0.3">
      <c r="A393" s="91">
        <v>157</v>
      </c>
      <c r="B393" s="47" t="s">
        <v>20</v>
      </c>
      <c r="C393" s="54" t="s">
        <v>354</v>
      </c>
      <c r="D393" s="62" t="s">
        <v>53</v>
      </c>
      <c r="E393" s="26">
        <v>274</v>
      </c>
      <c r="F393" s="30" t="s">
        <v>17</v>
      </c>
      <c r="G393" s="63">
        <v>96</v>
      </c>
      <c r="H393" s="72" t="s">
        <v>355</v>
      </c>
      <c r="I393" s="31" t="s">
        <v>356</v>
      </c>
      <c r="J393" s="31" t="s">
        <v>11</v>
      </c>
      <c r="K393" s="31" t="s">
        <v>357</v>
      </c>
      <c r="L393" s="73" t="s">
        <v>660</v>
      </c>
      <c r="M393" s="62">
        <v>2015</v>
      </c>
      <c r="N393" s="63">
        <v>54</v>
      </c>
    </row>
    <row r="394" spans="1:14" ht="63.75" customHeight="1" x14ac:dyDescent="0.3">
      <c r="A394" s="91">
        <v>157</v>
      </c>
      <c r="B394" s="47" t="s">
        <v>20</v>
      </c>
      <c r="C394" s="54" t="s">
        <v>354</v>
      </c>
      <c r="D394" s="62" t="s">
        <v>15</v>
      </c>
      <c r="E394" s="26">
        <v>152.1</v>
      </c>
      <c r="F394" s="30" t="s">
        <v>17</v>
      </c>
      <c r="G394" s="63">
        <v>96</v>
      </c>
      <c r="H394" s="72" t="s">
        <v>355</v>
      </c>
      <c r="I394" s="31" t="s">
        <v>356</v>
      </c>
      <c r="J394" s="31" t="s">
        <v>11</v>
      </c>
      <c r="K394" s="31" t="s">
        <v>357</v>
      </c>
      <c r="L394" s="73" t="s">
        <v>660</v>
      </c>
      <c r="M394" s="62">
        <v>2015</v>
      </c>
      <c r="N394" s="63">
        <v>54</v>
      </c>
    </row>
    <row r="395" spans="1:14" ht="63.75" customHeight="1" x14ac:dyDescent="0.3">
      <c r="A395" s="91">
        <v>157</v>
      </c>
      <c r="B395" s="47" t="s">
        <v>20</v>
      </c>
      <c r="C395" s="54" t="s">
        <v>354</v>
      </c>
      <c r="D395" s="62" t="s">
        <v>14</v>
      </c>
      <c r="E395" s="26">
        <v>28.5</v>
      </c>
      <c r="F395" s="30" t="s">
        <v>17</v>
      </c>
      <c r="G395" s="63">
        <v>96</v>
      </c>
      <c r="H395" s="72" t="s">
        <v>355</v>
      </c>
      <c r="I395" s="31" t="s">
        <v>356</v>
      </c>
      <c r="J395" s="31" t="s">
        <v>11</v>
      </c>
      <c r="K395" s="31" t="s">
        <v>357</v>
      </c>
      <c r="L395" s="73" t="s">
        <v>660</v>
      </c>
      <c r="M395" s="62">
        <v>2015</v>
      </c>
      <c r="N395" s="63">
        <v>54</v>
      </c>
    </row>
    <row r="396" spans="1:14" ht="63.75" customHeight="1" x14ac:dyDescent="0.3">
      <c r="A396" s="91">
        <v>157</v>
      </c>
      <c r="B396" s="47" t="s">
        <v>20</v>
      </c>
      <c r="C396" s="54" t="s">
        <v>354</v>
      </c>
      <c r="D396" s="62" t="s">
        <v>62</v>
      </c>
      <c r="E396" s="26">
        <v>11.7</v>
      </c>
      <c r="F396" s="30" t="s">
        <v>17</v>
      </c>
      <c r="G396" s="63">
        <v>96</v>
      </c>
      <c r="H396" s="72" t="s">
        <v>355</v>
      </c>
      <c r="I396" s="31" t="s">
        <v>356</v>
      </c>
      <c r="J396" s="31" t="s">
        <v>11</v>
      </c>
      <c r="K396" s="31" t="s">
        <v>357</v>
      </c>
      <c r="L396" s="73" t="s">
        <v>660</v>
      </c>
      <c r="M396" s="62">
        <v>2015</v>
      </c>
      <c r="N396" s="63">
        <v>54</v>
      </c>
    </row>
    <row r="397" spans="1:14" ht="63.75" customHeight="1" x14ac:dyDescent="0.3">
      <c r="A397" s="78">
        <v>158</v>
      </c>
      <c r="B397" s="77" t="s">
        <v>595</v>
      </c>
      <c r="C397" s="78" t="s">
        <v>358</v>
      </c>
      <c r="D397" s="79" t="s">
        <v>37</v>
      </c>
      <c r="E397" s="41">
        <v>150</v>
      </c>
      <c r="F397" s="40" t="s">
        <v>173</v>
      </c>
      <c r="G397" s="80">
        <f>14*24</f>
        <v>336</v>
      </c>
      <c r="H397" s="79" t="s">
        <v>359</v>
      </c>
      <c r="I397" s="40" t="s">
        <v>361</v>
      </c>
      <c r="J397" s="40" t="s">
        <v>11</v>
      </c>
      <c r="K397" s="40" t="s">
        <v>360</v>
      </c>
      <c r="L397" s="80" t="s">
        <v>675</v>
      </c>
      <c r="M397" s="79">
        <v>2016</v>
      </c>
      <c r="N397" s="80">
        <v>55</v>
      </c>
    </row>
    <row r="398" spans="1:14" ht="89.25" customHeight="1" x14ac:dyDescent="0.3">
      <c r="A398" s="91">
        <v>159</v>
      </c>
      <c r="B398" s="47" t="s">
        <v>36</v>
      </c>
      <c r="C398" s="54" t="s">
        <v>363</v>
      </c>
      <c r="D398" s="62" t="s">
        <v>14</v>
      </c>
      <c r="E398" s="26">
        <v>10196.530000000001</v>
      </c>
      <c r="F398" s="30" t="s">
        <v>17</v>
      </c>
      <c r="G398" s="63">
        <f>8*24</f>
        <v>192</v>
      </c>
      <c r="H398" s="62" t="s">
        <v>364</v>
      </c>
      <c r="I398" s="137" t="s">
        <v>669</v>
      </c>
      <c r="J398" s="30" t="s">
        <v>11</v>
      </c>
      <c r="K398" s="137" t="s">
        <v>668</v>
      </c>
      <c r="L398" s="63" t="s">
        <v>649</v>
      </c>
      <c r="M398" s="62">
        <v>2018</v>
      </c>
      <c r="N398" s="63">
        <v>56</v>
      </c>
    </row>
    <row r="399" spans="1:14" ht="63.75" customHeight="1" x14ac:dyDescent="0.3">
      <c r="A399" s="78">
        <v>160</v>
      </c>
      <c r="B399" s="77" t="s">
        <v>367</v>
      </c>
      <c r="C399" s="78" t="s">
        <v>366</v>
      </c>
      <c r="D399" s="79" t="s">
        <v>308</v>
      </c>
      <c r="E399" s="41">
        <v>2084800</v>
      </c>
      <c r="F399" s="40" t="s">
        <v>173</v>
      </c>
      <c r="G399" s="80">
        <v>120</v>
      </c>
      <c r="H399" s="79" t="s">
        <v>32</v>
      </c>
      <c r="I399" s="40" t="s">
        <v>365</v>
      </c>
      <c r="J399" s="40" t="s">
        <v>32</v>
      </c>
      <c r="K399" s="40" t="s">
        <v>380</v>
      </c>
      <c r="L399" s="80" t="s">
        <v>377</v>
      </c>
      <c r="M399" s="79">
        <v>2019</v>
      </c>
      <c r="N399" s="80">
        <v>57</v>
      </c>
    </row>
    <row r="400" spans="1:14" ht="51" customHeight="1" x14ac:dyDescent="0.3">
      <c r="A400" s="91">
        <v>161</v>
      </c>
      <c r="B400" s="47" t="s">
        <v>367</v>
      </c>
      <c r="C400" s="54" t="s">
        <v>369</v>
      </c>
      <c r="D400" s="62" t="s">
        <v>308</v>
      </c>
      <c r="E400" s="26">
        <v>37400</v>
      </c>
      <c r="F400" s="30" t="s">
        <v>173</v>
      </c>
      <c r="G400" s="63">
        <v>120</v>
      </c>
      <c r="H400" s="62" t="s">
        <v>32</v>
      </c>
      <c r="I400" s="30" t="s">
        <v>365</v>
      </c>
      <c r="J400" s="30" t="s">
        <v>32</v>
      </c>
      <c r="K400" s="30" t="s">
        <v>380</v>
      </c>
      <c r="L400" s="63" t="s">
        <v>368</v>
      </c>
      <c r="M400" s="62">
        <v>2019</v>
      </c>
      <c r="N400" s="63">
        <v>57</v>
      </c>
    </row>
    <row r="401" spans="1:14" ht="51" customHeight="1" x14ac:dyDescent="0.3">
      <c r="A401" s="78">
        <v>162</v>
      </c>
      <c r="B401" s="77" t="s">
        <v>367</v>
      </c>
      <c r="C401" s="78" t="s">
        <v>370</v>
      </c>
      <c r="D401" s="79" t="s">
        <v>308</v>
      </c>
      <c r="E401" s="41">
        <v>937900</v>
      </c>
      <c r="F401" s="40" t="s">
        <v>173</v>
      </c>
      <c r="G401" s="80">
        <v>120</v>
      </c>
      <c r="H401" s="79" t="s">
        <v>32</v>
      </c>
      <c r="I401" s="40" t="s">
        <v>365</v>
      </c>
      <c r="J401" s="40" t="s">
        <v>32</v>
      </c>
      <c r="K401" s="40" t="s">
        <v>380</v>
      </c>
      <c r="L401" s="80" t="s">
        <v>368</v>
      </c>
      <c r="M401" s="79">
        <v>2019</v>
      </c>
      <c r="N401" s="80">
        <v>57</v>
      </c>
    </row>
    <row r="402" spans="1:14" ht="63.75" customHeight="1" x14ac:dyDescent="0.3">
      <c r="A402" s="91">
        <v>163</v>
      </c>
      <c r="B402" s="47" t="s">
        <v>371</v>
      </c>
      <c r="C402" s="54" t="s">
        <v>366</v>
      </c>
      <c r="D402" s="62" t="s">
        <v>308</v>
      </c>
      <c r="E402" s="26">
        <v>1013200</v>
      </c>
      <c r="F402" s="30" t="s">
        <v>173</v>
      </c>
      <c r="G402" s="63">
        <v>120</v>
      </c>
      <c r="H402" s="62" t="s">
        <v>32</v>
      </c>
      <c r="I402" s="30" t="s">
        <v>365</v>
      </c>
      <c r="J402" s="30" t="s">
        <v>32</v>
      </c>
      <c r="K402" s="30" t="s">
        <v>381</v>
      </c>
      <c r="L402" s="63" t="s">
        <v>379</v>
      </c>
      <c r="M402" s="62">
        <v>2019</v>
      </c>
      <c r="N402" s="63">
        <v>57</v>
      </c>
    </row>
    <row r="403" spans="1:14" ht="51" customHeight="1" x14ac:dyDescent="0.3">
      <c r="A403" s="78">
        <v>164</v>
      </c>
      <c r="B403" s="77" t="s">
        <v>371</v>
      </c>
      <c r="C403" s="78" t="s">
        <v>369</v>
      </c>
      <c r="D403" s="79" t="s">
        <v>308</v>
      </c>
      <c r="E403" s="41">
        <v>60400</v>
      </c>
      <c r="F403" s="40" t="s">
        <v>173</v>
      </c>
      <c r="G403" s="80">
        <v>120</v>
      </c>
      <c r="H403" s="79" t="s">
        <v>32</v>
      </c>
      <c r="I403" s="40" t="s">
        <v>365</v>
      </c>
      <c r="J403" s="40" t="s">
        <v>32</v>
      </c>
      <c r="K403" s="40" t="s">
        <v>381</v>
      </c>
      <c r="L403" s="80" t="s">
        <v>372</v>
      </c>
      <c r="M403" s="79">
        <v>2019</v>
      </c>
      <c r="N403" s="80">
        <v>57</v>
      </c>
    </row>
    <row r="404" spans="1:14" ht="51" customHeight="1" x14ac:dyDescent="0.3">
      <c r="A404" s="91">
        <v>165</v>
      </c>
      <c r="B404" s="47" t="s">
        <v>371</v>
      </c>
      <c r="C404" s="54" t="s">
        <v>370</v>
      </c>
      <c r="D404" s="62" t="s">
        <v>308</v>
      </c>
      <c r="E404" s="26">
        <v>190200</v>
      </c>
      <c r="F404" s="30" t="s">
        <v>173</v>
      </c>
      <c r="G404" s="63">
        <v>120</v>
      </c>
      <c r="H404" s="62" t="s">
        <v>32</v>
      </c>
      <c r="I404" s="30" t="s">
        <v>365</v>
      </c>
      <c r="J404" s="30" t="s">
        <v>32</v>
      </c>
      <c r="K404" s="30" t="s">
        <v>381</v>
      </c>
      <c r="L404" s="63" t="s">
        <v>372</v>
      </c>
      <c r="M404" s="62">
        <v>2019</v>
      </c>
      <c r="N404" s="63">
        <v>57</v>
      </c>
    </row>
    <row r="405" spans="1:14" ht="51" customHeight="1" x14ac:dyDescent="0.3">
      <c r="A405" s="78">
        <v>166</v>
      </c>
      <c r="B405" s="77" t="s">
        <v>20</v>
      </c>
      <c r="C405" s="78" t="s">
        <v>366</v>
      </c>
      <c r="D405" s="79" t="s">
        <v>308</v>
      </c>
      <c r="E405" s="41">
        <v>784300</v>
      </c>
      <c r="F405" s="40" t="s">
        <v>173</v>
      </c>
      <c r="G405" s="80">
        <v>120</v>
      </c>
      <c r="H405" s="79" t="s">
        <v>32</v>
      </c>
      <c r="I405" s="40" t="s">
        <v>365</v>
      </c>
      <c r="J405" s="40" t="s">
        <v>32</v>
      </c>
      <c r="K405" s="40" t="s">
        <v>382</v>
      </c>
      <c r="L405" s="80" t="s">
        <v>373</v>
      </c>
      <c r="M405" s="79">
        <v>2019</v>
      </c>
      <c r="N405" s="80">
        <v>57</v>
      </c>
    </row>
    <row r="406" spans="1:14" ht="51" customHeight="1" x14ac:dyDescent="0.3">
      <c r="A406" s="91">
        <v>167</v>
      </c>
      <c r="B406" s="47" t="s">
        <v>20</v>
      </c>
      <c r="C406" s="54" t="s">
        <v>369</v>
      </c>
      <c r="D406" s="62" t="s">
        <v>308</v>
      </c>
      <c r="E406" s="26">
        <v>50800</v>
      </c>
      <c r="F406" s="30" t="s">
        <v>173</v>
      </c>
      <c r="G406" s="63">
        <v>120</v>
      </c>
      <c r="H406" s="62" t="s">
        <v>32</v>
      </c>
      <c r="I406" s="30" t="s">
        <v>365</v>
      </c>
      <c r="J406" s="30" t="s">
        <v>32</v>
      </c>
      <c r="K406" s="30" t="s">
        <v>382</v>
      </c>
      <c r="L406" s="63" t="s">
        <v>373</v>
      </c>
      <c r="M406" s="62">
        <v>2019</v>
      </c>
      <c r="N406" s="63">
        <v>57</v>
      </c>
    </row>
    <row r="407" spans="1:14" ht="51" customHeight="1" x14ac:dyDescent="0.3">
      <c r="A407" s="78">
        <v>168</v>
      </c>
      <c r="B407" s="77" t="s">
        <v>20</v>
      </c>
      <c r="C407" s="78" t="s">
        <v>370</v>
      </c>
      <c r="D407" s="79" t="s">
        <v>308</v>
      </c>
      <c r="E407" s="41">
        <v>19700</v>
      </c>
      <c r="F407" s="40" t="s">
        <v>173</v>
      </c>
      <c r="G407" s="80">
        <v>120</v>
      </c>
      <c r="H407" s="79" t="s">
        <v>32</v>
      </c>
      <c r="I407" s="40" t="s">
        <v>365</v>
      </c>
      <c r="J407" s="40" t="s">
        <v>32</v>
      </c>
      <c r="K407" s="40" t="s">
        <v>382</v>
      </c>
      <c r="L407" s="80" t="s">
        <v>373</v>
      </c>
      <c r="M407" s="79">
        <v>2019</v>
      </c>
      <c r="N407" s="80">
        <v>57</v>
      </c>
    </row>
    <row r="408" spans="1:14" ht="51" customHeight="1" x14ac:dyDescent="0.3">
      <c r="A408" s="91">
        <v>169</v>
      </c>
      <c r="B408" s="47" t="s">
        <v>367</v>
      </c>
      <c r="C408" s="54" t="s">
        <v>375</v>
      </c>
      <c r="D408" s="62" t="s">
        <v>308</v>
      </c>
      <c r="E408" s="26">
        <v>541400</v>
      </c>
      <c r="F408" s="30" t="s">
        <v>173</v>
      </c>
      <c r="G408" s="63">
        <v>120</v>
      </c>
      <c r="H408" s="62" t="s">
        <v>32</v>
      </c>
      <c r="I408" s="30" t="s">
        <v>365</v>
      </c>
      <c r="J408" s="30" t="s">
        <v>32</v>
      </c>
      <c r="K408" s="30" t="s">
        <v>380</v>
      </c>
      <c r="L408" s="63" t="s">
        <v>368</v>
      </c>
      <c r="M408" s="62">
        <v>2019</v>
      </c>
      <c r="N408" s="63">
        <v>57</v>
      </c>
    </row>
    <row r="409" spans="1:14" ht="51" customHeight="1" x14ac:dyDescent="0.3">
      <c r="A409" s="78">
        <v>170</v>
      </c>
      <c r="B409" s="77" t="s">
        <v>367</v>
      </c>
      <c r="C409" s="78" t="s">
        <v>374</v>
      </c>
      <c r="D409" s="79" t="s">
        <v>308</v>
      </c>
      <c r="E409" s="41">
        <v>333100</v>
      </c>
      <c r="F409" s="40" t="s">
        <v>173</v>
      </c>
      <c r="G409" s="80">
        <v>120</v>
      </c>
      <c r="H409" s="79" t="s">
        <v>32</v>
      </c>
      <c r="I409" s="40" t="s">
        <v>365</v>
      </c>
      <c r="J409" s="40" t="s">
        <v>32</v>
      </c>
      <c r="K409" s="40" t="s">
        <v>380</v>
      </c>
      <c r="L409" s="80" t="s">
        <v>368</v>
      </c>
      <c r="M409" s="79">
        <v>2019</v>
      </c>
      <c r="N409" s="80">
        <v>57</v>
      </c>
    </row>
    <row r="410" spans="1:14" ht="51" customHeight="1" x14ac:dyDescent="0.3">
      <c r="A410" s="91">
        <v>171</v>
      </c>
      <c r="B410" s="47" t="s">
        <v>371</v>
      </c>
      <c r="C410" s="54" t="s">
        <v>375</v>
      </c>
      <c r="D410" s="62" t="s">
        <v>308</v>
      </c>
      <c r="E410" s="26">
        <v>332600</v>
      </c>
      <c r="F410" s="30" t="s">
        <v>173</v>
      </c>
      <c r="G410" s="63">
        <v>120</v>
      </c>
      <c r="H410" s="62" t="s">
        <v>32</v>
      </c>
      <c r="I410" s="30" t="s">
        <v>365</v>
      </c>
      <c r="J410" s="30" t="s">
        <v>32</v>
      </c>
      <c r="K410" s="30" t="s">
        <v>381</v>
      </c>
      <c r="L410" s="63" t="s">
        <v>372</v>
      </c>
      <c r="M410" s="62">
        <v>2019</v>
      </c>
      <c r="N410" s="63">
        <v>57</v>
      </c>
    </row>
    <row r="411" spans="1:14" ht="51" customHeight="1" x14ac:dyDescent="0.3">
      <c r="A411" s="78">
        <v>172</v>
      </c>
      <c r="B411" s="77" t="s">
        <v>371</v>
      </c>
      <c r="C411" s="78" t="s">
        <v>374</v>
      </c>
      <c r="D411" s="79" t="s">
        <v>308</v>
      </c>
      <c r="E411" s="41">
        <v>43500</v>
      </c>
      <c r="F411" s="40" t="s">
        <v>173</v>
      </c>
      <c r="G411" s="80">
        <v>120</v>
      </c>
      <c r="H411" s="79" t="s">
        <v>32</v>
      </c>
      <c r="I411" s="40" t="s">
        <v>365</v>
      </c>
      <c r="J411" s="40" t="s">
        <v>32</v>
      </c>
      <c r="K411" s="40" t="s">
        <v>381</v>
      </c>
      <c r="L411" s="80" t="s">
        <v>372</v>
      </c>
      <c r="M411" s="79">
        <v>2019</v>
      </c>
      <c r="N411" s="80">
        <v>57</v>
      </c>
    </row>
    <row r="412" spans="1:14" ht="51" customHeight="1" x14ac:dyDescent="0.3">
      <c r="A412" s="91">
        <v>173</v>
      </c>
      <c r="B412" s="47" t="s">
        <v>371</v>
      </c>
      <c r="C412" s="54" t="s">
        <v>376</v>
      </c>
      <c r="D412" s="62" t="s">
        <v>308</v>
      </c>
      <c r="E412" s="26">
        <v>9300</v>
      </c>
      <c r="F412" s="30" t="s">
        <v>173</v>
      </c>
      <c r="G412" s="63">
        <v>120</v>
      </c>
      <c r="H412" s="62" t="s">
        <v>32</v>
      </c>
      <c r="I412" s="30" t="s">
        <v>365</v>
      </c>
      <c r="J412" s="30" t="s">
        <v>32</v>
      </c>
      <c r="K412" s="30" t="s">
        <v>381</v>
      </c>
      <c r="L412" s="63" t="s">
        <v>372</v>
      </c>
      <c r="M412" s="62">
        <v>2019</v>
      </c>
      <c r="N412" s="63">
        <v>57</v>
      </c>
    </row>
    <row r="413" spans="1:14" ht="63.75" customHeight="1" x14ac:dyDescent="0.3">
      <c r="A413" s="78">
        <v>174</v>
      </c>
      <c r="B413" s="77" t="s">
        <v>20</v>
      </c>
      <c r="C413" s="78" t="s">
        <v>375</v>
      </c>
      <c r="D413" s="79" t="s">
        <v>308</v>
      </c>
      <c r="E413" s="41">
        <v>1536400</v>
      </c>
      <c r="F413" s="40" t="s">
        <v>173</v>
      </c>
      <c r="G413" s="80">
        <v>120</v>
      </c>
      <c r="H413" s="79" t="s">
        <v>32</v>
      </c>
      <c r="I413" s="40" t="s">
        <v>365</v>
      </c>
      <c r="J413" s="40" t="s">
        <v>32</v>
      </c>
      <c r="K413" s="40" t="s">
        <v>382</v>
      </c>
      <c r="L413" s="80" t="s">
        <v>378</v>
      </c>
      <c r="M413" s="79">
        <v>2019</v>
      </c>
      <c r="N413" s="80">
        <v>57</v>
      </c>
    </row>
    <row r="414" spans="1:14" ht="51" customHeight="1" x14ac:dyDescent="0.3">
      <c r="A414" s="91">
        <v>175</v>
      </c>
      <c r="B414" s="47" t="s">
        <v>20</v>
      </c>
      <c r="C414" s="54" t="s">
        <v>374</v>
      </c>
      <c r="D414" s="62" t="s">
        <v>308</v>
      </c>
      <c r="E414" s="26">
        <v>332900</v>
      </c>
      <c r="F414" s="30" t="s">
        <v>173</v>
      </c>
      <c r="G414" s="63">
        <v>120</v>
      </c>
      <c r="H414" s="62" t="s">
        <v>32</v>
      </c>
      <c r="I414" s="30" t="s">
        <v>365</v>
      </c>
      <c r="J414" s="30" t="s">
        <v>32</v>
      </c>
      <c r="K414" s="30" t="s">
        <v>382</v>
      </c>
      <c r="L414" s="63" t="s">
        <v>373</v>
      </c>
      <c r="M414" s="62">
        <v>2019</v>
      </c>
      <c r="N414" s="63">
        <v>57</v>
      </c>
    </row>
    <row r="415" spans="1:14" ht="51" customHeight="1" x14ac:dyDescent="0.3">
      <c r="A415" s="78">
        <v>176</v>
      </c>
      <c r="B415" s="77" t="s">
        <v>20</v>
      </c>
      <c r="C415" s="78" t="s">
        <v>376</v>
      </c>
      <c r="D415" s="79" t="s">
        <v>308</v>
      </c>
      <c r="E415" s="41">
        <v>1300</v>
      </c>
      <c r="F415" s="40" t="s">
        <v>173</v>
      </c>
      <c r="G415" s="80">
        <v>120</v>
      </c>
      <c r="H415" s="79" t="s">
        <v>32</v>
      </c>
      <c r="I415" s="40" t="s">
        <v>365</v>
      </c>
      <c r="J415" s="40" t="s">
        <v>32</v>
      </c>
      <c r="K415" s="40" t="s">
        <v>382</v>
      </c>
      <c r="L415" s="80" t="s">
        <v>373</v>
      </c>
      <c r="M415" s="79">
        <v>2019</v>
      </c>
      <c r="N415" s="80">
        <v>57</v>
      </c>
    </row>
    <row r="416" spans="1:14" ht="89.25" customHeight="1" x14ac:dyDescent="0.3">
      <c r="A416" s="91">
        <v>177</v>
      </c>
      <c r="B416" s="47" t="s">
        <v>20</v>
      </c>
      <c r="C416" s="54" t="s">
        <v>383</v>
      </c>
      <c r="D416" s="62" t="s">
        <v>385</v>
      </c>
      <c r="E416" s="26">
        <v>97.44</v>
      </c>
      <c r="F416" s="30" t="s">
        <v>17</v>
      </c>
      <c r="G416" s="63">
        <v>96</v>
      </c>
      <c r="H416" s="62" t="s">
        <v>388</v>
      </c>
      <c r="I416" s="30" t="s">
        <v>389</v>
      </c>
      <c r="J416" s="30" t="s">
        <v>46</v>
      </c>
      <c r="K416" s="30" t="s">
        <v>390</v>
      </c>
      <c r="L416" s="63" t="s">
        <v>386</v>
      </c>
      <c r="M416" s="62">
        <v>2017</v>
      </c>
      <c r="N416" s="63">
        <v>58</v>
      </c>
    </row>
    <row r="417" spans="1:14" ht="89.25" customHeight="1" x14ac:dyDescent="0.3">
      <c r="A417" s="78">
        <v>178</v>
      </c>
      <c r="B417" s="77" t="s">
        <v>384</v>
      </c>
      <c r="C417" s="78" t="s">
        <v>383</v>
      </c>
      <c r="D417" s="79" t="s">
        <v>385</v>
      </c>
      <c r="E417" s="41">
        <v>74.12</v>
      </c>
      <c r="F417" s="40" t="s">
        <v>17</v>
      </c>
      <c r="G417" s="80">
        <v>96</v>
      </c>
      <c r="H417" s="79" t="s">
        <v>388</v>
      </c>
      <c r="I417" s="40" t="s">
        <v>389</v>
      </c>
      <c r="J417" s="40" t="s">
        <v>46</v>
      </c>
      <c r="K417" s="40" t="s">
        <v>390</v>
      </c>
      <c r="L417" s="80" t="s">
        <v>387</v>
      </c>
      <c r="M417" s="79">
        <v>2017</v>
      </c>
      <c r="N417" s="80">
        <v>58</v>
      </c>
    </row>
    <row r="418" spans="1:14" ht="69" x14ac:dyDescent="0.3">
      <c r="A418" s="91">
        <v>179</v>
      </c>
      <c r="B418" s="47" t="s">
        <v>20</v>
      </c>
      <c r="C418" s="54" t="s">
        <v>466</v>
      </c>
      <c r="D418" s="62" t="s">
        <v>14</v>
      </c>
      <c r="E418" s="26">
        <v>90</v>
      </c>
      <c r="F418" s="30" t="s">
        <v>25</v>
      </c>
      <c r="G418" s="63">
        <v>126</v>
      </c>
      <c r="H418" s="62" t="s">
        <v>121</v>
      </c>
      <c r="I418" s="30" t="s">
        <v>467</v>
      </c>
      <c r="J418" s="30" t="s">
        <v>470</v>
      </c>
      <c r="K418" s="30" t="s">
        <v>468</v>
      </c>
      <c r="L418" s="63" t="s">
        <v>661</v>
      </c>
      <c r="M418" s="62">
        <v>2016</v>
      </c>
      <c r="N418" s="63">
        <v>59</v>
      </c>
    </row>
    <row r="419" spans="1:14" ht="63.75" customHeight="1" x14ac:dyDescent="0.3">
      <c r="A419" s="78">
        <v>180</v>
      </c>
      <c r="B419" s="77" t="s">
        <v>20</v>
      </c>
      <c r="C419" s="78" t="s">
        <v>391</v>
      </c>
      <c r="D419" s="79" t="s">
        <v>15</v>
      </c>
      <c r="E419" s="41">
        <v>27.15</v>
      </c>
      <c r="F419" s="40" t="s">
        <v>31</v>
      </c>
      <c r="G419" s="80">
        <v>240</v>
      </c>
      <c r="H419" s="81" t="s">
        <v>395</v>
      </c>
      <c r="I419" s="82" t="s">
        <v>394</v>
      </c>
      <c r="J419" s="82" t="s">
        <v>11</v>
      </c>
      <c r="K419" s="82" t="s">
        <v>393</v>
      </c>
      <c r="L419" s="83" t="s">
        <v>392</v>
      </c>
      <c r="M419" s="79">
        <v>2018</v>
      </c>
      <c r="N419" s="80">
        <v>60</v>
      </c>
    </row>
    <row r="420" spans="1:14" ht="63.75" customHeight="1" x14ac:dyDescent="0.3">
      <c r="A420" s="78">
        <v>180</v>
      </c>
      <c r="B420" s="77" t="s">
        <v>20</v>
      </c>
      <c r="C420" s="78" t="s">
        <v>391</v>
      </c>
      <c r="D420" s="79" t="s">
        <v>16</v>
      </c>
      <c r="E420" s="41">
        <v>3.16</v>
      </c>
      <c r="F420" s="40" t="s">
        <v>31</v>
      </c>
      <c r="G420" s="80">
        <v>240</v>
      </c>
      <c r="H420" s="81" t="s">
        <v>395</v>
      </c>
      <c r="I420" s="82" t="s">
        <v>394</v>
      </c>
      <c r="J420" s="82" t="s">
        <v>11</v>
      </c>
      <c r="K420" s="82" t="s">
        <v>393</v>
      </c>
      <c r="L420" s="83" t="s">
        <v>392</v>
      </c>
      <c r="M420" s="79">
        <v>2018</v>
      </c>
      <c r="N420" s="80">
        <v>60</v>
      </c>
    </row>
    <row r="421" spans="1:14" ht="63.75" customHeight="1" x14ac:dyDescent="0.3">
      <c r="A421" s="78">
        <v>180</v>
      </c>
      <c r="B421" s="77" t="s">
        <v>20</v>
      </c>
      <c r="C421" s="78" t="s">
        <v>391</v>
      </c>
      <c r="D421" s="79" t="s">
        <v>53</v>
      </c>
      <c r="E421" s="41">
        <v>2.5299999999999998</v>
      </c>
      <c r="F421" s="40" t="s">
        <v>31</v>
      </c>
      <c r="G421" s="80">
        <f>12*24</f>
        <v>288</v>
      </c>
      <c r="H421" s="81" t="s">
        <v>395</v>
      </c>
      <c r="I421" s="82" t="s">
        <v>394</v>
      </c>
      <c r="J421" s="82" t="s">
        <v>11</v>
      </c>
      <c r="K421" s="82" t="s">
        <v>393</v>
      </c>
      <c r="L421" s="83" t="s">
        <v>392</v>
      </c>
      <c r="M421" s="79">
        <v>2018</v>
      </c>
      <c r="N421" s="80">
        <v>60</v>
      </c>
    </row>
    <row r="422" spans="1:14" ht="63.75" customHeight="1" x14ac:dyDescent="0.3">
      <c r="A422" s="78">
        <v>180</v>
      </c>
      <c r="B422" s="77" t="s">
        <v>20</v>
      </c>
      <c r="C422" s="78" t="s">
        <v>391</v>
      </c>
      <c r="D422" s="79" t="s">
        <v>591</v>
      </c>
      <c r="E422" s="41">
        <v>1603</v>
      </c>
      <c r="F422" s="40" t="s">
        <v>31</v>
      </c>
      <c r="G422" s="80">
        <v>120</v>
      </c>
      <c r="H422" s="81" t="s">
        <v>395</v>
      </c>
      <c r="I422" s="82" t="s">
        <v>394</v>
      </c>
      <c r="J422" s="82" t="s">
        <v>11</v>
      </c>
      <c r="K422" s="82" t="s">
        <v>393</v>
      </c>
      <c r="L422" s="83" t="s">
        <v>392</v>
      </c>
      <c r="M422" s="79">
        <v>2018</v>
      </c>
      <c r="N422" s="80">
        <v>60</v>
      </c>
    </row>
    <row r="423" spans="1:14" ht="63.75" customHeight="1" x14ac:dyDescent="0.3">
      <c r="A423" s="78">
        <v>180</v>
      </c>
      <c r="B423" s="77" t="s">
        <v>20</v>
      </c>
      <c r="C423" s="78" t="s">
        <v>391</v>
      </c>
      <c r="D423" s="79" t="s">
        <v>590</v>
      </c>
      <c r="E423" s="41">
        <v>1500</v>
      </c>
      <c r="F423" s="40" t="s">
        <v>31</v>
      </c>
      <c r="G423" s="80">
        <f>6*24</f>
        <v>144</v>
      </c>
      <c r="H423" s="81" t="s">
        <v>395</v>
      </c>
      <c r="I423" s="82" t="s">
        <v>394</v>
      </c>
      <c r="J423" s="82" t="s">
        <v>11</v>
      </c>
      <c r="K423" s="82" t="s">
        <v>393</v>
      </c>
      <c r="L423" s="83" t="s">
        <v>392</v>
      </c>
      <c r="M423" s="79">
        <v>2018</v>
      </c>
      <c r="N423" s="80">
        <v>60</v>
      </c>
    </row>
    <row r="424" spans="1:14" ht="63.75" customHeight="1" x14ac:dyDescent="0.3">
      <c r="A424" s="78">
        <v>180</v>
      </c>
      <c r="B424" s="77" t="s">
        <v>20</v>
      </c>
      <c r="C424" s="78" t="s">
        <v>391</v>
      </c>
      <c r="D424" s="79" t="s">
        <v>37</v>
      </c>
      <c r="E424" s="41">
        <v>81.94</v>
      </c>
      <c r="F424" s="40" t="s">
        <v>31</v>
      </c>
      <c r="G424" s="80">
        <f>9*24</f>
        <v>216</v>
      </c>
      <c r="H424" s="81" t="s">
        <v>395</v>
      </c>
      <c r="I424" s="82" t="s">
        <v>394</v>
      </c>
      <c r="J424" s="82" t="s">
        <v>11</v>
      </c>
      <c r="K424" s="82" t="s">
        <v>393</v>
      </c>
      <c r="L424" s="83" t="s">
        <v>392</v>
      </c>
      <c r="M424" s="79">
        <v>2018</v>
      </c>
      <c r="N424" s="80">
        <v>60</v>
      </c>
    </row>
    <row r="425" spans="1:14" ht="76.5" customHeight="1" x14ac:dyDescent="0.3">
      <c r="A425" s="91">
        <v>181</v>
      </c>
      <c r="B425" s="47" t="s">
        <v>396</v>
      </c>
      <c r="C425" s="54" t="s">
        <v>397</v>
      </c>
      <c r="D425" s="62" t="s">
        <v>285</v>
      </c>
      <c r="E425" s="26">
        <v>18.91</v>
      </c>
      <c r="F425" s="30" t="s">
        <v>17</v>
      </c>
      <c r="G425" s="63">
        <f>6*24</f>
        <v>144</v>
      </c>
      <c r="H425" s="62" t="s">
        <v>402</v>
      </c>
      <c r="I425" s="30" t="s">
        <v>399</v>
      </c>
      <c r="J425" s="30" t="s">
        <v>11</v>
      </c>
      <c r="K425" s="30" t="s">
        <v>398</v>
      </c>
      <c r="L425" s="63" t="s">
        <v>676</v>
      </c>
      <c r="M425" s="62">
        <v>2017</v>
      </c>
      <c r="N425" s="63">
        <v>61</v>
      </c>
    </row>
    <row r="426" spans="1:14" ht="51" customHeight="1" x14ac:dyDescent="0.3">
      <c r="A426" s="78">
        <v>182</v>
      </c>
      <c r="B426" s="77" t="s">
        <v>20</v>
      </c>
      <c r="C426" s="78" t="s">
        <v>397</v>
      </c>
      <c r="D426" s="79" t="s">
        <v>285</v>
      </c>
      <c r="E426" s="41">
        <v>6.28</v>
      </c>
      <c r="F426" s="40" t="s">
        <v>17</v>
      </c>
      <c r="G426" s="80">
        <f>6*24</f>
        <v>144</v>
      </c>
      <c r="H426" s="79" t="s">
        <v>403</v>
      </c>
      <c r="I426" s="40" t="s">
        <v>401</v>
      </c>
      <c r="J426" s="40" t="s">
        <v>46</v>
      </c>
      <c r="K426" s="40" t="s">
        <v>404</v>
      </c>
      <c r="L426" s="80" t="s">
        <v>677</v>
      </c>
      <c r="M426" s="79">
        <v>2017</v>
      </c>
      <c r="N426" s="80">
        <v>61</v>
      </c>
    </row>
    <row r="427" spans="1:14" ht="51" customHeight="1" x14ac:dyDescent="0.3">
      <c r="A427" s="91">
        <v>183</v>
      </c>
      <c r="B427" s="47" t="s">
        <v>47</v>
      </c>
      <c r="C427" s="54" t="s">
        <v>397</v>
      </c>
      <c r="D427" s="62" t="s">
        <v>285</v>
      </c>
      <c r="E427" s="26">
        <v>6.16</v>
      </c>
      <c r="F427" s="30" t="s">
        <v>17</v>
      </c>
      <c r="G427" s="63">
        <f>6*24</f>
        <v>144</v>
      </c>
      <c r="H427" s="62" t="s">
        <v>403</v>
      </c>
      <c r="I427" s="30" t="s">
        <v>401</v>
      </c>
      <c r="J427" s="30" t="s">
        <v>46</v>
      </c>
      <c r="K427" s="30" t="s">
        <v>404</v>
      </c>
      <c r="L427" s="63" t="s">
        <v>677</v>
      </c>
      <c r="M427" s="62">
        <v>2017</v>
      </c>
      <c r="N427" s="63">
        <v>61</v>
      </c>
    </row>
    <row r="428" spans="1:14" ht="51" customHeight="1" x14ac:dyDescent="0.3">
      <c r="A428" s="78">
        <v>184</v>
      </c>
      <c r="B428" s="77" t="s">
        <v>400</v>
      </c>
      <c r="C428" s="78" t="s">
        <v>397</v>
      </c>
      <c r="D428" s="79" t="s">
        <v>285</v>
      </c>
      <c r="E428" s="41">
        <v>6.6</v>
      </c>
      <c r="F428" s="40" t="s">
        <v>17</v>
      </c>
      <c r="G428" s="80">
        <f>6*24</f>
        <v>144</v>
      </c>
      <c r="H428" s="79" t="s">
        <v>403</v>
      </c>
      <c r="I428" s="40" t="s">
        <v>401</v>
      </c>
      <c r="J428" s="40" t="s">
        <v>46</v>
      </c>
      <c r="K428" s="40" t="s">
        <v>404</v>
      </c>
      <c r="L428" s="80" t="s">
        <v>677</v>
      </c>
      <c r="M428" s="79">
        <v>2017</v>
      </c>
      <c r="N428" s="80">
        <v>61</v>
      </c>
    </row>
    <row r="429" spans="1:14" ht="63.75" customHeight="1" x14ac:dyDescent="0.3">
      <c r="A429" s="91">
        <v>185</v>
      </c>
      <c r="B429" s="48" t="s">
        <v>406</v>
      </c>
      <c r="C429" s="91" t="s">
        <v>407</v>
      </c>
      <c r="D429" s="65" t="s">
        <v>95</v>
      </c>
      <c r="E429" s="27">
        <v>114</v>
      </c>
      <c r="F429" s="116" t="s">
        <v>17</v>
      </c>
      <c r="G429" s="66">
        <v>144</v>
      </c>
      <c r="H429" s="75" t="s">
        <v>602</v>
      </c>
      <c r="I429" s="33" t="s">
        <v>46</v>
      </c>
      <c r="J429" s="33" t="s">
        <v>11</v>
      </c>
      <c r="K429" s="33" t="s">
        <v>409</v>
      </c>
      <c r="L429" s="74" t="s">
        <v>662</v>
      </c>
      <c r="M429" s="65">
        <v>2013</v>
      </c>
      <c r="N429" s="66">
        <v>62</v>
      </c>
    </row>
    <row r="430" spans="1:14" ht="63.75" customHeight="1" x14ac:dyDescent="0.3">
      <c r="A430" s="91">
        <v>185</v>
      </c>
      <c r="B430" s="48" t="s">
        <v>406</v>
      </c>
      <c r="C430" s="91" t="s">
        <v>408</v>
      </c>
      <c r="D430" s="65" t="s">
        <v>18</v>
      </c>
      <c r="E430" s="27">
        <v>83.2</v>
      </c>
      <c r="F430" s="116" t="s">
        <v>17</v>
      </c>
      <c r="G430" s="66">
        <v>144</v>
      </c>
      <c r="H430" s="75" t="s">
        <v>602</v>
      </c>
      <c r="I430" s="33" t="s">
        <v>46</v>
      </c>
      <c r="J430" s="33" t="s">
        <v>11</v>
      </c>
      <c r="K430" s="33" t="s">
        <v>409</v>
      </c>
      <c r="L430" s="74" t="s">
        <v>662</v>
      </c>
      <c r="M430" s="65">
        <v>2013</v>
      </c>
      <c r="N430" s="66">
        <v>62</v>
      </c>
    </row>
    <row r="431" spans="1:14" ht="38.25" customHeight="1" x14ac:dyDescent="0.3">
      <c r="A431" s="78">
        <v>186</v>
      </c>
      <c r="B431" s="84" t="s">
        <v>85</v>
      </c>
      <c r="C431" s="86" t="s">
        <v>410</v>
      </c>
      <c r="D431" s="79" t="s">
        <v>53</v>
      </c>
      <c r="E431" s="41">
        <v>78.47</v>
      </c>
      <c r="F431" s="40" t="s">
        <v>31</v>
      </c>
      <c r="G431" s="80">
        <v>120</v>
      </c>
      <c r="H431" s="81" t="s">
        <v>412</v>
      </c>
      <c r="I431" s="82" t="s">
        <v>46</v>
      </c>
      <c r="J431" s="82" t="s">
        <v>32</v>
      </c>
      <c r="K431" s="82" t="s">
        <v>413</v>
      </c>
      <c r="L431" s="83" t="s">
        <v>678</v>
      </c>
      <c r="M431" s="79">
        <v>2017</v>
      </c>
      <c r="N431" s="80">
        <v>63</v>
      </c>
    </row>
    <row r="432" spans="1:14" ht="38.25" customHeight="1" x14ac:dyDescent="0.3">
      <c r="A432" s="78">
        <v>186</v>
      </c>
      <c r="B432" s="84" t="s">
        <v>85</v>
      </c>
      <c r="C432" s="86" t="s">
        <v>410</v>
      </c>
      <c r="D432" s="79" t="s">
        <v>14</v>
      </c>
      <c r="E432" s="41">
        <v>1774.5</v>
      </c>
      <c r="F432" s="40" t="s">
        <v>31</v>
      </c>
      <c r="G432" s="80">
        <v>24</v>
      </c>
      <c r="H432" s="81" t="s">
        <v>412</v>
      </c>
      <c r="I432" s="82" t="s">
        <v>46</v>
      </c>
      <c r="J432" s="82" t="s">
        <v>32</v>
      </c>
      <c r="K432" s="82" t="s">
        <v>413</v>
      </c>
      <c r="L432" s="83" t="s">
        <v>678</v>
      </c>
      <c r="M432" s="79">
        <v>2017</v>
      </c>
      <c r="N432" s="80">
        <v>63</v>
      </c>
    </row>
    <row r="433" spans="1:14" ht="38.25" customHeight="1" x14ac:dyDescent="0.3">
      <c r="A433" s="91">
        <v>187</v>
      </c>
      <c r="B433" s="119" t="s">
        <v>85</v>
      </c>
      <c r="C433" s="118" t="s">
        <v>411</v>
      </c>
      <c r="D433" s="65" t="s">
        <v>53</v>
      </c>
      <c r="E433" s="27">
        <v>43.02</v>
      </c>
      <c r="F433" s="116" t="s">
        <v>31</v>
      </c>
      <c r="G433" s="66">
        <v>144</v>
      </c>
      <c r="H433" s="75" t="s">
        <v>412</v>
      </c>
      <c r="I433" s="33" t="s">
        <v>46</v>
      </c>
      <c r="J433" s="33" t="s">
        <v>32</v>
      </c>
      <c r="K433" s="33" t="s">
        <v>414</v>
      </c>
      <c r="L433" s="74" t="s">
        <v>678</v>
      </c>
      <c r="M433" s="65">
        <v>2017</v>
      </c>
      <c r="N433" s="66">
        <v>63</v>
      </c>
    </row>
    <row r="434" spans="1:14" ht="38.25" customHeight="1" x14ac:dyDescent="0.3">
      <c r="A434" s="91">
        <v>187</v>
      </c>
      <c r="B434" s="119" t="s">
        <v>85</v>
      </c>
      <c r="C434" s="118" t="s">
        <v>411</v>
      </c>
      <c r="D434" s="65" t="s">
        <v>62</v>
      </c>
      <c r="E434" s="27">
        <v>78</v>
      </c>
      <c r="F434" s="116" t="s">
        <v>31</v>
      </c>
      <c r="G434" s="66">
        <v>144</v>
      </c>
      <c r="H434" s="75" t="s">
        <v>412</v>
      </c>
      <c r="I434" s="33" t="s">
        <v>46</v>
      </c>
      <c r="J434" s="33" t="s">
        <v>32</v>
      </c>
      <c r="K434" s="33" t="s">
        <v>414</v>
      </c>
      <c r="L434" s="74" t="s">
        <v>678</v>
      </c>
      <c r="M434" s="65">
        <v>2017</v>
      </c>
      <c r="N434" s="66">
        <v>63</v>
      </c>
    </row>
    <row r="435" spans="1:14" ht="38.25" customHeight="1" x14ac:dyDescent="0.3">
      <c r="A435" s="91">
        <v>187</v>
      </c>
      <c r="B435" s="119" t="s">
        <v>85</v>
      </c>
      <c r="C435" s="118" t="s">
        <v>411</v>
      </c>
      <c r="D435" s="65" t="s">
        <v>14</v>
      </c>
      <c r="E435" s="27">
        <v>3289.58</v>
      </c>
      <c r="F435" s="116" t="s">
        <v>31</v>
      </c>
      <c r="G435" s="66">
        <v>144</v>
      </c>
      <c r="H435" s="75" t="s">
        <v>412</v>
      </c>
      <c r="I435" s="33" t="s">
        <v>46</v>
      </c>
      <c r="J435" s="33" t="s">
        <v>32</v>
      </c>
      <c r="K435" s="33" t="s">
        <v>414</v>
      </c>
      <c r="L435" s="74" t="s">
        <v>678</v>
      </c>
      <c r="M435" s="65">
        <v>2017</v>
      </c>
      <c r="N435" s="66">
        <v>63</v>
      </c>
    </row>
    <row r="436" spans="1:14" ht="102" customHeight="1" x14ac:dyDescent="0.3">
      <c r="A436" s="78">
        <v>188</v>
      </c>
      <c r="B436" s="84" t="s">
        <v>218</v>
      </c>
      <c r="C436" s="86" t="s">
        <v>415</v>
      </c>
      <c r="D436" s="79" t="s">
        <v>16</v>
      </c>
      <c r="E436" s="41">
        <v>38</v>
      </c>
      <c r="F436" s="40" t="s">
        <v>17</v>
      </c>
      <c r="G436" s="80">
        <f>7*24</f>
        <v>168</v>
      </c>
      <c r="H436" s="81" t="s">
        <v>416</v>
      </c>
      <c r="I436" s="82" t="s">
        <v>419</v>
      </c>
      <c r="J436" s="82" t="s">
        <v>417</v>
      </c>
      <c r="K436" s="82" t="s">
        <v>418</v>
      </c>
      <c r="L436" s="83" t="s">
        <v>679</v>
      </c>
      <c r="M436" s="79">
        <v>2019</v>
      </c>
      <c r="N436" s="80">
        <v>64</v>
      </c>
    </row>
    <row r="437" spans="1:14" ht="102" customHeight="1" x14ac:dyDescent="0.3">
      <c r="A437" s="78">
        <v>188</v>
      </c>
      <c r="B437" s="84" t="s">
        <v>218</v>
      </c>
      <c r="C437" s="86" t="s">
        <v>415</v>
      </c>
      <c r="D437" s="79" t="s">
        <v>14</v>
      </c>
      <c r="E437" s="41">
        <v>352.9</v>
      </c>
      <c r="F437" s="40" t="s">
        <v>17</v>
      </c>
      <c r="G437" s="80">
        <v>168</v>
      </c>
      <c r="H437" s="81" t="s">
        <v>416</v>
      </c>
      <c r="I437" s="82" t="s">
        <v>419</v>
      </c>
      <c r="J437" s="82" t="s">
        <v>417</v>
      </c>
      <c r="K437" s="82" t="s">
        <v>418</v>
      </c>
      <c r="L437" s="83" t="s">
        <v>679</v>
      </c>
      <c r="M437" s="79">
        <v>2019</v>
      </c>
      <c r="N437" s="80">
        <v>64</v>
      </c>
    </row>
    <row r="438" spans="1:14" ht="102" customHeight="1" x14ac:dyDescent="0.3">
      <c r="A438" s="78">
        <v>188</v>
      </c>
      <c r="B438" s="84" t="s">
        <v>218</v>
      </c>
      <c r="C438" s="86" t="s">
        <v>415</v>
      </c>
      <c r="D438" s="79" t="s">
        <v>405</v>
      </c>
      <c r="E438" s="41">
        <v>713.2</v>
      </c>
      <c r="F438" s="40" t="s">
        <v>17</v>
      </c>
      <c r="G438" s="80">
        <v>168</v>
      </c>
      <c r="H438" s="81" t="s">
        <v>416</v>
      </c>
      <c r="I438" s="82" t="s">
        <v>419</v>
      </c>
      <c r="J438" s="82" t="s">
        <v>417</v>
      </c>
      <c r="K438" s="82" t="s">
        <v>418</v>
      </c>
      <c r="L438" s="83" t="s">
        <v>679</v>
      </c>
      <c r="M438" s="79">
        <v>2019</v>
      </c>
      <c r="N438" s="80">
        <v>64</v>
      </c>
    </row>
    <row r="439" spans="1:14" ht="102" customHeight="1" x14ac:dyDescent="0.3">
      <c r="A439" s="78">
        <v>188</v>
      </c>
      <c r="B439" s="84" t="s">
        <v>218</v>
      </c>
      <c r="C439" s="86" t="s">
        <v>415</v>
      </c>
      <c r="D439" s="79" t="s">
        <v>163</v>
      </c>
      <c r="E439" s="41">
        <v>15.7</v>
      </c>
      <c r="F439" s="40" t="s">
        <v>17</v>
      </c>
      <c r="G439" s="80">
        <v>168</v>
      </c>
      <c r="H439" s="81" t="s">
        <v>416</v>
      </c>
      <c r="I439" s="82" t="s">
        <v>419</v>
      </c>
      <c r="J439" s="82" t="s">
        <v>417</v>
      </c>
      <c r="K439" s="82" t="s">
        <v>418</v>
      </c>
      <c r="L439" s="83" t="s">
        <v>679</v>
      </c>
      <c r="M439" s="79">
        <v>2019</v>
      </c>
      <c r="N439" s="80">
        <v>64</v>
      </c>
    </row>
    <row r="440" spans="1:14" ht="102" customHeight="1" x14ac:dyDescent="0.3">
      <c r="A440" s="78">
        <v>188</v>
      </c>
      <c r="B440" s="84" t="s">
        <v>218</v>
      </c>
      <c r="C440" s="86" t="s">
        <v>415</v>
      </c>
      <c r="D440" s="79" t="s">
        <v>53</v>
      </c>
      <c r="E440" s="41">
        <v>188.6</v>
      </c>
      <c r="F440" s="40" t="s">
        <v>17</v>
      </c>
      <c r="G440" s="80">
        <v>168</v>
      </c>
      <c r="H440" s="81" t="s">
        <v>416</v>
      </c>
      <c r="I440" s="82" t="s">
        <v>419</v>
      </c>
      <c r="J440" s="82" t="s">
        <v>417</v>
      </c>
      <c r="K440" s="82" t="s">
        <v>418</v>
      </c>
      <c r="L440" s="83" t="s">
        <v>679</v>
      </c>
      <c r="M440" s="79">
        <v>2019</v>
      </c>
      <c r="N440" s="80">
        <v>64</v>
      </c>
    </row>
    <row r="441" spans="1:14" ht="89.25" customHeight="1" x14ac:dyDescent="0.3">
      <c r="A441" s="91">
        <v>189</v>
      </c>
      <c r="B441" s="119" t="s">
        <v>55</v>
      </c>
      <c r="C441" s="118" t="s">
        <v>420</v>
      </c>
      <c r="D441" s="65" t="s">
        <v>16</v>
      </c>
      <c r="E441" s="27">
        <v>144.6</v>
      </c>
      <c r="F441" s="116" t="s">
        <v>17</v>
      </c>
      <c r="G441" s="66">
        <f>4*24</f>
        <v>96</v>
      </c>
      <c r="H441" s="75" t="s">
        <v>421</v>
      </c>
      <c r="I441" s="33" t="s">
        <v>423</v>
      </c>
      <c r="J441" s="33" t="s">
        <v>11</v>
      </c>
      <c r="K441" s="33" t="s">
        <v>422</v>
      </c>
      <c r="L441" s="74"/>
      <c r="M441" s="65">
        <v>2011</v>
      </c>
      <c r="N441" s="66">
        <v>65</v>
      </c>
    </row>
    <row r="442" spans="1:14" ht="89.25" customHeight="1" x14ac:dyDescent="0.3">
      <c r="A442" s="91">
        <v>189</v>
      </c>
      <c r="B442" s="119" t="s">
        <v>55</v>
      </c>
      <c r="C442" s="118" t="s">
        <v>420</v>
      </c>
      <c r="D442" s="65" t="s">
        <v>15</v>
      </c>
      <c r="E442" s="27">
        <v>526.29999999999995</v>
      </c>
      <c r="F442" s="116" t="s">
        <v>17</v>
      </c>
      <c r="G442" s="66">
        <v>96</v>
      </c>
      <c r="H442" s="75" t="s">
        <v>421</v>
      </c>
      <c r="I442" s="33" t="s">
        <v>423</v>
      </c>
      <c r="J442" s="33" t="s">
        <v>11</v>
      </c>
      <c r="K442" s="33" t="s">
        <v>422</v>
      </c>
      <c r="L442" s="74"/>
      <c r="M442" s="65">
        <v>2011</v>
      </c>
      <c r="N442" s="66">
        <v>65</v>
      </c>
    </row>
    <row r="443" spans="1:14" ht="63.75" customHeight="1" x14ac:dyDescent="0.3">
      <c r="A443" s="78">
        <v>190</v>
      </c>
      <c r="B443" s="77" t="s">
        <v>20</v>
      </c>
      <c r="C443" s="78" t="s">
        <v>424</v>
      </c>
      <c r="D443" s="79" t="s">
        <v>285</v>
      </c>
      <c r="E443" s="41">
        <v>2264.91</v>
      </c>
      <c r="F443" s="40" t="s">
        <v>17</v>
      </c>
      <c r="G443" s="80">
        <v>96</v>
      </c>
      <c r="H443" s="79" t="s">
        <v>429</v>
      </c>
      <c r="I443" s="40" t="s">
        <v>46</v>
      </c>
      <c r="J443" s="40" t="s">
        <v>46</v>
      </c>
      <c r="K443" s="40" t="s">
        <v>430</v>
      </c>
      <c r="L443" s="80" t="s">
        <v>426</v>
      </c>
      <c r="M443" s="79">
        <v>2018</v>
      </c>
      <c r="N443" s="80">
        <v>66</v>
      </c>
    </row>
    <row r="444" spans="1:14" ht="63.75" customHeight="1" x14ac:dyDescent="0.3">
      <c r="A444" s="91">
        <v>191</v>
      </c>
      <c r="B444" s="48" t="s">
        <v>425</v>
      </c>
      <c r="C444" s="91" t="s">
        <v>427</v>
      </c>
      <c r="D444" s="65" t="s">
        <v>285</v>
      </c>
      <c r="E444" s="27">
        <v>635</v>
      </c>
      <c r="F444" s="116" t="s">
        <v>17</v>
      </c>
      <c r="G444" s="66">
        <v>96</v>
      </c>
      <c r="H444" s="65" t="s">
        <v>429</v>
      </c>
      <c r="I444" s="116" t="s">
        <v>46</v>
      </c>
      <c r="J444" s="116" t="s">
        <v>46</v>
      </c>
      <c r="K444" s="116" t="s">
        <v>431</v>
      </c>
      <c r="L444" s="66" t="s">
        <v>428</v>
      </c>
      <c r="M444" s="65">
        <v>2018</v>
      </c>
      <c r="N444" s="66">
        <v>66</v>
      </c>
    </row>
    <row r="445" spans="1:14" ht="63.75" customHeight="1" x14ac:dyDescent="0.3">
      <c r="A445" s="78">
        <v>192</v>
      </c>
      <c r="B445" s="77" t="s">
        <v>20</v>
      </c>
      <c r="C445" s="78" t="s">
        <v>432</v>
      </c>
      <c r="D445" s="79" t="s">
        <v>14</v>
      </c>
      <c r="E445" s="41">
        <v>4516</v>
      </c>
      <c r="F445" s="40" t="s">
        <v>31</v>
      </c>
      <c r="G445" s="80">
        <v>72</v>
      </c>
      <c r="H445" s="79" t="s">
        <v>435</v>
      </c>
      <c r="I445" s="40" t="s">
        <v>433</v>
      </c>
      <c r="J445" s="40" t="s">
        <v>46</v>
      </c>
      <c r="K445" s="40" t="s">
        <v>438</v>
      </c>
      <c r="L445" s="80" t="s">
        <v>436</v>
      </c>
      <c r="M445" s="79">
        <v>2010</v>
      </c>
      <c r="N445" s="80">
        <v>67</v>
      </c>
    </row>
    <row r="446" spans="1:14" ht="63.75" customHeight="1" x14ac:dyDescent="0.3">
      <c r="A446" s="91">
        <v>193</v>
      </c>
      <c r="B446" s="48" t="s">
        <v>47</v>
      </c>
      <c r="C446" s="91" t="s">
        <v>432</v>
      </c>
      <c r="D446" s="65" t="s">
        <v>14</v>
      </c>
      <c r="E446" s="27">
        <v>377.51</v>
      </c>
      <c r="F446" s="116" t="s">
        <v>31</v>
      </c>
      <c r="G446" s="66">
        <v>96</v>
      </c>
      <c r="H446" s="65" t="s">
        <v>435</v>
      </c>
      <c r="I446" s="116" t="s">
        <v>433</v>
      </c>
      <c r="J446" s="116" t="s">
        <v>46</v>
      </c>
      <c r="K446" s="116" t="s">
        <v>438</v>
      </c>
      <c r="L446" s="66" t="s">
        <v>436</v>
      </c>
      <c r="M446" s="65">
        <v>2010</v>
      </c>
      <c r="N446" s="66">
        <v>67</v>
      </c>
    </row>
    <row r="447" spans="1:14" ht="63.75" customHeight="1" x14ac:dyDescent="0.3">
      <c r="A447" s="78">
        <v>194</v>
      </c>
      <c r="B447" s="77" t="s">
        <v>12</v>
      </c>
      <c r="C447" s="78" t="s">
        <v>432</v>
      </c>
      <c r="D447" s="79" t="s">
        <v>14</v>
      </c>
      <c r="E447" s="41">
        <v>358.87</v>
      </c>
      <c r="F447" s="40" t="s">
        <v>31</v>
      </c>
      <c r="G447" s="80">
        <v>48</v>
      </c>
      <c r="H447" s="79" t="s">
        <v>435</v>
      </c>
      <c r="I447" s="40" t="s">
        <v>433</v>
      </c>
      <c r="J447" s="40" t="s">
        <v>46</v>
      </c>
      <c r="K447" s="40" t="s">
        <v>438</v>
      </c>
      <c r="L447" s="80" t="s">
        <v>436</v>
      </c>
      <c r="M447" s="79">
        <v>2010</v>
      </c>
      <c r="N447" s="80">
        <v>67</v>
      </c>
    </row>
    <row r="448" spans="1:14" ht="63.75" customHeight="1" x14ac:dyDescent="0.3">
      <c r="A448" s="91">
        <v>195</v>
      </c>
      <c r="B448" s="48" t="s">
        <v>21</v>
      </c>
      <c r="C448" s="91" t="s">
        <v>432</v>
      </c>
      <c r="D448" s="65" t="s">
        <v>14</v>
      </c>
      <c r="E448" s="27">
        <v>560.58000000000004</v>
      </c>
      <c r="F448" s="116" t="s">
        <v>31</v>
      </c>
      <c r="G448" s="66">
        <v>72</v>
      </c>
      <c r="H448" s="65" t="s">
        <v>435</v>
      </c>
      <c r="I448" s="116" t="s">
        <v>433</v>
      </c>
      <c r="J448" s="116" t="s">
        <v>46</v>
      </c>
      <c r="K448" s="116" t="s">
        <v>438</v>
      </c>
      <c r="L448" s="66" t="s">
        <v>436</v>
      </c>
      <c r="M448" s="65">
        <v>2010</v>
      </c>
      <c r="N448" s="66">
        <v>67</v>
      </c>
    </row>
    <row r="449" spans="1:14" ht="63.75" customHeight="1" x14ac:dyDescent="0.3">
      <c r="A449" s="78">
        <v>196</v>
      </c>
      <c r="B449" s="77" t="s">
        <v>36</v>
      </c>
      <c r="C449" s="78" t="s">
        <v>432</v>
      </c>
      <c r="D449" s="79" t="s">
        <v>14</v>
      </c>
      <c r="E449" s="41">
        <v>1.3</v>
      </c>
      <c r="F449" s="40" t="s">
        <v>31</v>
      </c>
      <c r="G449" s="80">
        <v>48</v>
      </c>
      <c r="H449" s="79" t="s">
        <v>435</v>
      </c>
      <c r="I449" s="40" t="s">
        <v>433</v>
      </c>
      <c r="J449" s="40" t="s">
        <v>46</v>
      </c>
      <c r="K449" s="40" t="s">
        <v>438</v>
      </c>
      <c r="L449" s="80" t="s">
        <v>436</v>
      </c>
      <c r="M449" s="79">
        <v>2010</v>
      </c>
      <c r="N449" s="80">
        <v>67</v>
      </c>
    </row>
    <row r="450" spans="1:14" ht="51" customHeight="1" x14ac:dyDescent="0.3">
      <c r="A450" s="91">
        <v>197</v>
      </c>
      <c r="B450" s="48" t="s">
        <v>20</v>
      </c>
      <c r="C450" s="91" t="s">
        <v>432</v>
      </c>
      <c r="D450" s="65" t="s">
        <v>14</v>
      </c>
      <c r="E450" s="27">
        <v>3067</v>
      </c>
      <c r="F450" s="116" t="s">
        <v>31</v>
      </c>
      <c r="G450" s="66">
        <v>72</v>
      </c>
      <c r="H450" s="65" t="s">
        <v>435</v>
      </c>
      <c r="I450" s="116" t="s">
        <v>434</v>
      </c>
      <c r="J450" s="116" t="s">
        <v>46</v>
      </c>
      <c r="K450" s="116" t="s">
        <v>439</v>
      </c>
      <c r="L450" s="66" t="s">
        <v>664</v>
      </c>
      <c r="M450" s="65">
        <v>2010</v>
      </c>
      <c r="N450" s="66">
        <v>67</v>
      </c>
    </row>
    <row r="451" spans="1:14" ht="51" customHeight="1" x14ac:dyDescent="0.3">
      <c r="A451" s="78">
        <v>198</v>
      </c>
      <c r="B451" s="77" t="s">
        <v>20</v>
      </c>
      <c r="C451" s="78" t="s">
        <v>432</v>
      </c>
      <c r="D451" s="79" t="s">
        <v>14</v>
      </c>
      <c r="E451" s="41">
        <v>2565</v>
      </c>
      <c r="F451" s="40" t="s">
        <v>31</v>
      </c>
      <c r="G451" s="80">
        <v>72</v>
      </c>
      <c r="H451" s="79" t="s">
        <v>435</v>
      </c>
      <c r="I451" s="40" t="s">
        <v>46</v>
      </c>
      <c r="J451" s="40" t="s">
        <v>46</v>
      </c>
      <c r="K451" s="40" t="s">
        <v>439</v>
      </c>
      <c r="L451" s="80" t="s">
        <v>664</v>
      </c>
      <c r="M451" s="79">
        <v>2010</v>
      </c>
      <c r="N451" s="80">
        <v>67</v>
      </c>
    </row>
    <row r="452" spans="1:14" ht="76.5" customHeight="1" x14ac:dyDescent="0.3">
      <c r="A452" s="91">
        <v>199</v>
      </c>
      <c r="B452" s="48" t="s">
        <v>20</v>
      </c>
      <c r="C452" s="91" t="s">
        <v>432</v>
      </c>
      <c r="D452" s="65" t="s">
        <v>14</v>
      </c>
      <c r="E452" s="27">
        <v>8450</v>
      </c>
      <c r="F452" s="116" t="s">
        <v>31</v>
      </c>
      <c r="G452" s="66">
        <v>80</v>
      </c>
      <c r="H452" s="65" t="s">
        <v>435</v>
      </c>
      <c r="I452" s="116" t="s">
        <v>440</v>
      </c>
      <c r="J452" s="116" t="s">
        <v>30</v>
      </c>
      <c r="K452" s="116" t="s">
        <v>437</v>
      </c>
      <c r="L452" s="66" t="s">
        <v>441</v>
      </c>
      <c r="M452" s="65">
        <v>2010</v>
      </c>
      <c r="N452" s="66">
        <v>67</v>
      </c>
    </row>
    <row r="453" spans="1:14" ht="76.5" customHeight="1" x14ac:dyDescent="0.3">
      <c r="A453" s="78">
        <v>200</v>
      </c>
      <c r="B453" s="77" t="s">
        <v>12</v>
      </c>
      <c r="C453" s="78" t="s">
        <v>215</v>
      </c>
      <c r="D453" s="79" t="s">
        <v>597</v>
      </c>
      <c r="E453" s="41">
        <v>42</v>
      </c>
      <c r="F453" s="40" t="s">
        <v>25</v>
      </c>
      <c r="G453" s="80">
        <f>3*24</f>
        <v>72</v>
      </c>
      <c r="H453" s="79" t="s">
        <v>443</v>
      </c>
      <c r="I453" s="40" t="s">
        <v>444</v>
      </c>
      <c r="J453" s="40" t="s">
        <v>46</v>
      </c>
      <c r="K453" s="40" t="s">
        <v>448</v>
      </c>
      <c r="L453" s="80" t="s">
        <v>445</v>
      </c>
      <c r="M453" s="92">
        <v>2014</v>
      </c>
      <c r="N453" s="87">
        <v>68</v>
      </c>
    </row>
    <row r="454" spans="1:14" ht="25.5" customHeight="1" x14ac:dyDescent="0.3">
      <c r="A454" s="91">
        <v>201</v>
      </c>
      <c r="B454" s="119" t="s">
        <v>20</v>
      </c>
      <c r="C454" s="118" t="s">
        <v>57</v>
      </c>
      <c r="D454" s="65" t="s">
        <v>16</v>
      </c>
      <c r="E454" s="27">
        <v>22.89</v>
      </c>
      <c r="F454" s="116" t="s">
        <v>17</v>
      </c>
      <c r="G454" s="66">
        <v>96</v>
      </c>
      <c r="H454" s="75" t="s">
        <v>450</v>
      </c>
      <c r="I454" s="33" t="s">
        <v>449</v>
      </c>
      <c r="J454" s="33" t="s">
        <v>46</v>
      </c>
      <c r="K454" s="33" t="s">
        <v>451</v>
      </c>
      <c r="L454" s="74" t="s">
        <v>442</v>
      </c>
      <c r="M454" s="65">
        <v>2011</v>
      </c>
      <c r="N454" s="66">
        <v>69</v>
      </c>
    </row>
    <row r="455" spans="1:14" ht="25.5" customHeight="1" x14ac:dyDescent="0.3">
      <c r="A455" s="91">
        <v>201</v>
      </c>
      <c r="B455" s="119" t="s">
        <v>20</v>
      </c>
      <c r="C455" s="118" t="s">
        <v>57</v>
      </c>
      <c r="D455" s="65" t="s">
        <v>15</v>
      </c>
      <c r="E455" s="28">
        <v>68.569999999999993</v>
      </c>
      <c r="F455" s="122" t="s">
        <v>17</v>
      </c>
      <c r="G455" s="121">
        <v>96</v>
      </c>
      <c r="H455" s="75" t="s">
        <v>450</v>
      </c>
      <c r="I455" s="33" t="s">
        <v>449</v>
      </c>
      <c r="J455" s="33" t="s">
        <v>46</v>
      </c>
      <c r="K455" s="33" t="s">
        <v>451</v>
      </c>
      <c r="L455" s="74" t="s">
        <v>442</v>
      </c>
      <c r="M455" s="65">
        <v>2011</v>
      </c>
      <c r="N455" s="66">
        <v>69</v>
      </c>
    </row>
    <row r="456" spans="1:14" ht="25.5" customHeight="1" x14ac:dyDescent="0.3">
      <c r="A456" s="91">
        <v>201</v>
      </c>
      <c r="B456" s="119" t="s">
        <v>20</v>
      </c>
      <c r="C456" s="118" t="s">
        <v>57</v>
      </c>
      <c r="D456" s="120" t="s">
        <v>53</v>
      </c>
      <c r="E456" s="28">
        <v>13.58</v>
      </c>
      <c r="F456" s="122" t="s">
        <v>17</v>
      </c>
      <c r="G456" s="121">
        <v>96</v>
      </c>
      <c r="H456" s="75" t="s">
        <v>450</v>
      </c>
      <c r="I456" s="33" t="s">
        <v>449</v>
      </c>
      <c r="J456" s="33" t="s">
        <v>46</v>
      </c>
      <c r="K456" s="33" t="s">
        <v>451</v>
      </c>
      <c r="L456" s="74" t="s">
        <v>442</v>
      </c>
      <c r="M456" s="65">
        <v>2011</v>
      </c>
      <c r="N456" s="66">
        <v>69</v>
      </c>
    </row>
    <row r="457" spans="1:14" ht="25.5" customHeight="1" x14ac:dyDescent="0.3">
      <c r="A457" s="91">
        <v>201</v>
      </c>
      <c r="B457" s="119" t="s">
        <v>20</v>
      </c>
      <c r="C457" s="118" t="s">
        <v>57</v>
      </c>
      <c r="D457" s="65" t="s">
        <v>14</v>
      </c>
      <c r="E457" s="28">
        <v>2467.5300000000002</v>
      </c>
      <c r="F457" s="122" t="s">
        <v>17</v>
      </c>
      <c r="G457" s="121">
        <v>96</v>
      </c>
      <c r="H457" s="75" t="s">
        <v>450</v>
      </c>
      <c r="I457" s="33" t="s">
        <v>449</v>
      </c>
      <c r="J457" s="33" t="s">
        <v>46</v>
      </c>
      <c r="K457" s="33" t="s">
        <v>451</v>
      </c>
      <c r="L457" s="74" t="s">
        <v>442</v>
      </c>
      <c r="M457" s="65">
        <v>2011</v>
      </c>
      <c r="N457" s="66">
        <v>69</v>
      </c>
    </row>
    <row r="458" spans="1:14" ht="25.5" customHeight="1" x14ac:dyDescent="0.3">
      <c r="A458" s="78">
        <v>202</v>
      </c>
      <c r="B458" s="84" t="s">
        <v>20</v>
      </c>
      <c r="C458" s="86" t="s">
        <v>446</v>
      </c>
      <c r="D458" s="79" t="s">
        <v>16</v>
      </c>
      <c r="E458" s="41">
        <v>13.57</v>
      </c>
      <c r="F458" s="40" t="s">
        <v>17</v>
      </c>
      <c r="G458" s="80">
        <v>96</v>
      </c>
      <c r="H458" s="81" t="s">
        <v>450</v>
      </c>
      <c r="I458" s="82" t="s">
        <v>449</v>
      </c>
      <c r="J458" s="82" t="s">
        <v>46</v>
      </c>
      <c r="K458" s="82" t="s">
        <v>451</v>
      </c>
      <c r="L458" s="83" t="s">
        <v>442</v>
      </c>
      <c r="M458" s="79">
        <v>2011</v>
      </c>
      <c r="N458" s="80">
        <v>69</v>
      </c>
    </row>
    <row r="459" spans="1:14" ht="25.5" customHeight="1" x14ac:dyDescent="0.3">
      <c r="A459" s="78">
        <v>202</v>
      </c>
      <c r="B459" s="84" t="s">
        <v>20</v>
      </c>
      <c r="C459" s="86" t="s">
        <v>446</v>
      </c>
      <c r="D459" s="79" t="s">
        <v>15</v>
      </c>
      <c r="E459" s="85">
        <v>48.22</v>
      </c>
      <c r="F459" s="94" t="s">
        <v>17</v>
      </c>
      <c r="G459" s="87">
        <v>120</v>
      </c>
      <c r="H459" s="81" t="s">
        <v>450</v>
      </c>
      <c r="I459" s="82" t="s">
        <v>449</v>
      </c>
      <c r="J459" s="82" t="s">
        <v>46</v>
      </c>
      <c r="K459" s="82" t="s">
        <v>451</v>
      </c>
      <c r="L459" s="83" t="s">
        <v>442</v>
      </c>
      <c r="M459" s="79">
        <v>2011</v>
      </c>
      <c r="N459" s="80">
        <v>69</v>
      </c>
    </row>
    <row r="460" spans="1:14" ht="25.5" customHeight="1" x14ac:dyDescent="0.3">
      <c r="A460" s="78">
        <v>202</v>
      </c>
      <c r="B460" s="84" t="s">
        <v>20</v>
      </c>
      <c r="C460" s="86" t="s">
        <v>446</v>
      </c>
      <c r="D460" s="92" t="s">
        <v>53</v>
      </c>
      <c r="E460" s="85">
        <v>21.69</v>
      </c>
      <c r="F460" s="94" t="s">
        <v>17</v>
      </c>
      <c r="G460" s="87">
        <v>96</v>
      </c>
      <c r="H460" s="81" t="s">
        <v>450</v>
      </c>
      <c r="I460" s="82" t="s">
        <v>449</v>
      </c>
      <c r="J460" s="82" t="s">
        <v>46</v>
      </c>
      <c r="K460" s="82" t="s">
        <v>451</v>
      </c>
      <c r="L460" s="83" t="s">
        <v>442</v>
      </c>
      <c r="M460" s="79">
        <v>2011</v>
      </c>
      <c r="N460" s="80">
        <v>69</v>
      </c>
    </row>
    <row r="461" spans="1:14" ht="25.5" customHeight="1" x14ac:dyDescent="0.3">
      <c r="A461" s="78">
        <v>202</v>
      </c>
      <c r="B461" s="84" t="s">
        <v>20</v>
      </c>
      <c r="C461" s="86" t="s">
        <v>446</v>
      </c>
      <c r="D461" s="79" t="s">
        <v>14</v>
      </c>
      <c r="E461" s="85">
        <v>2604.06</v>
      </c>
      <c r="F461" s="94" t="s">
        <v>17</v>
      </c>
      <c r="G461" s="87">
        <v>96</v>
      </c>
      <c r="H461" s="81" t="s">
        <v>450</v>
      </c>
      <c r="I461" s="82" t="s">
        <v>449</v>
      </c>
      <c r="J461" s="82" t="s">
        <v>46</v>
      </c>
      <c r="K461" s="82" t="s">
        <v>451</v>
      </c>
      <c r="L461" s="83" t="s">
        <v>442</v>
      </c>
      <c r="M461" s="79">
        <v>2011</v>
      </c>
      <c r="N461" s="80">
        <v>69</v>
      </c>
    </row>
    <row r="462" spans="1:14" ht="38.25" customHeight="1" x14ac:dyDescent="0.3">
      <c r="A462" s="91">
        <v>203</v>
      </c>
      <c r="B462" s="119" t="s">
        <v>20</v>
      </c>
      <c r="C462" s="118" t="s">
        <v>447</v>
      </c>
      <c r="D462" s="65" t="s">
        <v>16</v>
      </c>
      <c r="E462" s="27">
        <v>24.17</v>
      </c>
      <c r="F462" s="116" t="s">
        <v>17</v>
      </c>
      <c r="G462" s="66">
        <v>96</v>
      </c>
      <c r="H462" s="75" t="s">
        <v>450</v>
      </c>
      <c r="I462" s="33" t="s">
        <v>449</v>
      </c>
      <c r="J462" s="33" t="s">
        <v>46</v>
      </c>
      <c r="K462" s="33" t="s">
        <v>451</v>
      </c>
      <c r="L462" s="74" t="s">
        <v>442</v>
      </c>
      <c r="M462" s="65">
        <v>2011</v>
      </c>
      <c r="N462" s="66">
        <v>69</v>
      </c>
    </row>
    <row r="463" spans="1:14" ht="38.25" customHeight="1" x14ac:dyDescent="0.3">
      <c r="A463" s="91">
        <v>203</v>
      </c>
      <c r="B463" s="119" t="s">
        <v>20</v>
      </c>
      <c r="C463" s="118" t="s">
        <v>447</v>
      </c>
      <c r="D463" s="65" t="s">
        <v>15</v>
      </c>
      <c r="E463" s="28">
        <v>117.71</v>
      </c>
      <c r="F463" s="122" t="s">
        <v>17</v>
      </c>
      <c r="G463" s="121">
        <v>120</v>
      </c>
      <c r="H463" s="75" t="s">
        <v>450</v>
      </c>
      <c r="I463" s="33" t="s">
        <v>449</v>
      </c>
      <c r="J463" s="33" t="s">
        <v>46</v>
      </c>
      <c r="K463" s="33" t="s">
        <v>451</v>
      </c>
      <c r="L463" s="74" t="s">
        <v>442</v>
      </c>
      <c r="M463" s="65">
        <v>2011</v>
      </c>
      <c r="N463" s="66">
        <v>69</v>
      </c>
    </row>
    <row r="464" spans="1:14" ht="38.25" customHeight="1" x14ac:dyDescent="0.3">
      <c r="A464" s="91">
        <v>203</v>
      </c>
      <c r="B464" s="119" t="s">
        <v>20</v>
      </c>
      <c r="C464" s="118" t="s">
        <v>447</v>
      </c>
      <c r="D464" s="120" t="s">
        <v>53</v>
      </c>
      <c r="E464" s="28">
        <v>24.54</v>
      </c>
      <c r="F464" s="122" t="s">
        <v>17</v>
      </c>
      <c r="G464" s="121">
        <v>96</v>
      </c>
      <c r="H464" s="75" t="s">
        <v>450</v>
      </c>
      <c r="I464" s="33" t="s">
        <v>449</v>
      </c>
      <c r="J464" s="33" t="s">
        <v>46</v>
      </c>
      <c r="K464" s="33" t="s">
        <v>451</v>
      </c>
      <c r="L464" s="74" t="s">
        <v>442</v>
      </c>
      <c r="M464" s="65">
        <v>2011</v>
      </c>
      <c r="N464" s="66">
        <v>69</v>
      </c>
    </row>
    <row r="465" spans="1:14" ht="38.25" customHeight="1" x14ac:dyDescent="0.3">
      <c r="A465" s="91">
        <v>203</v>
      </c>
      <c r="B465" s="119" t="s">
        <v>20</v>
      </c>
      <c r="C465" s="118" t="s">
        <v>447</v>
      </c>
      <c r="D465" s="65" t="s">
        <v>14</v>
      </c>
      <c r="E465" s="28">
        <v>2710.62</v>
      </c>
      <c r="F465" s="122" t="s">
        <v>17</v>
      </c>
      <c r="G465" s="121">
        <v>120</v>
      </c>
      <c r="H465" s="75" t="s">
        <v>450</v>
      </c>
      <c r="I465" s="33" t="s">
        <v>449</v>
      </c>
      <c r="J465" s="33" t="s">
        <v>46</v>
      </c>
      <c r="K465" s="33" t="s">
        <v>451</v>
      </c>
      <c r="L465" s="74" t="s">
        <v>442</v>
      </c>
      <c r="M465" s="65">
        <v>2011</v>
      </c>
      <c r="N465" s="66">
        <v>69</v>
      </c>
    </row>
    <row r="466" spans="1:14" ht="25.5" customHeight="1" x14ac:dyDescent="0.3">
      <c r="A466" s="78">
        <v>204</v>
      </c>
      <c r="B466" s="84" t="s">
        <v>36</v>
      </c>
      <c r="C466" s="86" t="s">
        <v>57</v>
      </c>
      <c r="D466" s="79" t="s">
        <v>16</v>
      </c>
      <c r="E466" s="41">
        <v>16.05</v>
      </c>
      <c r="F466" s="40" t="s">
        <v>17</v>
      </c>
      <c r="G466" s="80">
        <v>96</v>
      </c>
      <c r="H466" s="81" t="s">
        <v>450</v>
      </c>
      <c r="I466" s="82" t="s">
        <v>449</v>
      </c>
      <c r="J466" s="82" t="s">
        <v>46</v>
      </c>
      <c r="K466" s="82" t="s">
        <v>451</v>
      </c>
      <c r="L466" s="83" t="s">
        <v>442</v>
      </c>
      <c r="M466" s="79">
        <v>2011</v>
      </c>
      <c r="N466" s="80">
        <v>69</v>
      </c>
    </row>
    <row r="467" spans="1:14" ht="25.5" customHeight="1" x14ac:dyDescent="0.3">
      <c r="A467" s="78">
        <v>204</v>
      </c>
      <c r="B467" s="84" t="s">
        <v>36</v>
      </c>
      <c r="C467" s="86" t="s">
        <v>57</v>
      </c>
      <c r="D467" s="79" t="s">
        <v>15</v>
      </c>
      <c r="E467" s="85">
        <v>58.16</v>
      </c>
      <c r="F467" s="94" t="s">
        <v>17</v>
      </c>
      <c r="G467" s="87">
        <v>96</v>
      </c>
      <c r="H467" s="81" t="s">
        <v>450</v>
      </c>
      <c r="I467" s="82" t="s">
        <v>449</v>
      </c>
      <c r="J467" s="82" t="s">
        <v>46</v>
      </c>
      <c r="K467" s="82" t="s">
        <v>451</v>
      </c>
      <c r="L467" s="83" t="s">
        <v>442</v>
      </c>
      <c r="M467" s="79">
        <v>2011</v>
      </c>
      <c r="N467" s="80">
        <v>69</v>
      </c>
    </row>
    <row r="468" spans="1:14" ht="25.5" customHeight="1" x14ac:dyDescent="0.3">
      <c r="A468" s="78">
        <v>204</v>
      </c>
      <c r="B468" s="84" t="s">
        <v>36</v>
      </c>
      <c r="C468" s="86" t="s">
        <v>57</v>
      </c>
      <c r="D468" s="92" t="s">
        <v>53</v>
      </c>
      <c r="E468" s="85">
        <v>12.61</v>
      </c>
      <c r="F468" s="94" t="s">
        <v>17</v>
      </c>
      <c r="G468" s="87">
        <v>96</v>
      </c>
      <c r="H468" s="81" t="s">
        <v>450</v>
      </c>
      <c r="I468" s="82" t="s">
        <v>449</v>
      </c>
      <c r="J468" s="82" t="s">
        <v>46</v>
      </c>
      <c r="K468" s="82" t="s">
        <v>451</v>
      </c>
      <c r="L468" s="83" t="s">
        <v>442</v>
      </c>
      <c r="M468" s="79">
        <v>2011</v>
      </c>
      <c r="N468" s="80">
        <v>69</v>
      </c>
    </row>
    <row r="469" spans="1:14" ht="25.5" customHeight="1" x14ac:dyDescent="0.3">
      <c r="A469" s="78">
        <v>204</v>
      </c>
      <c r="B469" s="84" t="s">
        <v>36</v>
      </c>
      <c r="C469" s="86" t="s">
        <v>57</v>
      </c>
      <c r="D469" s="79" t="s">
        <v>14</v>
      </c>
      <c r="E469" s="85">
        <v>1298.7</v>
      </c>
      <c r="F469" s="94" t="s">
        <v>17</v>
      </c>
      <c r="G469" s="87">
        <v>96</v>
      </c>
      <c r="H469" s="81" t="s">
        <v>450</v>
      </c>
      <c r="I469" s="82" t="s">
        <v>449</v>
      </c>
      <c r="J469" s="82" t="s">
        <v>46</v>
      </c>
      <c r="K469" s="82" t="s">
        <v>451</v>
      </c>
      <c r="L469" s="83" t="s">
        <v>442</v>
      </c>
      <c r="M469" s="79">
        <v>2011</v>
      </c>
      <c r="N469" s="80">
        <v>69</v>
      </c>
    </row>
    <row r="470" spans="1:14" ht="25.5" customHeight="1" x14ac:dyDescent="0.3">
      <c r="A470" s="91">
        <v>205</v>
      </c>
      <c r="B470" s="119" t="s">
        <v>36</v>
      </c>
      <c r="C470" s="118" t="s">
        <v>446</v>
      </c>
      <c r="D470" s="65" t="s">
        <v>16</v>
      </c>
      <c r="E470" s="27">
        <v>9.02</v>
      </c>
      <c r="F470" s="116" t="s">
        <v>17</v>
      </c>
      <c r="G470" s="66">
        <v>96</v>
      </c>
      <c r="H470" s="75" t="s">
        <v>450</v>
      </c>
      <c r="I470" s="33" t="s">
        <v>449</v>
      </c>
      <c r="J470" s="33" t="s">
        <v>46</v>
      </c>
      <c r="K470" s="33" t="s">
        <v>451</v>
      </c>
      <c r="L470" s="74" t="s">
        <v>442</v>
      </c>
      <c r="M470" s="65">
        <v>2011</v>
      </c>
      <c r="N470" s="66">
        <v>69</v>
      </c>
    </row>
    <row r="471" spans="1:14" ht="25.5" customHeight="1" x14ac:dyDescent="0.3">
      <c r="A471" s="91">
        <v>205</v>
      </c>
      <c r="B471" s="119" t="s">
        <v>36</v>
      </c>
      <c r="C471" s="118" t="s">
        <v>446</v>
      </c>
      <c r="D471" s="65" t="s">
        <v>15</v>
      </c>
      <c r="E471" s="28">
        <v>30.06</v>
      </c>
      <c r="F471" s="122" t="s">
        <v>17</v>
      </c>
      <c r="G471" s="121">
        <v>120</v>
      </c>
      <c r="H471" s="75" t="s">
        <v>450</v>
      </c>
      <c r="I471" s="33" t="s">
        <v>449</v>
      </c>
      <c r="J471" s="33" t="s">
        <v>46</v>
      </c>
      <c r="K471" s="33" t="s">
        <v>451</v>
      </c>
      <c r="L471" s="74" t="s">
        <v>442</v>
      </c>
      <c r="M471" s="65">
        <v>2011</v>
      </c>
      <c r="N471" s="66">
        <v>69</v>
      </c>
    </row>
    <row r="472" spans="1:14" ht="25.5" customHeight="1" x14ac:dyDescent="0.3">
      <c r="A472" s="91">
        <v>205</v>
      </c>
      <c r="B472" s="119" t="s">
        <v>36</v>
      </c>
      <c r="C472" s="118" t="s">
        <v>446</v>
      </c>
      <c r="D472" s="120" t="s">
        <v>53</v>
      </c>
      <c r="E472" s="28">
        <v>21.15</v>
      </c>
      <c r="F472" s="122" t="s">
        <v>17</v>
      </c>
      <c r="G472" s="121">
        <v>96</v>
      </c>
      <c r="H472" s="75" t="s">
        <v>450</v>
      </c>
      <c r="I472" s="33" t="s">
        <v>449</v>
      </c>
      <c r="J472" s="33" t="s">
        <v>46</v>
      </c>
      <c r="K472" s="33" t="s">
        <v>451</v>
      </c>
      <c r="L472" s="74" t="s">
        <v>442</v>
      </c>
      <c r="M472" s="65">
        <v>2011</v>
      </c>
      <c r="N472" s="66">
        <v>69</v>
      </c>
    </row>
    <row r="473" spans="1:14" ht="25.5" customHeight="1" x14ac:dyDescent="0.3">
      <c r="A473" s="91">
        <v>205</v>
      </c>
      <c r="B473" s="119" t="s">
        <v>36</v>
      </c>
      <c r="C473" s="118" t="s">
        <v>446</v>
      </c>
      <c r="D473" s="65" t="s">
        <v>14</v>
      </c>
      <c r="E473" s="28">
        <v>936.06</v>
      </c>
      <c r="F473" s="122" t="s">
        <v>17</v>
      </c>
      <c r="G473" s="121">
        <v>96</v>
      </c>
      <c r="H473" s="75" t="s">
        <v>450</v>
      </c>
      <c r="I473" s="33" t="s">
        <v>449</v>
      </c>
      <c r="J473" s="33" t="s">
        <v>46</v>
      </c>
      <c r="K473" s="33" t="s">
        <v>451</v>
      </c>
      <c r="L473" s="74" t="s">
        <v>442</v>
      </c>
      <c r="M473" s="65">
        <v>2011</v>
      </c>
      <c r="N473" s="66">
        <v>69</v>
      </c>
    </row>
    <row r="474" spans="1:14" ht="38.25" customHeight="1" x14ac:dyDescent="0.3">
      <c r="A474" s="78">
        <v>206</v>
      </c>
      <c r="B474" s="84" t="s">
        <v>36</v>
      </c>
      <c r="C474" s="86" t="s">
        <v>447</v>
      </c>
      <c r="D474" s="79" t="s">
        <v>16</v>
      </c>
      <c r="E474" s="41">
        <v>17.579999999999998</v>
      </c>
      <c r="F474" s="40" t="s">
        <v>17</v>
      </c>
      <c r="G474" s="80">
        <v>96</v>
      </c>
      <c r="H474" s="81" t="s">
        <v>450</v>
      </c>
      <c r="I474" s="82" t="s">
        <v>449</v>
      </c>
      <c r="J474" s="82" t="s">
        <v>46</v>
      </c>
      <c r="K474" s="82" t="s">
        <v>451</v>
      </c>
      <c r="L474" s="83" t="s">
        <v>442</v>
      </c>
      <c r="M474" s="79">
        <v>2011</v>
      </c>
      <c r="N474" s="80">
        <v>69</v>
      </c>
    </row>
    <row r="475" spans="1:14" ht="38.25" customHeight="1" x14ac:dyDescent="0.3">
      <c r="A475" s="78">
        <v>206</v>
      </c>
      <c r="B475" s="84" t="s">
        <v>36</v>
      </c>
      <c r="C475" s="86" t="s">
        <v>447</v>
      </c>
      <c r="D475" s="79" t="s">
        <v>15</v>
      </c>
      <c r="E475" s="85">
        <v>74</v>
      </c>
      <c r="F475" s="94" t="s">
        <v>17</v>
      </c>
      <c r="G475" s="87">
        <v>120</v>
      </c>
      <c r="H475" s="81" t="s">
        <v>450</v>
      </c>
      <c r="I475" s="82" t="s">
        <v>449</v>
      </c>
      <c r="J475" s="82" t="s">
        <v>46</v>
      </c>
      <c r="K475" s="82" t="s">
        <v>451</v>
      </c>
      <c r="L475" s="83" t="s">
        <v>442</v>
      </c>
      <c r="M475" s="79">
        <v>2011</v>
      </c>
      <c r="N475" s="80">
        <v>69</v>
      </c>
    </row>
    <row r="476" spans="1:14" ht="38.25" customHeight="1" x14ac:dyDescent="0.3">
      <c r="A476" s="78">
        <v>206</v>
      </c>
      <c r="B476" s="84" t="s">
        <v>36</v>
      </c>
      <c r="C476" s="86" t="s">
        <v>447</v>
      </c>
      <c r="D476" s="92" t="s">
        <v>53</v>
      </c>
      <c r="E476" s="85">
        <v>22.47</v>
      </c>
      <c r="F476" s="94" t="s">
        <v>17</v>
      </c>
      <c r="G476" s="87">
        <v>96</v>
      </c>
      <c r="H476" s="81" t="s">
        <v>450</v>
      </c>
      <c r="I476" s="82" t="s">
        <v>449</v>
      </c>
      <c r="J476" s="82" t="s">
        <v>46</v>
      </c>
      <c r="K476" s="82" t="s">
        <v>451</v>
      </c>
      <c r="L476" s="83" t="s">
        <v>442</v>
      </c>
      <c r="M476" s="79">
        <v>2011</v>
      </c>
      <c r="N476" s="80">
        <v>69</v>
      </c>
    </row>
    <row r="477" spans="1:14" ht="38.25" customHeight="1" x14ac:dyDescent="0.3">
      <c r="A477" s="78">
        <v>206</v>
      </c>
      <c r="B477" s="84" t="s">
        <v>36</v>
      </c>
      <c r="C477" s="86" t="s">
        <v>447</v>
      </c>
      <c r="D477" s="79" t="s">
        <v>14</v>
      </c>
      <c r="E477" s="85">
        <v>2144.52</v>
      </c>
      <c r="F477" s="94" t="s">
        <v>17</v>
      </c>
      <c r="G477" s="87">
        <v>120</v>
      </c>
      <c r="H477" s="81" t="s">
        <v>450</v>
      </c>
      <c r="I477" s="82" t="s">
        <v>449</v>
      </c>
      <c r="J477" s="82" t="s">
        <v>46</v>
      </c>
      <c r="K477" s="82" t="s">
        <v>451</v>
      </c>
      <c r="L477" s="83" t="s">
        <v>442</v>
      </c>
      <c r="M477" s="79">
        <v>2011</v>
      </c>
      <c r="N477" s="80">
        <v>69</v>
      </c>
    </row>
    <row r="478" spans="1:14" ht="38.25" customHeight="1" x14ac:dyDescent="0.3">
      <c r="A478" s="91">
        <v>207</v>
      </c>
      <c r="B478" s="119" t="s">
        <v>457</v>
      </c>
      <c r="C478" s="118" t="s">
        <v>447</v>
      </c>
      <c r="D478" s="65" t="s">
        <v>16</v>
      </c>
      <c r="E478" s="27">
        <v>24.98</v>
      </c>
      <c r="F478" s="116" t="s">
        <v>17</v>
      </c>
      <c r="G478" s="66">
        <v>96</v>
      </c>
      <c r="H478" s="75" t="s">
        <v>450</v>
      </c>
      <c r="I478" s="33" t="s">
        <v>449</v>
      </c>
      <c r="J478" s="33" t="s">
        <v>455</v>
      </c>
      <c r="K478" s="33" t="s">
        <v>452</v>
      </c>
      <c r="L478" s="74" t="s">
        <v>454</v>
      </c>
      <c r="M478" s="65">
        <v>2011</v>
      </c>
      <c r="N478" s="66">
        <v>69</v>
      </c>
    </row>
    <row r="479" spans="1:14" ht="38.25" customHeight="1" x14ac:dyDescent="0.3">
      <c r="A479" s="91">
        <v>207</v>
      </c>
      <c r="B479" s="119" t="s">
        <v>457</v>
      </c>
      <c r="C479" s="118" t="s">
        <v>447</v>
      </c>
      <c r="D479" s="65" t="s">
        <v>15</v>
      </c>
      <c r="E479" s="28">
        <v>99.53</v>
      </c>
      <c r="F479" s="122" t="s">
        <v>17</v>
      </c>
      <c r="G479" s="121">
        <v>120</v>
      </c>
      <c r="H479" s="75" t="s">
        <v>450</v>
      </c>
      <c r="I479" s="33" t="s">
        <v>449</v>
      </c>
      <c r="J479" s="33" t="s">
        <v>455</v>
      </c>
      <c r="K479" s="33" t="s">
        <v>452</v>
      </c>
      <c r="L479" s="74" t="s">
        <v>454</v>
      </c>
      <c r="M479" s="65">
        <v>2011</v>
      </c>
      <c r="N479" s="66">
        <v>69</v>
      </c>
    </row>
    <row r="480" spans="1:14" ht="38.25" customHeight="1" x14ac:dyDescent="0.3">
      <c r="A480" s="91">
        <v>207</v>
      </c>
      <c r="B480" s="119" t="s">
        <v>457</v>
      </c>
      <c r="C480" s="118" t="s">
        <v>447</v>
      </c>
      <c r="D480" s="120" t="s">
        <v>53</v>
      </c>
      <c r="E480" s="28">
        <v>24.98</v>
      </c>
      <c r="F480" s="122" t="s">
        <v>17</v>
      </c>
      <c r="G480" s="121">
        <v>96</v>
      </c>
      <c r="H480" s="75" t="s">
        <v>450</v>
      </c>
      <c r="I480" s="33" t="s">
        <v>449</v>
      </c>
      <c r="J480" s="33" t="s">
        <v>455</v>
      </c>
      <c r="K480" s="33" t="s">
        <v>452</v>
      </c>
      <c r="L480" s="74" t="s">
        <v>454</v>
      </c>
      <c r="M480" s="65">
        <v>2011</v>
      </c>
      <c r="N480" s="66">
        <v>69</v>
      </c>
    </row>
    <row r="481" spans="1:14" ht="38.25" customHeight="1" x14ac:dyDescent="0.3">
      <c r="A481" s="91">
        <v>207</v>
      </c>
      <c r="B481" s="119" t="s">
        <v>457</v>
      </c>
      <c r="C481" s="118" t="s">
        <v>447</v>
      </c>
      <c r="D481" s="65" t="s">
        <v>14</v>
      </c>
      <c r="E481" s="28">
        <v>2757.2</v>
      </c>
      <c r="F481" s="122" t="s">
        <v>17</v>
      </c>
      <c r="G481" s="121">
        <v>120</v>
      </c>
      <c r="H481" s="75" t="s">
        <v>450</v>
      </c>
      <c r="I481" s="33" t="s">
        <v>449</v>
      </c>
      <c r="J481" s="33" t="s">
        <v>455</v>
      </c>
      <c r="K481" s="33" t="s">
        <v>452</v>
      </c>
      <c r="L481" s="74" t="s">
        <v>454</v>
      </c>
      <c r="M481" s="65">
        <v>2011</v>
      </c>
      <c r="N481" s="66">
        <v>69</v>
      </c>
    </row>
    <row r="482" spans="1:14" ht="38.25" customHeight="1" x14ac:dyDescent="0.3">
      <c r="A482" s="78">
        <v>208</v>
      </c>
      <c r="B482" s="84" t="s">
        <v>457</v>
      </c>
      <c r="C482" s="86" t="s">
        <v>447</v>
      </c>
      <c r="D482" s="79" t="s">
        <v>16</v>
      </c>
      <c r="E482" s="41">
        <v>30.99</v>
      </c>
      <c r="F482" s="40" t="s">
        <v>17</v>
      </c>
      <c r="G482" s="80">
        <v>96</v>
      </c>
      <c r="H482" s="81" t="s">
        <v>450</v>
      </c>
      <c r="I482" s="82" t="s">
        <v>449</v>
      </c>
      <c r="J482" s="82" t="s">
        <v>455</v>
      </c>
      <c r="K482" s="82" t="s">
        <v>452</v>
      </c>
      <c r="L482" s="83" t="s">
        <v>453</v>
      </c>
      <c r="M482" s="79">
        <v>2011</v>
      </c>
      <c r="N482" s="80">
        <v>69</v>
      </c>
    </row>
    <row r="483" spans="1:14" ht="38.25" customHeight="1" x14ac:dyDescent="0.3">
      <c r="A483" s="78">
        <v>208</v>
      </c>
      <c r="B483" s="84" t="s">
        <v>457</v>
      </c>
      <c r="C483" s="86" t="s">
        <v>447</v>
      </c>
      <c r="D483" s="79" t="s">
        <v>15</v>
      </c>
      <c r="E483" s="85">
        <v>119.51</v>
      </c>
      <c r="F483" s="94" t="s">
        <v>17</v>
      </c>
      <c r="G483" s="87">
        <v>120</v>
      </c>
      <c r="H483" s="81" t="s">
        <v>450</v>
      </c>
      <c r="I483" s="82" t="s">
        <v>449</v>
      </c>
      <c r="J483" s="82" t="s">
        <v>455</v>
      </c>
      <c r="K483" s="82" t="s">
        <v>452</v>
      </c>
      <c r="L483" s="83" t="s">
        <v>453</v>
      </c>
      <c r="M483" s="79">
        <v>2011</v>
      </c>
      <c r="N483" s="80">
        <v>69</v>
      </c>
    </row>
    <row r="484" spans="1:14" ht="38.25" customHeight="1" x14ac:dyDescent="0.3">
      <c r="A484" s="78">
        <v>208</v>
      </c>
      <c r="B484" s="84" t="s">
        <v>457</v>
      </c>
      <c r="C484" s="86" t="s">
        <v>447</v>
      </c>
      <c r="D484" s="92" t="s">
        <v>53</v>
      </c>
      <c r="E484" s="85">
        <v>28.63</v>
      </c>
      <c r="F484" s="94" t="s">
        <v>17</v>
      </c>
      <c r="G484" s="87">
        <v>96</v>
      </c>
      <c r="H484" s="81" t="s">
        <v>450</v>
      </c>
      <c r="I484" s="82" t="s">
        <v>449</v>
      </c>
      <c r="J484" s="82" t="s">
        <v>455</v>
      </c>
      <c r="K484" s="82" t="s">
        <v>452</v>
      </c>
      <c r="L484" s="83" t="s">
        <v>453</v>
      </c>
      <c r="M484" s="79">
        <v>2011</v>
      </c>
      <c r="N484" s="80">
        <v>69</v>
      </c>
    </row>
    <row r="485" spans="1:14" ht="38.25" customHeight="1" x14ac:dyDescent="0.3">
      <c r="A485" s="78">
        <v>208</v>
      </c>
      <c r="B485" s="84" t="s">
        <v>457</v>
      </c>
      <c r="C485" s="86" t="s">
        <v>447</v>
      </c>
      <c r="D485" s="79" t="s">
        <v>14</v>
      </c>
      <c r="E485" s="85">
        <v>2859.6</v>
      </c>
      <c r="F485" s="94" t="s">
        <v>17</v>
      </c>
      <c r="G485" s="87">
        <v>120</v>
      </c>
      <c r="H485" s="81" t="s">
        <v>450</v>
      </c>
      <c r="I485" s="82" t="s">
        <v>449</v>
      </c>
      <c r="J485" s="82" t="s">
        <v>455</v>
      </c>
      <c r="K485" s="82" t="s">
        <v>452</v>
      </c>
      <c r="L485" s="83" t="s">
        <v>453</v>
      </c>
      <c r="M485" s="79">
        <v>2011</v>
      </c>
      <c r="N485" s="80">
        <v>69</v>
      </c>
    </row>
    <row r="486" spans="1:14" ht="96.6" x14ac:dyDescent="0.3">
      <c r="A486" s="91">
        <v>209</v>
      </c>
      <c r="B486" s="119" t="s">
        <v>457</v>
      </c>
      <c r="C486" s="118" t="s">
        <v>447</v>
      </c>
      <c r="D486" s="65" t="s">
        <v>16</v>
      </c>
      <c r="E486" s="27">
        <v>35.799999999999997</v>
      </c>
      <c r="F486" s="116" t="s">
        <v>17</v>
      </c>
      <c r="G486" s="66">
        <v>96</v>
      </c>
      <c r="H486" s="75" t="s">
        <v>450</v>
      </c>
      <c r="I486" s="33" t="s">
        <v>449</v>
      </c>
      <c r="J486" s="33" t="s">
        <v>455</v>
      </c>
      <c r="K486" s="33" t="s">
        <v>456</v>
      </c>
      <c r="L486" s="74" t="s">
        <v>663</v>
      </c>
      <c r="M486" s="65">
        <v>2011</v>
      </c>
      <c r="N486" s="66">
        <v>69</v>
      </c>
    </row>
    <row r="487" spans="1:14" ht="96.6" x14ac:dyDescent="0.3">
      <c r="A487" s="91">
        <v>209</v>
      </c>
      <c r="B487" s="119" t="s">
        <v>457</v>
      </c>
      <c r="C487" s="118" t="s">
        <v>447</v>
      </c>
      <c r="D487" s="65" t="s">
        <v>15</v>
      </c>
      <c r="E487" s="28">
        <v>131.34</v>
      </c>
      <c r="F487" s="122" t="s">
        <v>17</v>
      </c>
      <c r="G487" s="121">
        <v>120</v>
      </c>
      <c r="H487" s="75" t="s">
        <v>450</v>
      </c>
      <c r="I487" s="33" t="s">
        <v>449</v>
      </c>
      <c r="J487" s="33" t="s">
        <v>455</v>
      </c>
      <c r="K487" s="33" t="s">
        <v>456</v>
      </c>
      <c r="L487" s="74" t="s">
        <v>663</v>
      </c>
      <c r="M487" s="65">
        <v>2011</v>
      </c>
      <c r="N487" s="66">
        <v>69</v>
      </c>
    </row>
    <row r="488" spans="1:14" ht="96.6" x14ac:dyDescent="0.3">
      <c r="A488" s="91">
        <v>209</v>
      </c>
      <c r="B488" s="119" t="s">
        <v>457</v>
      </c>
      <c r="C488" s="118" t="s">
        <v>447</v>
      </c>
      <c r="D488" s="120" t="s">
        <v>53</v>
      </c>
      <c r="E488" s="28">
        <v>33.71</v>
      </c>
      <c r="F488" s="122" t="s">
        <v>17</v>
      </c>
      <c r="G488" s="121">
        <v>96</v>
      </c>
      <c r="H488" s="75" t="s">
        <v>450</v>
      </c>
      <c r="I488" s="33" t="s">
        <v>449</v>
      </c>
      <c r="J488" s="33" t="s">
        <v>455</v>
      </c>
      <c r="K488" s="33" t="s">
        <v>456</v>
      </c>
      <c r="L488" s="74" t="s">
        <v>663</v>
      </c>
      <c r="M488" s="65">
        <v>2011</v>
      </c>
      <c r="N488" s="66">
        <v>69</v>
      </c>
    </row>
    <row r="489" spans="1:14" ht="97.2" thickBot="1" x14ac:dyDescent="0.35">
      <c r="A489" s="123">
        <v>209</v>
      </c>
      <c r="B489" s="124" t="s">
        <v>457</v>
      </c>
      <c r="C489" s="125" t="s">
        <v>447</v>
      </c>
      <c r="D489" s="126" t="s">
        <v>14</v>
      </c>
      <c r="E489" s="127">
        <v>3106.34</v>
      </c>
      <c r="F489" s="128" t="s">
        <v>17</v>
      </c>
      <c r="G489" s="129">
        <v>120</v>
      </c>
      <c r="H489" s="130" t="s">
        <v>450</v>
      </c>
      <c r="I489" s="131" t="s">
        <v>449</v>
      </c>
      <c r="J489" s="131" t="s">
        <v>455</v>
      </c>
      <c r="K489" s="131" t="s">
        <v>456</v>
      </c>
      <c r="L489" s="132" t="s">
        <v>663</v>
      </c>
      <c r="M489" s="126">
        <v>2011</v>
      </c>
      <c r="N489" s="133">
        <v>69</v>
      </c>
    </row>
    <row r="490" spans="1:14" ht="15" thickTop="1" x14ac:dyDescent="0.3">
      <c r="A490" s="136"/>
    </row>
    <row r="499" spans="1:15" x14ac:dyDescent="0.3">
      <c r="A499" s="11"/>
      <c r="B499" s="6"/>
      <c r="C499" s="6"/>
      <c r="D499" s="6"/>
      <c r="E499" s="7"/>
      <c r="F499" s="6"/>
      <c r="G499" s="6"/>
      <c r="H499" s="6"/>
      <c r="I499" s="6"/>
      <c r="J499" s="6"/>
      <c r="K499" s="24"/>
      <c r="L499" s="6"/>
      <c r="M499" s="6"/>
      <c r="N499" s="6"/>
      <c r="O499" s="6"/>
    </row>
    <row r="500" spans="1:15" x14ac:dyDescent="0.3">
      <c r="A500" s="11"/>
      <c r="B500" s="6"/>
      <c r="C500" s="6"/>
      <c r="D500" s="6"/>
      <c r="E500" s="7"/>
      <c r="F500" s="6"/>
      <c r="G500" s="6"/>
      <c r="H500" s="6"/>
      <c r="I500" s="6"/>
      <c r="J500" s="6"/>
      <c r="K500" s="6"/>
      <c r="L500" s="6"/>
      <c r="M500" s="6"/>
      <c r="N500" s="6"/>
      <c r="O500" s="6"/>
    </row>
    <row r="501" spans="1:15" x14ac:dyDescent="0.3">
      <c r="A501" s="11"/>
      <c r="B501" s="6"/>
      <c r="C501" s="6"/>
      <c r="D501" s="6"/>
      <c r="E501" s="7"/>
      <c r="F501" s="6"/>
      <c r="G501" s="6"/>
      <c r="H501" s="6"/>
      <c r="I501" s="6"/>
      <c r="J501" s="6"/>
      <c r="K501" s="6"/>
      <c r="L501" s="6"/>
      <c r="M501" s="6"/>
    </row>
    <row r="502" spans="1:15" x14ac:dyDescent="0.3">
      <c r="A502" s="11"/>
      <c r="B502" s="6"/>
      <c r="C502" s="6"/>
      <c r="D502" s="6"/>
      <c r="E502" s="7"/>
      <c r="F502" s="6"/>
      <c r="G502" s="6"/>
      <c r="H502" s="6"/>
      <c r="I502" s="6"/>
      <c r="J502" s="6"/>
      <c r="K502" s="6"/>
      <c r="L502" s="6"/>
      <c r="M502" s="6"/>
      <c r="N502" s="6"/>
      <c r="O502" s="6"/>
    </row>
    <row r="503" spans="1:15" x14ac:dyDescent="0.3">
      <c r="A503" s="11"/>
      <c r="B503" s="6"/>
      <c r="C503" s="6"/>
      <c r="D503" s="6"/>
      <c r="E503" s="7"/>
      <c r="F503" s="6"/>
      <c r="G503" s="6"/>
      <c r="H503" s="6"/>
      <c r="I503" s="6"/>
      <c r="J503" s="6"/>
      <c r="K503" s="6"/>
      <c r="L503" s="6"/>
      <c r="M503" s="6"/>
      <c r="N503" s="6"/>
      <c r="O503" s="6"/>
    </row>
    <row r="504" spans="1:15" x14ac:dyDescent="0.3">
      <c r="A504" s="11"/>
      <c r="B504" s="6"/>
      <c r="C504" s="6"/>
      <c r="D504" s="6"/>
      <c r="E504" s="7"/>
      <c r="F504" s="6"/>
      <c r="G504" s="6"/>
      <c r="H504" s="6"/>
      <c r="I504" s="6"/>
      <c r="J504" s="6"/>
      <c r="K504" s="6"/>
      <c r="L504" s="6"/>
      <c r="M504" s="6"/>
      <c r="N504" s="6"/>
      <c r="O504" s="6"/>
    </row>
    <row r="505" spans="1:15" x14ac:dyDescent="0.3">
      <c r="A505" s="11"/>
      <c r="B505" s="6"/>
      <c r="C505" s="6"/>
      <c r="D505" s="6"/>
      <c r="E505" s="7"/>
      <c r="F505" s="6"/>
      <c r="G505" s="6"/>
      <c r="H505" s="6"/>
      <c r="I505" s="6"/>
      <c r="J505" s="6"/>
      <c r="K505" s="6"/>
      <c r="L505" s="6"/>
      <c r="M505" s="6"/>
      <c r="N505" s="6"/>
      <c r="O505" s="6"/>
    </row>
    <row r="506" spans="1:15" x14ac:dyDescent="0.3">
      <c r="A506" s="12"/>
      <c r="B506" s="5"/>
      <c r="C506" s="6"/>
      <c r="D506" s="5"/>
      <c r="E506" s="8"/>
      <c r="F506" s="5"/>
      <c r="G506" s="5"/>
      <c r="H506" s="5"/>
      <c r="I506" s="5"/>
      <c r="J506" s="5"/>
      <c r="K506" s="5"/>
      <c r="L506" s="5"/>
      <c r="M506" s="5"/>
      <c r="N506" s="5"/>
      <c r="O506" s="5"/>
    </row>
    <row r="511" spans="1:15" x14ac:dyDescent="0.3">
      <c r="B511" s="4"/>
      <c r="C511" s="9"/>
      <c r="D511" s="4"/>
      <c r="E511" s="4"/>
      <c r="F511" s="4"/>
      <c r="G511" s="4"/>
      <c r="H511" s="4"/>
      <c r="I511" s="4"/>
      <c r="J511" s="4"/>
      <c r="K511" s="4"/>
      <c r="L511" s="4"/>
      <c r="M511" s="4"/>
      <c r="N511" s="4"/>
      <c r="O511" s="4"/>
    </row>
    <row r="512" spans="1:15" x14ac:dyDescent="0.3">
      <c r="B512" s="4"/>
      <c r="C512" s="9"/>
      <c r="D512" s="4"/>
      <c r="E512" s="4"/>
      <c r="F512" s="4"/>
      <c r="G512" s="4"/>
      <c r="H512" s="4"/>
      <c r="I512" s="4"/>
      <c r="J512" s="4"/>
      <c r="K512" s="4"/>
      <c r="L512" s="4"/>
      <c r="M512" s="4"/>
      <c r="N512" s="4"/>
      <c r="O512" s="4"/>
    </row>
    <row r="513" spans="2:15" x14ac:dyDescent="0.3">
      <c r="B513" s="4"/>
      <c r="C513" s="9"/>
      <c r="D513" s="4"/>
      <c r="E513" s="4"/>
      <c r="F513" s="4"/>
      <c r="G513" s="4"/>
      <c r="H513" s="4"/>
      <c r="I513" s="4"/>
      <c r="J513" s="4"/>
      <c r="K513" s="4"/>
      <c r="L513" s="4"/>
      <c r="M513" s="4"/>
      <c r="N513" s="4"/>
      <c r="O513" s="4"/>
    </row>
    <row r="514" spans="2:15" x14ac:dyDescent="0.3">
      <c r="B514" s="4"/>
      <c r="C514" s="9"/>
      <c r="D514" s="4"/>
      <c r="E514" s="4"/>
      <c r="F514" s="4"/>
      <c r="G514" s="4"/>
      <c r="H514" s="4"/>
      <c r="I514" s="4"/>
      <c r="J514" s="4"/>
      <c r="K514" s="4"/>
      <c r="L514" s="4"/>
      <c r="M514" s="4"/>
      <c r="N514" s="4"/>
      <c r="O514" s="4"/>
    </row>
    <row r="515" spans="2:15" x14ac:dyDescent="0.3">
      <c r="B515" s="4"/>
      <c r="C515" s="9"/>
      <c r="D515" s="4"/>
      <c r="E515" s="4"/>
      <c r="F515" s="4"/>
      <c r="G515" s="4"/>
      <c r="H515" s="4"/>
      <c r="I515" s="4"/>
      <c r="J515" s="4"/>
      <c r="K515" s="4"/>
      <c r="L515" s="4"/>
      <c r="M515" s="4"/>
      <c r="N515" s="4"/>
      <c r="O515" s="4"/>
    </row>
    <row r="516" spans="2:15" x14ac:dyDescent="0.3">
      <c r="B516" s="4"/>
      <c r="C516" s="9"/>
      <c r="D516" s="4"/>
      <c r="E516" s="4"/>
      <c r="F516" s="4"/>
      <c r="G516" s="4"/>
      <c r="H516" s="4"/>
      <c r="I516" s="4"/>
      <c r="J516" s="4"/>
      <c r="K516" s="4"/>
      <c r="L516" s="4"/>
      <c r="M516" s="4"/>
      <c r="N516" s="4"/>
      <c r="O516" s="4"/>
    </row>
    <row r="517" spans="2:15" x14ac:dyDescent="0.3">
      <c r="B517" s="4"/>
      <c r="C517" s="9"/>
      <c r="D517" s="4"/>
      <c r="E517" s="4"/>
      <c r="F517" s="4"/>
      <c r="G517" s="4"/>
      <c r="H517" s="4"/>
      <c r="I517" s="4"/>
      <c r="J517" s="4"/>
      <c r="K517" s="4"/>
      <c r="L517" s="4"/>
      <c r="M517" s="4"/>
      <c r="N517" s="4"/>
      <c r="O517" s="4"/>
    </row>
    <row r="518" spans="2:15" x14ac:dyDescent="0.3">
      <c r="B518" s="4"/>
      <c r="C518" s="9"/>
      <c r="D518" s="4"/>
      <c r="E518" s="4"/>
      <c r="F518" s="4"/>
      <c r="G518" s="4"/>
      <c r="H518" s="4"/>
      <c r="I518" s="4"/>
      <c r="J518" s="4"/>
      <c r="K518" s="4"/>
      <c r="L518" s="4"/>
      <c r="M518" s="4"/>
      <c r="N518" s="4"/>
      <c r="O518" s="4"/>
    </row>
    <row r="519" spans="2:15" x14ac:dyDescent="0.3">
      <c r="B519" s="4"/>
      <c r="C519" s="9"/>
      <c r="D519" s="4"/>
      <c r="E519" s="4"/>
      <c r="F519" s="4"/>
      <c r="G519" s="4"/>
      <c r="H519" s="4"/>
      <c r="I519" s="4"/>
      <c r="J519" s="4"/>
      <c r="K519" s="4"/>
      <c r="L519" s="4"/>
      <c r="M519" s="4"/>
      <c r="N519" s="4"/>
      <c r="O519" s="4"/>
    </row>
    <row r="520" spans="2:15" x14ac:dyDescent="0.3">
      <c r="B520" s="4"/>
      <c r="C520" s="9"/>
      <c r="D520" s="4"/>
      <c r="E520" s="4"/>
      <c r="F520" s="4"/>
      <c r="G520" s="4"/>
      <c r="H520" s="4"/>
      <c r="I520" s="4"/>
      <c r="J520" s="4"/>
      <c r="K520" s="4"/>
      <c r="L520" s="4"/>
      <c r="M520" s="4"/>
      <c r="N520" s="4"/>
      <c r="O520" s="4"/>
    </row>
    <row r="521" spans="2:15" x14ac:dyDescent="0.3">
      <c r="B521" s="4"/>
      <c r="C521" s="9"/>
      <c r="D521" s="4"/>
      <c r="E521" s="4"/>
      <c r="F521" s="4"/>
      <c r="G521" s="4"/>
      <c r="H521" s="4"/>
      <c r="I521" s="4"/>
      <c r="J521" s="4"/>
      <c r="K521" s="4"/>
      <c r="L521" s="4"/>
      <c r="M521" s="4"/>
      <c r="N521" s="4"/>
      <c r="O521" s="4"/>
    </row>
    <row r="522" spans="2:15" x14ac:dyDescent="0.3">
      <c r="B522" s="4"/>
      <c r="C522" s="9"/>
      <c r="D522" s="4"/>
      <c r="E522" s="4"/>
      <c r="F522" s="4"/>
      <c r="G522" s="4"/>
      <c r="H522" s="4"/>
      <c r="I522" s="4"/>
      <c r="J522" s="4"/>
      <c r="K522" s="4"/>
      <c r="L522" s="4"/>
      <c r="M522" s="4"/>
      <c r="N522" s="4"/>
      <c r="O522" s="4"/>
    </row>
    <row r="523" spans="2:15" x14ac:dyDescent="0.3">
      <c r="B523" s="4"/>
      <c r="C523" s="9"/>
      <c r="D523" s="4"/>
      <c r="E523" s="4"/>
      <c r="F523" s="4"/>
      <c r="G523" s="4"/>
      <c r="H523" s="4"/>
      <c r="I523" s="4"/>
      <c r="J523" s="4"/>
      <c r="K523" s="4"/>
      <c r="L523" s="4"/>
      <c r="M523" s="4"/>
      <c r="N523" s="4"/>
      <c r="O523" s="4"/>
    </row>
    <row r="524" spans="2:15" x14ac:dyDescent="0.3">
      <c r="B524" s="4"/>
      <c r="C524" s="9"/>
      <c r="D524" s="4"/>
      <c r="E524" s="4"/>
      <c r="F524" s="4"/>
      <c r="G524" s="4"/>
      <c r="H524" s="4"/>
      <c r="I524" s="4"/>
      <c r="J524" s="4"/>
      <c r="K524" s="4"/>
      <c r="L524" s="4"/>
      <c r="M524" s="4"/>
      <c r="N524" s="4"/>
      <c r="O524" s="4"/>
    </row>
    <row r="525" spans="2:15" x14ac:dyDescent="0.3">
      <c r="B525" s="4"/>
      <c r="C525" s="9"/>
      <c r="D525" s="4"/>
      <c r="E525" s="4"/>
      <c r="F525" s="4"/>
      <c r="G525" s="4"/>
      <c r="H525" s="4"/>
      <c r="I525" s="4"/>
      <c r="J525" s="4"/>
      <c r="K525" s="4"/>
      <c r="L525" s="4"/>
      <c r="M525" s="4"/>
      <c r="N525" s="4"/>
      <c r="O525" s="4"/>
    </row>
    <row r="526" spans="2:15" x14ac:dyDescent="0.3">
      <c r="B526" s="4"/>
      <c r="C526" s="9"/>
      <c r="D526" s="4"/>
      <c r="E526" s="4"/>
      <c r="F526" s="4"/>
      <c r="G526" s="4"/>
      <c r="H526" s="4"/>
      <c r="I526" s="4"/>
      <c r="J526" s="4"/>
      <c r="K526" s="4"/>
      <c r="L526" s="4"/>
      <c r="M526" s="4"/>
      <c r="N526" s="4"/>
      <c r="O526" s="4"/>
    </row>
    <row r="527" spans="2:15" x14ac:dyDescent="0.3">
      <c r="B527" s="4"/>
      <c r="C527" s="9"/>
      <c r="D527" s="4"/>
      <c r="E527" s="4"/>
      <c r="F527" s="4"/>
      <c r="G527" s="4"/>
      <c r="H527" s="4"/>
      <c r="I527" s="4"/>
      <c r="J527" s="4"/>
      <c r="K527" s="4"/>
      <c r="L527" s="4"/>
      <c r="M527" s="4"/>
      <c r="N527" s="4"/>
      <c r="O527" s="4"/>
    </row>
    <row r="528" spans="2:15" x14ac:dyDescent="0.3">
      <c r="B528" s="4"/>
      <c r="C528" s="9"/>
      <c r="D528" s="4"/>
      <c r="E528" s="4"/>
      <c r="F528" s="4"/>
      <c r="G528" s="4"/>
      <c r="H528" s="4"/>
      <c r="I528" s="4"/>
      <c r="J528" s="4"/>
      <c r="K528" s="4"/>
      <c r="L528" s="4"/>
      <c r="M528" s="4"/>
      <c r="N528" s="4"/>
      <c r="O528" s="4"/>
    </row>
    <row r="529" spans="2:15" x14ac:dyDescent="0.3">
      <c r="B529" s="4"/>
      <c r="C529" s="9"/>
      <c r="D529" s="4"/>
      <c r="E529" s="4"/>
      <c r="F529" s="4"/>
      <c r="G529" s="4"/>
      <c r="H529" s="4"/>
      <c r="I529" s="4"/>
      <c r="J529" s="4"/>
      <c r="K529" s="4"/>
      <c r="L529" s="4"/>
      <c r="M529" s="4"/>
      <c r="N529" s="4"/>
      <c r="O529" s="4"/>
    </row>
    <row r="530" spans="2:15" x14ac:dyDescent="0.3">
      <c r="B530" s="4"/>
      <c r="C530" s="9"/>
      <c r="D530" s="4"/>
      <c r="E530" s="4"/>
      <c r="F530" s="4"/>
      <c r="G530" s="4"/>
      <c r="H530" s="4"/>
      <c r="I530" s="4"/>
      <c r="J530" s="4"/>
      <c r="K530" s="4"/>
      <c r="L530" s="4"/>
      <c r="M530" s="4"/>
      <c r="N530" s="4"/>
      <c r="O530" s="4"/>
    </row>
    <row r="531" spans="2:15" x14ac:dyDescent="0.3">
      <c r="B531" s="4"/>
      <c r="C531" s="9"/>
      <c r="D531" s="4"/>
      <c r="E531" s="4"/>
      <c r="F531" s="4"/>
      <c r="G531" s="4"/>
      <c r="H531" s="4"/>
      <c r="I531" s="4"/>
      <c r="J531" s="4"/>
      <c r="K531" s="4"/>
      <c r="L531" s="4"/>
      <c r="M531" s="4"/>
      <c r="N531" s="4"/>
      <c r="O531" s="4"/>
    </row>
    <row r="532" spans="2:15" x14ac:dyDescent="0.3">
      <c r="B532" s="4"/>
      <c r="C532" s="9"/>
      <c r="D532" s="4"/>
      <c r="E532" s="4"/>
      <c r="F532" s="4"/>
      <c r="G532" s="4"/>
      <c r="H532" s="4"/>
      <c r="I532" s="4"/>
      <c r="J532" s="4"/>
      <c r="K532" s="4"/>
      <c r="L532" s="4"/>
      <c r="M532" s="4"/>
      <c r="N532" s="4"/>
      <c r="O532" s="4"/>
    </row>
    <row r="533" spans="2:15" x14ac:dyDescent="0.3">
      <c r="B533" s="4"/>
      <c r="C533" s="9"/>
      <c r="D533" s="4"/>
      <c r="E533" s="4"/>
      <c r="F533" s="4"/>
      <c r="G533" s="4"/>
      <c r="H533" s="4"/>
      <c r="I533" s="4"/>
      <c r="J533" s="4"/>
      <c r="K533" s="4"/>
      <c r="L533" s="4"/>
      <c r="M533" s="4"/>
      <c r="N533" s="4"/>
      <c r="O533" s="4"/>
    </row>
    <row r="534" spans="2:15" x14ac:dyDescent="0.3">
      <c r="B534" s="4"/>
      <c r="C534" s="9"/>
      <c r="D534" s="4"/>
      <c r="E534" s="4"/>
      <c r="F534" s="4"/>
      <c r="G534" s="4"/>
      <c r="H534" s="4"/>
      <c r="I534" s="4"/>
      <c r="J534" s="4"/>
      <c r="K534" s="4"/>
      <c r="L534" s="4"/>
      <c r="M534" s="4"/>
      <c r="N534" s="4"/>
      <c r="O534" s="4"/>
    </row>
    <row r="535" spans="2:15" x14ac:dyDescent="0.3">
      <c r="D535" s="4"/>
    </row>
    <row r="536" spans="2:15" x14ac:dyDescent="0.3">
      <c r="D536" s="4"/>
    </row>
    <row r="537" spans="2:15" x14ac:dyDescent="0.3">
      <c r="D537" s="4"/>
    </row>
    <row r="538" spans="2:15" x14ac:dyDescent="0.3">
      <c r="D538" s="4"/>
    </row>
    <row r="539" spans="2:15" x14ac:dyDescent="0.3">
      <c r="D539" s="4"/>
    </row>
    <row r="540" spans="2:15" x14ac:dyDescent="0.3">
      <c r="D540" s="4"/>
    </row>
    <row r="541" spans="2:15" x14ac:dyDescent="0.3">
      <c r="D541" s="4"/>
    </row>
    <row r="542" spans="2:15" x14ac:dyDescent="0.3">
      <c r="D542" s="4"/>
    </row>
  </sheetData>
  <autoFilter ref="A2:N489"/>
  <mergeCells count="3">
    <mergeCell ref="H1:L1"/>
    <mergeCell ref="M1:N1"/>
    <mergeCell ref="D1:G1"/>
  </mergeCells>
  <pageMargins left="0.7" right="0.7" top="0.75" bottom="0.75" header="0.3" footer="0.3"/>
  <pageSetup paperSize="9" scale="10" fitToWidth="0" fitToHeight="0" orientation="portrait" horizontalDpi="300" verticalDpi="300" r:id="rId1"/>
  <ignoredErrors>
    <ignoredError sqref="G24 G42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workbookViewId="0">
      <selection sqref="A1:A1048576"/>
    </sheetView>
  </sheetViews>
  <sheetFormatPr defaultColWidth="11.5546875" defaultRowHeight="14.4" x14ac:dyDescent="0.3"/>
  <cols>
    <col min="1" max="1" width="8.109375" style="21" bestFit="1" customWidth="1"/>
    <col min="2" max="2" width="168.88671875" style="1" customWidth="1"/>
    <col min="4" max="4" width="11" customWidth="1"/>
  </cols>
  <sheetData>
    <row r="1" spans="1:4" ht="15" thickBot="1" x14ac:dyDescent="0.35">
      <c r="A1" s="16" t="s">
        <v>558</v>
      </c>
      <c r="B1" s="22" t="s">
        <v>10</v>
      </c>
    </row>
    <row r="2" spans="1:4" ht="29.4" thickBot="1" x14ac:dyDescent="0.35">
      <c r="A2" s="17">
        <v>1</v>
      </c>
      <c r="B2" s="14" t="s">
        <v>490</v>
      </c>
      <c r="D2" s="3"/>
    </row>
    <row r="3" spans="1:4" ht="29.4" thickBot="1" x14ac:dyDescent="0.35">
      <c r="A3" s="18">
        <v>2</v>
      </c>
      <c r="B3" s="14" t="s">
        <v>491</v>
      </c>
      <c r="D3" s="13"/>
    </row>
    <row r="4" spans="1:4" ht="29.4" thickBot="1" x14ac:dyDescent="0.35">
      <c r="A4" s="18">
        <v>3</v>
      </c>
      <c r="B4" s="14" t="s">
        <v>492</v>
      </c>
      <c r="D4" s="3"/>
    </row>
    <row r="5" spans="1:4" ht="29.4" thickBot="1" x14ac:dyDescent="0.35">
      <c r="A5" s="17">
        <v>4</v>
      </c>
      <c r="B5" s="14" t="s">
        <v>493</v>
      </c>
      <c r="D5" s="13"/>
    </row>
    <row r="6" spans="1:4" ht="29.4" thickBot="1" x14ac:dyDescent="0.35">
      <c r="A6" s="18">
        <v>5</v>
      </c>
      <c r="B6" s="14" t="s">
        <v>494</v>
      </c>
      <c r="D6" s="3"/>
    </row>
    <row r="7" spans="1:4" ht="29.4" thickBot="1" x14ac:dyDescent="0.35">
      <c r="A7" s="18">
        <v>6</v>
      </c>
      <c r="B7" s="14" t="s">
        <v>495</v>
      </c>
      <c r="D7" s="13"/>
    </row>
    <row r="8" spans="1:4" ht="29.4" thickBot="1" x14ac:dyDescent="0.35">
      <c r="A8" s="17">
        <v>7</v>
      </c>
      <c r="B8" s="14" t="s">
        <v>496</v>
      </c>
      <c r="D8" s="3"/>
    </row>
    <row r="9" spans="1:4" ht="29.4" thickBot="1" x14ac:dyDescent="0.35">
      <c r="A9" s="18">
        <v>8</v>
      </c>
      <c r="B9" s="14" t="s">
        <v>497</v>
      </c>
      <c r="D9" s="13"/>
    </row>
    <row r="10" spans="1:4" ht="29.4" thickBot="1" x14ac:dyDescent="0.35">
      <c r="A10" s="18">
        <v>9</v>
      </c>
      <c r="B10" s="14" t="s">
        <v>498</v>
      </c>
      <c r="D10" s="3"/>
    </row>
    <row r="11" spans="1:4" ht="43.8" thickBot="1" x14ac:dyDescent="0.35">
      <c r="A11" s="17">
        <v>10</v>
      </c>
      <c r="B11" s="14" t="s">
        <v>499</v>
      </c>
      <c r="D11" s="13"/>
    </row>
    <row r="12" spans="1:4" ht="29.4" thickBot="1" x14ac:dyDescent="0.35">
      <c r="A12" s="18">
        <v>11</v>
      </c>
      <c r="B12" s="14" t="s">
        <v>500</v>
      </c>
      <c r="D12" s="3"/>
    </row>
    <row r="13" spans="1:4" ht="29.4" thickBot="1" x14ac:dyDescent="0.35">
      <c r="A13" s="18">
        <v>12</v>
      </c>
      <c r="B13" s="14" t="s">
        <v>501</v>
      </c>
      <c r="D13" s="13"/>
    </row>
    <row r="14" spans="1:4" ht="29.4" thickBot="1" x14ac:dyDescent="0.35">
      <c r="A14" s="17">
        <v>13</v>
      </c>
      <c r="B14" s="14" t="s">
        <v>502</v>
      </c>
      <c r="D14" s="3"/>
    </row>
    <row r="15" spans="1:4" ht="29.4" thickBot="1" x14ac:dyDescent="0.35">
      <c r="A15" s="18">
        <v>14</v>
      </c>
      <c r="B15" s="14" t="s">
        <v>503</v>
      </c>
      <c r="D15" s="13"/>
    </row>
    <row r="16" spans="1:4" ht="29.4" thickBot="1" x14ac:dyDescent="0.35">
      <c r="A16" s="18">
        <v>15</v>
      </c>
      <c r="B16" s="14" t="s">
        <v>504</v>
      </c>
      <c r="D16" s="3"/>
    </row>
    <row r="17" spans="1:4" ht="29.4" thickBot="1" x14ac:dyDescent="0.35">
      <c r="A17" s="17">
        <v>16</v>
      </c>
      <c r="B17" s="14" t="s">
        <v>505</v>
      </c>
      <c r="D17" s="13"/>
    </row>
    <row r="18" spans="1:4" ht="29.4" thickBot="1" x14ac:dyDescent="0.35">
      <c r="A18" s="18">
        <v>17</v>
      </c>
      <c r="B18" s="14" t="s">
        <v>506</v>
      </c>
      <c r="D18" s="3"/>
    </row>
    <row r="19" spans="1:4" ht="29.4" thickBot="1" x14ac:dyDescent="0.35">
      <c r="A19" s="18">
        <v>18</v>
      </c>
      <c r="B19" s="14" t="s">
        <v>507</v>
      </c>
      <c r="D19" s="13"/>
    </row>
    <row r="20" spans="1:4" ht="29.4" thickBot="1" x14ac:dyDescent="0.35">
      <c r="A20" s="17">
        <v>19</v>
      </c>
      <c r="B20" s="14" t="s">
        <v>508</v>
      </c>
      <c r="D20" s="3"/>
    </row>
    <row r="21" spans="1:4" ht="29.4" thickBot="1" x14ac:dyDescent="0.35">
      <c r="A21" s="18">
        <v>20</v>
      </c>
      <c r="B21" s="14" t="s">
        <v>509</v>
      </c>
      <c r="D21" s="13"/>
    </row>
    <row r="22" spans="1:4" ht="29.4" thickBot="1" x14ac:dyDescent="0.35">
      <c r="A22" s="18">
        <v>21</v>
      </c>
      <c r="B22" s="14" t="s">
        <v>510</v>
      </c>
      <c r="D22" s="3"/>
    </row>
    <row r="23" spans="1:4" ht="29.4" thickBot="1" x14ac:dyDescent="0.35">
      <c r="A23" s="17">
        <v>22</v>
      </c>
      <c r="B23" s="14" t="s">
        <v>511</v>
      </c>
      <c r="D23" s="13"/>
    </row>
    <row r="24" spans="1:4" ht="29.4" thickBot="1" x14ac:dyDescent="0.35">
      <c r="A24" s="18">
        <v>23</v>
      </c>
      <c r="B24" s="14" t="s">
        <v>512</v>
      </c>
      <c r="D24" s="3"/>
    </row>
    <row r="25" spans="1:4" ht="29.4" thickBot="1" x14ac:dyDescent="0.35">
      <c r="A25" s="18">
        <v>24</v>
      </c>
      <c r="B25" s="14" t="s">
        <v>513</v>
      </c>
      <c r="D25" s="13"/>
    </row>
    <row r="26" spans="1:4" ht="29.4" thickBot="1" x14ac:dyDescent="0.35">
      <c r="A26" s="17">
        <v>25</v>
      </c>
      <c r="B26" s="14" t="s">
        <v>514</v>
      </c>
      <c r="D26" s="3"/>
    </row>
    <row r="27" spans="1:4" ht="29.4" thickBot="1" x14ac:dyDescent="0.35">
      <c r="A27" s="18">
        <v>26</v>
      </c>
      <c r="B27" s="14" t="s">
        <v>515</v>
      </c>
      <c r="D27" s="13"/>
    </row>
    <row r="28" spans="1:4" ht="29.4" thickBot="1" x14ac:dyDescent="0.35">
      <c r="A28" s="18">
        <v>27</v>
      </c>
      <c r="B28" s="14" t="s">
        <v>516</v>
      </c>
      <c r="D28" s="3"/>
    </row>
    <row r="29" spans="1:4" ht="29.4" thickBot="1" x14ac:dyDescent="0.35">
      <c r="A29" s="17">
        <v>28</v>
      </c>
      <c r="B29" s="14" t="s">
        <v>517</v>
      </c>
      <c r="D29" s="13"/>
    </row>
    <row r="30" spans="1:4" ht="29.4" thickBot="1" x14ac:dyDescent="0.35">
      <c r="A30" s="18">
        <v>29</v>
      </c>
      <c r="B30" s="14" t="s">
        <v>518</v>
      </c>
      <c r="D30" s="3"/>
    </row>
    <row r="31" spans="1:4" ht="29.4" thickBot="1" x14ac:dyDescent="0.35">
      <c r="A31" s="18">
        <v>30</v>
      </c>
      <c r="B31" s="14" t="s">
        <v>519</v>
      </c>
      <c r="D31" s="13"/>
    </row>
    <row r="32" spans="1:4" ht="29.4" thickBot="1" x14ac:dyDescent="0.35">
      <c r="A32" s="17">
        <v>31</v>
      </c>
      <c r="B32" s="14" t="s">
        <v>520</v>
      </c>
      <c r="D32" s="3"/>
    </row>
    <row r="33" spans="1:4" ht="29.4" thickBot="1" x14ac:dyDescent="0.35">
      <c r="A33" s="18">
        <v>32</v>
      </c>
      <c r="B33" s="14" t="s">
        <v>521</v>
      </c>
      <c r="D33" s="13"/>
    </row>
    <row r="34" spans="1:4" ht="29.4" thickBot="1" x14ac:dyDescent="0.35">
      <c r="A34" s="18">
        <v>33</v>
      </c>
      <c r="B34" s="14" t="s">
        <v>522</v>
      </c>
      <c r="D34" s="3"/>
    </row>
    <row r="35" spans="1:4" ht="29.4" thickBot="1" x14ac:dyDescent="0.35">
      <c r="A35" s="17">
        <v>34</v>
      </c>
      <c r="B35" s="14" t="s">
        <v>523</v>
      </c>
      <c r="D35" s="13"/>
    </row>
    <row r="36" spans="1:4" ht="29.4" thickBot="1" x14ac:dyDescent="0.35">
      <c r="A36" s="18">
        <v>35</v>
      </c>
      <c r="B36" s="14" t="s">
        <v>524</v>
      </c>
      <c r="D36" s="3"/>
    </row>
    <row r="37" spans="1:4" ht="29.4" thickBot="1" x14ac:dyDescent="0.35">
      <c r="A37" s="18">
        <v>36</v>
      </c>
      <c r="B37" s="14" t="s">
        <v>525</v>
      </c>
      <c r="D37" s="13"/>
    </row>
    <row r="38" spans="1:4" ht="29.4" thickBot="1" x14ac:dyDescent="0.35">
      <c r="A38" s="17">
        <v>37</v>
      </c>
      <c r="B38" s="14" t="s">
        <v>526</v>
      </c>
      <c r="D38" s="3"/>
    </row>
    <row r="39" spans="1:4" ht="29.4" thickBot="1" x14ac:dyDescent="0.35">
      <c r="A39" s="18">
        <v>38</v>
      </c>
      <c r="B39" s="14" t="s">
        <v>527</v>
      </c>
      <c r="D39" s="13"/>
    </row>
    <row r="40" spans="1:4" ht="29.4" thickBot="1" x14ac:dyDescent="0.35">
      <c r="A40" s="18">
        <v>39</v>
      </c>
      <c r="B40" s="14" t="s">
        <v>528</v>
      </c>
      <c r="D40" s="3"/>
    </row>
    <row r="41" spans="1:4" ht="29.4" thickBot="1" x14ac:dyDescent="0.35">
      <c r="A41" s="17">
        <v>40</v>
      </c>
      <c r="B41" s="14" t="s">
        <v>529</v>
      </c>
      <c r="D41" s="13"/>
    </row>
    <row r="42" spans="1:4" ht="29.4" thickBot="1" x14ac:dyDescent="0.35">
      <c r="A42" s="18">
        <v>41</v>
      </c>
      <c r="B42" s="14" t="s">
        <v>530</v>
      </c>
      <c r="D42" s="3"/>
    </row>
    <row r="43" spans="1:4" ht="29.4" thickBot="1" x14ac:dyDescent="0.35">
      <c r="A43" s="18">
        <v>42</v>
      </c>
      <c r="B43" s="14" t="s">
        <v>531</v>
      </c>
      <c r="D43" s="13"/>
    </row>
    <row r="44" spans="1:4" ht="29.4" thickBot="1" x14ac:dyDescent="0.35">
      <c r="A44" s="17">
        <v>43</v>
      </c>
      <c r="B44" s="14" t="s">
        <v>532</v>
      </c>
      <c r="D44" s="3"/>
    </row>
    <row r="45" spans="1:4" ht="29.4" thickBot="1" x14ac:dyDescent="0.35">
      <c r="A45" s="18">
        <v>44</v>
      </c>
      <c r="B45" s="14" t="s">
        <v>533</v>
      </c>
      <c r="D45" s="13"/>
    </row>
    <row r="46" spans="1:4" ht="29.4" thickBot="1" x14ac:dyDescent="0.35">
      <c r="A46" s="18">
        <v>45</v>
      </c>
      <c r="B46" s="14" t="s">
        <v>534</v>
      </c>
      <c r="D46" s="3"/>
    </row>
    <row r="47" spans="1:4" ht="29.4" thickBot="1" x14ac:dyDescent="0.35">
      <c r="A47" s="17">
        <v>46</v>
      </c>
      <c r="B47" s="14" t="s">
        <v>535</v>
      </c>
      <c r="D47" s="3"/>
    </row>
    <row r="48" spans="1:4" ht="29.4" thickBot="1" x14ac:dyDescent="0.35">
      <c r="A48" s="18">
        <v>47</v>
      </c>
      <c r="B48" s="14" t="s">
        <v>536</v>
      </c>
      <c r="D48" s="13"/>
    </row>
    <row r="49" spans="1:4" ht="29.4" thickBot="1" x14ac:dyDescent="0.35">
      <c r="A49" s="18">
        <v>48</v>
      </c>
      <c r="B49" s="14" t="s">
        <v>537</v>
      </c>
      <c r="D49" s="3"/>
    </row>
    <row r="50" spans="1:4" ht="29.4" thickBot="1" x14ac:dyDescent="0.35">
      <c r="A50" s="17">
        <v>49</v>
      </c>
      <c r="B50" s="14" t="s">
        <v>538</v>
      </c>
      <c r="D50" s="13"/>
    </row>
    <row r="51" spans="1:4" ht="29.4" thickBot="1" x14ac:dyDescent="0.35">
      <c r="A51" s="18">
        <v>50</v>
      </c>
      <c r="B51" s="14" t="s">
        <v>539</v>
      </c>
      <c r="D51" s="3"/>
    </row>
    <row r="52" spans="1:4" ht="29.4" thickBot="1" x14ac:dyDescent="0.35">
      <c r="A52" s="18">
        <v>51</v>
      </c>
      <c r="B52" s="14" t="s">
        <v>594</v>
      </c>
      <c r="D52" s="13"/>
    </row>
    <row r="53" spans="1:4" ht="29.4" thickBot="1" x14ac:dyDescent="0.35">
      <c r="A53" s="17">
        <v>52</v>
      </c>
      <c r="B53" s="14" t="s">
        <v>540</v>
      </c>
      <c r="D53" s="3"/>
    </row>
    <row r="54" spans="1:4" ht="29.4" thickBot="1" x14ac:dyDescent="0.35">
      <c r="A54" s="18">
        <v>53</v>
      </c>
      <c r="B54" s="14" t="s">
        <v>541</v>
      </c>
      <c r="D54" s="13"/>
    </row>
    <row r="55" spans="1:4" ht="29.4" thickBot="1" x14ac:dyDescent="0.35">
      <c r="A55" s="18">
        <v>54</v>
      </c>
      <c r="B55" s="14" t="s">
        <v>542</v>
      </c>
      <c r="D55" s="3"/>
    </row>
    <row r="56" spans="1:4" ht="29.4" thickBot="1" x14ac:dyDescent="0.35">
      <c r="A56" s="17">
        <v>55</v>
      </c>
      <c r="B56" s="14" t="s">
        <v>543</v>
      </c>
      <c r="D56" s="13"/>
    </row>
    <row r="57" spans="1:4" ht="29.4" thickBot="1" x14ac:dyDescent="0.35">
      <c r="A57" s="18">
        <v>56</v>
      </c>
      <c r="B57" s="14" t="s">
        <v>544</v>
      </c>
      <c r="D57" s="3"/>
    </row>
    <row r="58" spans="1:4" ht="43.8" thickBot="1" x14ac:dyDescent="0.35">
      <c r="A58" s="18">
        <v>57</v>
      </c>
      <c r="B58" s="14" t="s">
        <v>545</v>
      </c>
      <c r="D58" s="13"/>
    </row>
    <row r="59" spans="1:4" ht="29.4" thickBot="1" x14ac:dyDescent="0.35">
      <c r="A59" s="17">
        <v>58</v>
      </c>
      <c r="B59" s="14" t="s">
        <v>546</v>
      </c>
      <c r="D59" s="3"/>
    </row>
    <row r="60" spans="1:4" ht="29.4" thickBot="1" x14ac:dyDescent="0.35">
      <c r="A60" s="18">
        <v>59</v>
      </c>
      <c r="B60" s="14" t="s">
        <v>547</v>
      </c>
      <c r="D60" s="13"/>
    </row>
    <row r="61" spans="1:4" ht="29.4" thickBot="1" x14ac:dyDescent="0.35">
      <c r="A61" s="18">
        <v>60</v>
      </c>
      <c r="B61" s="14" t="s">
        <v>548</v>
      </c>
      <c r="D61" s="3"/>
    </row>
    <row r="62" spans="1:4" ht="29.4" thickBot="1" x14ac:dyDescent="0.35">
      <c r="A62" s="17">
        <v>61</v>
      </c>
      <c r="B62" s="14" t="s">
        <v>549</v>
      </c>
      <c r="D62" s="13"/>
    </row>
    <row r="63" spans="1:4" ht="29.4" thickBot="1" x14ac:dyDescent="0.35">
      <c r="A63" s="18">
        <v>62</v>
      </c>
      <c r="B63" s="14" t="s">
        <v>550</v>
      </c>
      <c r="D63" s="13"/>
    </row>
    <row r="64" spans="1:4" ht="29.4" thickBot="1" x14ac:dyDescent="0.35">
      <c r="A64" s="17">
        <v>63</v>
      </c>
      <c r="B64" s="14" t="s">
        <v>551</v>
      </c>
      <c r="D64" s="3"/>
    </row>
    <row r="65" spans="1:4" ht="29.4" thickBot="1" x14ac:dyDescent="0.35">
      <c r="A65" s="18">
        <v>64</v>
      </c>
      <c r="B65" s="14" t="s">
        <v>552</v>
      </c>
      <c r="D65" s="13"/>
    </row>
    <row r="66" spans="1:4" ht="29.4" thickBot="1" x14ac:dyDescent="0.35">
      <c r="A66" s="18">
        <v>65</v>
      </c>
      <c r="B66" s="14" t="s">
        <v>553</v>
      </c>
      <c r="D66" s="3"/>
    </row>
    <row r="67" spans="1:4" ht="29.4" thickBot="1" x14ac:dyDescent="0.35">
      <c r="A67" s="17">
        <v>66</v>
      </c>
      <c r="B67" s="14" t="s">
        <v>554</v>
      </c>
      <c r="D67" s="13"/>
    </row>
    <row r="68" spans="1:4" ht="29.4" thickBot="1" x14ac:dyDescent="0.35">
      <c r="A68" s="18">
        <v>67</v>
      </c>
      <c r="B68" s="14" t="s">
        <v>555</v>
      </c>
      <c r="D68" s="3"/>
    </row>
    <row r="69" spans="1:4" ht="29.4" thickBot="1" x14ac:dyDescent="0.35">
      <c r="A69" s="18">
        <v>68</v>
      </c>
      <c r="B69" s="14" t="s">
        <v>556</v>
      </c>
      <c r="D69" s="13"/>
    </row>
    <row r="70" spans="1:4" ht="28.8" x14ac:dyDescent="0.3">
      <c r="A70" s="19">
        <v>69</v>
      </c>
      <c r="B70" s="15" t="s">
        <v>557</v>
      </c>
      <c r="D70" s="3"/>
    </row>
    <row r="71" spans="1:4" x14ac:dyDescent="0.3">
      <c r="A71" s="20"/>
      <c r="D71" s="13"/>
    </row>
    <row r="72" spans="1:4" x14ac:dyDescent="0.3">
      <c r="A72" s="20"/>
      <c r="D72" s="3"/>
    </row>
    <row r="73" spans="1:4" x14ac:dyDescent="0.3">
      <c r="A73" s="20"/>
      <c r="D73" s="13"/>
    </row>
    <row r="74" spans="1:4" x14ac:dyDescent="0.3">
      <c r="A74" s="20"/>
      <c r="D74" s="3"/>
    </row>
    <row r="75" spans="1:4" x14ac:dyDescent="0.3">
      <c r="A75" s="20"/>
      <c r="D75" s="13"/>
    </row>
    <row r="76" spans="1:4" x14ac:dyDescent="0.3">
      <c r="A76" s="20"/>
      <c r="B76"/>
      <c r="D76" s="3"/>
    </row>
    <row r="77" spans="1:4" x14ac:dyDescent="0.3">
      <c r="A77" s="20"/>
      <c r="D77" s="13"/>
    </row>
    <row r="78" spans="1:4" x14ac:dyDescent="0.3">
      <c r="A78" s="20"/>
      <c r="D78" s="3"/>
    </row>
    <row r="79" spans="1:4" x14ac:dyDescent="0.3">
      <c r="A79" s="20"/>
      <c r="D79" s="13"/>
    </row>
    <row r="80" spans="1:4" x14ac:dyDescent="0.3">
      <c r="A80" s="20"/>
      <c r="D80" s="3"/>
    </row>
    <row r="81" spans="1:4" x14ac:dyDescent="0.3">
      <c r="A81" s="20"/>
      <c r="D81" s="13"/>
    </row>
    <row r="82" spans="1:4" x14ac:dyDescent="0.3">
      <c r="A82" s="20"/>
      <c r="D82" s="3"/>
    </row>
    <row r="83" spans="1:4" x14ac:dyDescent="0.3">
      <c r="A83" s="20"/>
      <c r="D83" s="13"/>
    </row>
    <row r="84" spans="1:4" x14ac:dyDescent="0.3">
      <c r="A84" s="20"/>
      <c r="D84" s="3"/>
    </row>
    <row r="85" spans="1:4" x14ac:dyDescent="0.3">
      <c r="A85" s="20"/>
      <c r="D85" s="13"/>
    </row>
    <row r="86" spans="1:4" x14ac:dyDescent="0.3">
      <c r="A86" s="20"/>
      <c r="D86" s="3"/>
    </row>
    <row r="87" spans="1:4" x14ac:dyDescent="0.3">
      <c r="A87" s="20"/>
      <c r="D87" s="13"/>
    </row>
    <row r="88" spans="1:4" x14ac:dyDescent="0.3">
      <c r="A88" s="20"/>
      <c r="D88" s="3"/>
    </row>
    <row r="89" spans="1:4" x14ac:dyDescent="0.3">
      <c r="A89" s="20"/>
      <c r="D89" s="13"/>
    </row>
    <row r="90" spans="1:4" x14ac:dyDescent="0.3">
      <c r="A90" s="20"/>
      <c r="D90" s="3"/>
    </row>
    <row r="91" spans="1:4" x14ac:dyDescent="0.3">
      <c r="A91" s="20"/>
      <c r="D91" s="13"/>
    </row>
    <row r="92" spans="1:4" x14ac:dyDescent="0.3">
      <c r="A92" s="20"/>
      <c r="D92" s="3"/>
    </row>
    <row r="93" spans="1:4" x14ac:dyDescent="0.3">
      <c r="A93" s="20"/>
      <c r="D93" s="13"/>
    </row>
    <row r="94" spans="1:4" x14ac:dyDescent="0.3">
      <c r="A94" s="20"/>
      <c r="D94" s="3"/>
    </row>
    <row r="95" spans="1:4" x14ac:dyDescent="0.3">
      <c r="A95" s="20"/>
      <c r="D95" s="13"/>
    </row>
    <row r="96" spans="1:4" x14ac:dyDescent="0.3">
      <c r="A96" s="20"/>
      <c r="D96" s="3"/>
    </row>
    <row r="97" spans="1:4" x14ac:dyDescent="0.3">
      <c r="A97" s="20"/>
      <c r="D97" s="13"/>
    </row>
    <row r="98" spans="1:4" x14ac:dyDescent="0.3">
      <c r="A98" s="20"/>
    </row>
    <row r="99" spans="1:4" x14ac:dyDescent="0.3">
      <c r="A99" s="20"/>
    </row>
    <row r="100" spans="1:4" x14ac:dyDescent="0.3">
      <c r="A100" s="20"/>
    </row>
    <row r="101" spans="1:4" x14ac:dyDescent="0.3">
      <c r="A101" s="20"/>
    </row>
    <row r="102" spans="1:4" x14ac:dyDescent="0.3">
      <c r="A102" s="20"/>
    </row>
    <row r="103" spans="1:4" x14ac:dyDescent="0.3">
      <c r="A103" s="20"/>
    </row>
    <row r="104" spans="1:4" x14ac:dyDescent="0.3">
      <c r="A104" s="20"/>
    </row>
    <row r="105" spans="1:4" x14ac:dyDescent="0.3">
      <c r="A105" s="20"/>
    </row>
    <row r="106" spans="1:4" x14ac:dyDescent="0.3">
      <c r="A106" s="20"/>
    </row>
    <row r="107" spans="1:4" x14ac:dyDescent="0.3">
      <c r="A107" s="20"/>
    </row>
    <row r="108" spans="1:4" x14ac:dyDescent="0.3">
      <c r="A108" s="20"/>
    </row>
    <row r="109" spans="1:4" x14ac:dyDescent="0.3">
      <c r="A109" s="20"/>
    </row>
    <row r="110" spans="1:4" x14ac:dyDescent="0.3">
      <c r="A110" s="20"/>
    </row>
    <row r="111" spans="1:4" x14ac:dyDescent="0.3">
      <c r="A111" s="20"/>
    </row>
    <row r="112" spans="1:4" x14ac:dyDescent="0.3">
      <c r="A112" s="20"/>
    </row>
    <row r="113" spans="1:1" x14ac:dyDescent="0.3">
      <c r="A113" s="20"/>
    </row>
    <row r="114" spans="1:1" x14ac:dyDescent="0.3">
      <c r="A114" s="20"/>
    </row>
    <row r="115" spans="1:1" x14ac:dyDescent="0.3">
      <c r="A115" s="20"/>
    </row>
    <row r="116" spans="1:1" x14ac:dyDescent="0.3">
      <c r="A116" s="20"/>
    </row>
    <row r="117" spans="1:1" x14ac:dyDescent="0.3">
      <c r="A117" s="20"/>
    </row>
    <row r="118" spans="1:1" x14ac:dyDescent="0.3">
      <c r="A118" s="20"/>
    </row>
    <row r="119" spans="1:1" x14ac:dyDescent="0.3">
      <c r="A119" s="20"/>
    </row>
    <row r="120" spans="1:1" x14ac:dyDescent="0.3">
      <c r="A120" s="20"/>
    </row>
    <row r="121" spans="1:1" x14ac:dyDescent="0.3">
      <c r="A121" s="20"/>
    </row>
    <row r="122" spans="1:1" x14ac:dyDescent="0.3">
      <c r="A122" s="20"/>
    </row>
    <row r="123" spans="1:1" x14ac:dyDescent="0.3">
      <c r="A123" s="20"/>
    </row>
    <row r="124" spans="1:1" x14ac:dyDescent="0.3">
      <c r="A124" s="20"/>
    </row>
    <row r="125" spans="1:1" x14ac:dyDescent="0.3">
      <c r="A125" s="20"/>
    </row>
    <row r="126" spans="1:1" x14ac:dyDescent="0.3">
      <c r="A126" s="20"/>
    </row>
    <row r="127" spans="1:1" x14ac:dyDescent="0.3">
      <c r="A127" s="20"/>
    </row>
    <row r="128" spans="1:1" x14ac:dyDescent="0.3">
      <c r="A128" s="20"/>
    </row>
    <row r="129" spans="1:1" x14ac:dyDescent="0.3">
      <c r="A129" s="20"/>
    </row>
    <row r="130" spans="1:1" x14ac:dyDescent="0.3">
      <c r="A130" s="20"/>
    </row>
    <row r="131" spans="1:1" x14ac:dyDescent="0.3">
      <c r="A131" s="20"/>
    </row>
    <row r="132" spans="1:1" x14ac:dyDescent="0.3">
      <c r="A132" s="20"/>
    </row>
    <row r="133" spans="1:1" x14ac:dyDescent="0.3">
      <c r="A133" s="20"/>
    </row>
    <row r="134" spans="1:1" x14ac:dyDescent="0.3">
      <c r="A134" s="20"/>
    </row>
    <row r="135" spans="1:1" x14ac:dyDescent="0.3">
      <c r="A135" s="20"/>
    </row>
    <row r="136" spans="1:1" x14ac:dyDescent="0.3">
      <c r="A136" s="20"/>
    </row>
    <row r="137" spans="1:1" x14ac:dyDescent="0.3">
      <c r="A137" s="20"/>
    </row>
    <row r="138" spans="1:1" x14ac:dyDescent="0.3">
      <c r="A138" s="20"/>
    </row>
    <row r="139" spans="1:1" x14ac:dyDescent="0.3">
      <c r="A139" s="20"/>
    </row>
    <row r="140" spans="1:1" x14ac:dyDescent="0.3">
      <c r="A140" s="20"/>
    </row>
    <row r="141" spans="1:1" x14ac:dyDescent="0.3">
      <c r="A141" s="20"/>
    </row>
    <row r="142" spans="1:1" x14ac:dyDescent="0.3">
      <c r="A142" s="20"/>
    </row>
    <row r="143" spans="1:1" x14ac:dyDescent="0.3">
      <c r="A143" s="20"/>
    </row>
    <row r="144" spans="1:1" x14ac:dyDescent="0.3">
      <c r="A144" s="20"/>
    </row>
  </sheetData>
  <hyperlinks>
    <hyperlink ref="B2" r:id="rId1" display="https://doi.org/10.1016/j.indcrop.2012.10.027"/>
    <hyperlink ref="B3" r:id="rId2" display="https://doi.org/10.1016/S2221-1691(12)60198-1"/>
    <hyperlink ref="B4" r:id="rId3" display="https://doi.org/10.1016/j.biortech.2013.09.061"/>
    <hyperlink ref="B5" r:id="rId4" display="https://doi.org/10.1016/j.bcab.2015.08.010"/>
    <hyperlink ref="B6" r:id="rId5" display="https://doi.org/10.1016/j.biortech.2011.08.095"/>
    <hyperlink ref="B7" r:id="rId6" display="https://doi.org/10.1016/j.jenvman.2013.01.003"/>
    <hyperlink ref="B8" r:id="rId7" display="https://doi.org/10.1016/j.bcab.2018.01.005"/>
    <hyperlink ref="B9" r:id="rId8" display="https://doi.org/10.1016/j.fuel.2014.01.107"/>
    <hyperlink ref="B10" r:id="rId9" display="https://doi.org/10.1016/j.biortech.2017.03.092"/>
    <hyperlink ref="B11" r:id="rId10" display="https://doi.org/10.1016/j.indcrop.2018.05.022"/>
    <hyperlink ref="B12" r:id="rId11" display="https://doi.org/10.1016/j.jbiosc.2010.07.005"/>
    <hyperlink ref="B13" r:id="rId12" display="https://doi.org/10.1016/j.nbt.2011.05.006"/>
    <hyperlink ref="B14" r:id="rId13" display="https://doi.org/10.1016/j.biortech.2014.06.082"/>
    <hyperlink ref="B15" r:id="rId14" display="https://doi.org/10.1016/j.jtice.2015.04.026"/>
    <hyperlink ref="B16" r:id="rId15" display="https://doi.org/10.1016/j.bej.2018.01.019"/>
    <hyperlink ref="B17" r:id="rId16" display="https://doi.org/10.1016/j.ibiod.2016.05.024"/>
    <hyperlink ref="B18" r:id="rId17" display="https://doi.org/10.1016/j.biortech.2010.04.027"/>
    <hyperlink ref="B19" r:id="rId18" display="https://doi.org/10.1016/j.ibiod.2014.08.006"/>
    <hyperlink ref="B20" r:id="rId19" display="https://doi.org/10.1016/j.biortech.2015.06.101"/>
    <hyperlink ref="B21" r:id="rId20" display="https://doi.org/10.1016/j.proeng.2011.11.053"/>
    <hyperlink ref="B22" r:id="rId21" display="https://doi.org/10.1016/j.bcab.2013.02.003"/>
    <hyperlink ref="B23" r:id="rId22" display="https://doi.org/10.1016/j.indcrop.2013.01.010"/>
    <hyperlink ref="B24" r:id="rId23" display="https://doi.org/10.1016/j.carbpol.2011.03.010"/>
    <hyperlink ref="B25" r:id="rId24" display="https://doi.org/10.1016/j.enzmictec.2016.05.011"/>
    <hyperlink ref="B26" r:id="rId25" display="https://doi.org/10.1016/j.ijbiomac.2018.05.128"/>
    <hyperlink ref="B27" r:id="rId26" display="https://doi.org/10.1016/j.renene.2016.05.011"/>
    <hyperlink ref="B28" r:id="rId27" display="https://doi.org/10.1016/j.procbio.2011.05.020"/>
    <hyperlink ref="B29" r:id="rId28" display="https://doi.org/10.1016/j.bcab.2016.01.014"/>
    <hyperlink ref="B30" r:id="rId29" display="https://doi.org/10.1016/j.procbio.2013.05.003"/>
    <hyperlink ref="B31" r:id="rId30" display="https://doi.org/10.1016/j.bcab.2016.04.003"/>
    <hyperlink ref="B32" r:id="rId31" display="https://doi.org/10.1016/j.biortech.2017.09.055"/>
    <hyperlink ref="B33" r:id="rId32" display="https://doi.org/10.1016/j.jtice.2016.12.032"/>
    <hyperlink ref="B34" r:id="rId33" display="https://doi.org/10.1016/j.indcrop.2011.04.006"/>
    <hyperlink ref="B35" r:id="rId34" display="https://doi.org/10.1016/j.foodchem.2015.11.089"/>
    <hyperlink ref="B36" r:id="rId35" display="https://doi.org/10.1016/j.jrras.2014.04.004"/>
    <hyperlink ref="B37" r:id="rId36" display="https://doi.org/10.1016/j.biortech.2011.03.032"/>
    <hyperlink ref="B38" r:id="rId37" display="https://doi.org/10.1016/j.renene.2016.05.071"/>
    <hyperlink ref="B39" r:id="rId38" display="https://doi.org/10.1016/j.carbpol.2012.05.068"/>
    <hyperlink ref="B40" r:id="rId39" display="https://doi.org/10.1016/j.carbpol.2011.04.044"/>
    <hyperlink ref="B41" r:id="rId40" display="https://doi.org/10.1016/j.renene.2018.07.130"/>
    <hyperlink ref="B42" r:id="rId41" display="https://doi.org/10.1016/j.fbp.2011.08.003"/>
    <hyperlink ref="B43" r:id="rId42" display="https://doi.org/10.1016/j.fbp.2013.08.010"/>
    <hyperlink ref="B44" r:id="rId43" display="https://doi.org/10.1016/j.anres.2016.02.004"/>
    <hyperlink ref="B45" r:id="rId44" display="https://doi.org/10.1016/j.biortech.2010.04.033"/>
    <hyperlink ref="B46" r:id="rId45" display="https://doi.org/10.1016/j.indcrop.2012.07.023"/>
    <hyperlink ref="B47" r:id="rId46" display="https://doi.org/10.1016/j.biortech.2014.10.161"/>
    <hyperlink ref="B48" r:id="rId47" display="https://doi.org/10.1016/j.bcab.2014.07.002"/>
    <hyperlink ref="B49" r:id="rId48" display="https://doi.org/10.1016/j.jece.2019.103193"/>
    <hyperlink ref="B50" r:id="rId49" display="https://doi.org/10.1016/j.biortech.2012.05.140"/>
    <hyperlink ref="B51" r:id="rId50" display="https://doi.org/10.1016/j.wasman.2012.03.006"/>
    <hyperlink ref="B52" r:id="rId51" display="https://doi.org/10.1016/j.cej.2015.08.046"/>
    <hyperlink ref="B53" r:id="rId52" display="https://doi.org/10.1016/j.biortech.2017.01.075"/>
    <hyperlink ref="B54" r:id="rId53" display="https://doi.org/10.1016/j.egypro.2017.10.269"/>
    <hyperlink ref="B55" r:id="rId54" display="https://doi.org/10.1016/j.ejbt.2015.05.007"/>
    <hyperlink ref="B56" r:id="rId55" display="https://doi.org/10.1016/j.jgeb.2016.09.007"/>
    <hyperlink ref="B57" r:id="rId56" display="https://doi.org/10.1016/j.jgeb.2018.02.006"/>
    <hyperlink ref="B58" r:id="rId57" display="https://doi.org/10.1016/j.bcab.2019.101165"/>
    <hyperlink ref="B59" r:id="rId58" display="https://doi.org/10.1016/j.ibiod.2017.01.006"/>
    <hyperlink ref="B60" r:id="rId59" display="https://doi.org/10.1016/j.foodchem.2016.10.003"/>
    <hyperlink ref="B61" r:id="rId60" display="https://doi.org/10.1016/j.biortech.2017.08.192"/>
    <hyperlink ref="B62" r:id="rId61" display="https://doi.org/10.1016/j.bcab.2017.06.001"/>
    <hyperlink ref="B63" r:id="rId62" display="https://doi.org/10.1016/j.fbp.2013.04.008"/>
    <hyperlink ref="B64" r:id="rId63" display="https://doi.org/10.1016/j.indcrop.2017.08.031"/>
    <hyperlink ref="B65" r:id="rId64" display="https://doi.org/10.1016/j.renene.2019.01.066"/>
    <hyperlink ref="B66" r:id="rId65" display="https://doi.org/10.1016/j.ibiod.2011.04.005"/>
    <hyperlink ref="B67" r:id="rId66" display="https://doi.org/10.1016/j.bcab.2018.07.018"/>
    <hyperlink ref="B68" r:id="rId67" display="https://doi.org/10.1016/j.bej.2010.01.012"/>
    <hyperlink ref="B69" r:id="rId68" display="https://doi.org/10.1016/j.jrras.2014.05.001"/>
    <hyperlink ref="B70" r:id="rId69" display="https://doi.org/10.1016/j.indcrop.2011.04.001"/>
  </hyperlinks>
  <pageMargins left="0.7" right="0.7" top="0.75" bottom="0.75" header="0.3" footer="0.3"/>
  <pageSetup paperSize="9" orientation="portrait" horizontalDpi="300" verticalDpi="300" r:id="rId70"/>
  <tableParts count="1">
    <tablePart r:id="rId7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SI data</vt:lpstr>
      <vt:lpstr>Introduction</vt:lpstr>
      <vt:lpstr>Data table</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2020-01-10T11:12:12Z</dcterms:modified>
</cp:coreProperties>
</file>