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bookViews>
    <workbookView xWindow="0" yWindow="1155" windowWidth="22875" windowHeight="9195"/>
  </bookViews>
  <sheets>
    <sheet name="Plots" sheetId="7" r:id="rId1"/>
    <sheet name="Epoxy" sheetId="1" r:id="rId2"/>
    <sheet name="0.5%" sheetId="2" r:id="rId3"/>
    <sheet name="1%" sheetId="3" r:id="rId4"/>
    <sheet name="1.5%" sheetId="4" r:id="rId5"/>
    <sheet name="2.5%" sheetId="5" r:id="rId6"/>
    <sheet name="5%" sheetId="6" r:id="rId7"/>
    <sheet name="PS (correction factor)" sheetId="10" r:id="rId8"/>
    <sheet name="Denisty" sheetId="9" r:id="rId9"/>
  </sheets>
  <calcPr calcId="171027"/>
</workbook>
</file>

<file path=xl/calcChain.xml><?xml version="1.0" encoding="utf-8"?>
<calcChain xmlns="http://schemas.openxmlformats.org/spreadsheetml/2006/main">
  <c r="H7" i="7" l="1"/>
  <c r="I7" i="7" s="1"/>
  <c r="I3" i="7"/>
  <c r="I4" i="7"/>
  <c r="I5" i="7"/>
  <c r="I6" i="7"/>
  <c r="I2" i="7"/>
  <c r="C13" i="10" l="1"/>
  <c r="C9" i="10"/>
  <c r="B9" i="10"/>
  <c r="C7" i="10"/>
  <c r="B7" i="10"/>
  <c r="G17" i="9"/>
  <c r="G14" i="9"/>
  <c r="G11" i="9"/>
  <c r="G8" i="9"/>
  <c r="G5" i="9"/>
  <c r="G2" i="9"/>
  <c r="G6" i="7" l="1"/>
  <c r="G7" i="7"/>
  <c r="G2" i="7"/>
  <c r="G5" i="7"/>
  <c r="G4" i="7"/>
  <c r="G3" i="7"/>
  <c r="B9" i="2"/>
  <c r="F3" i="7" s="1"/>
  <c r="E17" i="9"/>
  <c r="C17" i="9"/>
  <c r="E14" i="9"/>
  <c r="C14" i="9"/>
  <c r="E11" i="9"/>
  <c r="C11" i="9"/>
  <c r="E8" i="9"/>
  <c r="C8" i="9"/>
  <c r="E5" i="9"/>
  <c r="C5" i="9"/>
  <c r="E2" i="9"/>
  <c r="C2" i="9"/>
  <c r="B7" i="6"/>
  <c r="E7" i="7" s="1"/>
  <c r="B7" i="5"/>
  <c r="E6" i="7" s="1"/>
  <c r="B7" i="4"/>
  <c r="B9" i="4" s="1"/>
  <c r="F5" i="7" s="1"/>
  <c r="B7" i="3"/>
  <c r="E4" i="7" s="1"/>
  <c r="B7" i="2"/>
  <c r="E3" i="7" s="1"/>
  <c r="B7" i="1"/>
  <c r="E2" i="7" s="1"/>
  <c r="D3" i="7"/>
  <c r="C9" i="6"/>
  <c r="D7" i="7" s="1"/>
  <c r="C9" i="5"/>
  <c r="D6" i="7" s="1"/>
  <c r="C9" i="4"/>
  <c r="D5" i="7" s="1"/>
  <c r="C9" i="3"/>
  <c r="D4" i="7" s="1"/>
  <c r="C9" i="2"/>
  <c r="C9" i="1"/>
  <c r="D2" i="7" s="1"/>
  <c r="B6" i="7"/>
  <c r="C6" i="7" s="1"/>
  <c r="H6" i="7" s="1"/>
  <c r="C7" i="6"/>
  <c r="B7" i="7" s="1"/>
  <c r="C7" i="5"/>
  <c r="C7" i="4"/>
  <c r="B5" i="7" s="1"/>
  <c r="C5" i="7" s="1"/>
  <c r="H5" i="7" s="1"/>
  <c r="C7" i="3"/>
  <c r="B4" i="7" s="1"/>
  <c r="C4" i="7" s="1"/>
  <c r="H4" i="7" s="1"/>
  <c r="C7" i="2"/>
  <c r="B3" i="7" s="1"/>
  <c r="C3" i="7" s="1"/>
  <c r="H3" i="7" s="1"/>
  <c r="C7" i="1"/>
  <c r="B2" i="7" s="1"/>
  <c r="C2" i="7" s="1"/>
  <c r="H2" i="7" s="1"/>
  <c r="C7" i="7" l="1"/>
  <c r="B9" i="1"/>
  <c r="F2" i="7" s="1"/>
  <c r="B9" i="6"/>
  <c r="F7" i="7" s="1"/>
  <c r="B9" i="5"/>
  <c r="F6" i="7" s="1"/>
  <c r="E5" i="7"/>
  <c r="B9" i="3"/>
  <c r="F4" i="7" s="1"/>
</calcChain>
</file>

<file path=xl/sharedStrings.xml><?xml version="1.0" encoding="utf-8"?>
<sst xmlns="http://schemas.openxmlformats.org/spreadsheetml/2006/main" count="67" uniqueCount="26">
  <si>
    <t>T in °C</t>
  </si>
  <si>
    <t>cp in J/gK</t>
  </si>
  <si>
    <t>TC in W/mK</t>
  </si>
  <si>
    <t>K in mW/K</t>
  </si>
  <si>
    <t>dev. in %</t>
  </si>
  <si>
    <t>Average:</t>
  </si>
  <si>
    <t>Std dev:</t>
  </si>
  <si>
    <t>STD Dev</t>
  </si>
  <si>
    <t>Diameter [mm]</t>
  </si>
  <si>
    <t>Avg Diameter</t>
  </si>
  <si>
    <t>Thickness [mm]</t>
  </si>
  <si>
    <t>Avg Thickness</t>
  </si>
  <si>
    <t>Mass [mg]</t>
  </si>
  <si>
    <t>Denisty [g/cc]</t>
  </si>
  <si>
    <t>Epoxy</t>
  </si>
  <si>
    <t>STD Dev:</t>
  </si>
  <si>
    <t>TC STD Dev</t>
  </si>
  <si>
    <t>Cp STD Dev</t>
  </si>
  <si>
    <t>Average TC [W/m K]</t>
  </si>
  <si>
    <t>Average Cp [J/g K]</t>
  </si>
  <si>
    <t>Thermal Diffusivity [mm2/s]</t>
  </si>
  <si>
    <t>GQD Loading</t>
  </si>
  <si>
    <t>Thermal Diffusivity STD Dev</t>
  </si>
  <si>
    <t>Expected</t>
  </si>
  <si>
    <t>Correction factor</t>
  </si>
  <si>
    <t>Corrected TC [W/m 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</si>
</sst>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10" fontId="1" fillId="0" borderId="0" xfId="0" applyNumberFormat="1" applyFont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6"/>
          <c:order val="0"/>
          <c:spPr>
            <a:ln w="19050">
              <a:noFill/>
            </a:ln>
          </c:spPr>
          <c:marker>
            <c:spPr>
              <a:solidFill>
                <a:srgbClr val="00B0F0"/>
              </a:solidFill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2716732283464563"/>
                  <c:y val="-2.936023622047244E-2"/>
                </c:manualLayout>
              </c:layout>
              <c:numFmt formatCode="General" sourceLinked="0"/>
            </c:trendlineLbl>
          </c:trendline>
          <c:xVal>
            <c:numRef>
              <c:f>Plots!$A$2:$A$7</c:f>
              <c:numCache>
                <c:formatCode>0.00%</c:formatCode>
                <c:ptCount val="6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>
                  <c:v>1.4999999999999999E-2</c:v>
                </c:pt>
                <c:pt idx="4">
                  <c:v>2.5000000000000001E-2</c:v>
                </c:pt>
                <c:pt idx="5" formatCode="0%">
                  <c:v>0.05</c:v>
                </c:pt>
              </c:numCache>
            </c:numRef>
          </c:xVal>
          <c:yVal>
            <c:numRef>
              <c:f>Plots!$C$2:$C$7</c:f>
              <c:numCache>
                <c:formatCode>General</c:formatCode>
                <c:ptCount val="6"/>
                <c:pt idx="0">
                  <c:v>0.20659898231229834</c:v>
                </c:pt>
                <c:pt idx="1">
                  <c:v>0.25132926949231821</c:v>
                </c:pt>
                <c:pt idx="2">
                  <c:v>0.25900474052357375</c:v>
                </c:pt>
                <c:pt idx="3">
                  <c:v>0.35321872909126051</c:v>
                </c:pt>
                <c:pt idx="4">
                  <c:v>0.3687345899820858</c:v>
                </c:pt>
                <c:pt idx="5">
                  <c:v>0.50335106740290847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880-48BC-9AD8-0C8502D6865D}"/>
            </c:ext>
          </c:extLst>
        </c:ser>
        <c:ser>
          <c:idx val="0"/>
          <c:order val="1"/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1.6203340000000004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Plots!$A$2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Plots!$C$2</c:f>
              <c:numCache>
                <c:formatCode>General</c:formatCode>
                <c:ptCount val="1"/>
                <c:pt idx="0">
                  <c:v>0.20659898231229834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Epoxy</c:v>
                </c15:tx>
              </c15:filteredSeriesTitle>
            </c:ext>
            <c:ext xmlns:c16="http://schemas.microsoft.com/office/drawing/2014/chart" uri="{C3380CC4-5D6E-409C-BE32-E72D297353CC}">
              <c16:uniqueId val="{00000002-4880-48BC-9AD8-0C8502D6865D}"/>
            </c:ext>
          </c:extLst>
        </c:ser>
        <c:ser>
          <c:idx val="1"/>
          <c:order val="2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4.6298510000000008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Plots!$A$3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xVal>
          <c:yVal>
            <c:numRef>
              <c:f>Plots!$C$3</c:f>
              <c:numCache>
                <c:formatCode>General</c:formatCode>
                <c:ptCount val="1"/>
                <c:pt idx="0">
                  <c:v>0.25132926949231821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0.50%</c:v>
                </c15:tx>
              </c15:filteredSeriesTitle>
            </c:ext>
            <c:ext xmlns:c16="http://schemas.microsoft.com/office/drawing/2014/chart" uri="{C3380CC4-5D6E-409C-BE32-E72D297353CC}">
              <c16:uniqueId val="{00000004-4880-48BC-9AD8-0C8502D6865D}"/>
            </c:ext>
          </c:extLst>
        </c:ser>
        <c:ser>
          <c:idx val="2"/>
          <c:order val="3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9.3997390000000024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Plots!$A$4</c:f>
              <c:numCache>
                <c:formatCode>0%</c:formatCode>
                <c:ptCount val="1"/>
                <c:pt idx="0">
                  <c:v>0.01</c:v>
                </c:pt>
              </c:numCache>
            </c:numRef>
          </c:xVal>
          <c:yVal>
            <c:numRef>
              <c:f>Plots!$C$4</c:f>
              <c:numCache>
                <c:formatCode>General</c:formatCode>
                <c:ptCount val="1"/>
                <c:pt idx="0">
                  <c:v>0.25900474052357375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1%</c:v>
                </c15:tx>
              </c15:filteredSeriesTitle>
            </c:ext>
            <c:ext xmlns:c16="http://schemas.microsoft.com/office/drawing/2014/chart" uri="{C3380CC4-5D6E-409C-BE32-E72D297353CC}">
              <c16:uniqueId val="{00000006-4880-48BC-9AD8-0C8502D6865D}"/>
            </c:ext>
          </c:extLst>
        </c:ser>
        <c:ser>
          <c:idx val="3"/>
          <c:order val="4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8.2584779999999997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Plots!$A$5</c:f>
              <c:numCache>
                <c:formatCode>0.00%</c:formatCode>
                <c:ptCount val="1"/>
                <c:pt idx="0">
                  <c:v>1.4999999999999999E-2</c:v>
                </c:pt>
              </c:numCache>
            </c:numRef>
          </c:xVal>
          <c:yVal>
            <c:numRef>
              <c:f>Plots!$C$5</c:f>
              <c:numCache>
                <c:formatCode>General</c:formatCode>
                <c:ptCount val="1"/>
                <c:pt idx="0">
                  <c:v>0.35321872909126051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1.5%</c:v>
                </c15:tx>
              </c15:filteredSeriesTitle>
            </c:ext>
            <c:ext xmlns:c16="http://schemas.microsoft.com/office/drawing/2014/chart" uri="{C3380CC4-5D6E-409C-BE32-E72D297353CC}">
              <c16:uniqueId val="{00000008-4880-48BC-9AD8-0C8502D6865D}"/>
            </c:ext>
          </c:extLst>
        </c:ser>
        <c:ser>
          <c:idx val="4"/>
          <c:order val="5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3.426376300000001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Plots!$A$6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xVal>
          <c:yVal>
            <c:numRef>
              <c:f>Plots!$C$6</c:f>
              <c:numCache>
                <c:formatCode>General</c:formatCode>
                <c:ptCount val="1"/>
                <c:pt idx="0">
                  <c:v>0.3687345899820858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2.50%</c:v>
                </c15:tx>
              </c15:filteredSeriesTitle>
            </c:ext>
            <c:ext xmlns:c16="http://schemas.microsoft.com/office/drawing/2014/chart" uri="{C3380CC4-5D6E-409C-BE32-E72D297353CC}">
              <c16:uniqueId val="{0000000A-4880-48BC-9AD8-0C8502D6865D}"/>
            </c:ext>
          </c:extLst>
        </c:ser>
        <c:ser>
          <c:idx val="5"/>
          <c:order val="6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7.0734046000000023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Plots!$A$7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Plots!$C$7</c:f>
              <c:numCache>
                <c:formatCode>General</c:formatCode>
                <c:ptCount val="1"/>
                <c:pt idx="0">
                  <c:v>0.50335106740290847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v>5%</c:v>
                </c15:tx>
              </c15:filteredSeriesTitle>
            </c:ext>
            <c:ext xmlns:c16="http://schemas.microsoft.com/office/drawing/2014/chart" uri="{C3380CC4-5D6E-409C-BE32-E72D297353CC}">
              <c16:uniqueId val="{0000000C-4880-48BC-9AD8-0C8502D68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67176"/>
        <c:axId val="56168816"/>
      </c:scatterChart>
      <c:valAx>
        <c:axId val="56167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>
                    <a:latin typeface="+mj-lt"/>
                  </a:rPr>
                  <a:t>Mass%</a:t>
                </a:r>
                <a:r>
                  <a:rPr lang="en-US" sz="1200" b="0" baseline="0">
                    <a:latin typeface="+mj-lt"/>
                  </a:rPr>
                  <a:t> GQD Loading</a:t>
                </a:r>
                <a:endParaRPr lang="en-US" sz="1200" b="0">
                  <a:latin typeface="+mj-lt"/>
                </a:endParaRP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68816"/>
        <c:crosses val="autoZero"/>
        <c:crossBetween val="midCat"/>
      </c:valAx>
      <c:valAx>
        <c:axId val="5616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Thermal Conductivity [W/mK]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671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Thermal Diffusivity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9525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432251816987562"/>
                  <c:y val="5.359411018839398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Plots!$A$2:$A$7</c:f>
              <c:numCache>
                <c:formatCode>0.00%</c:formatCode>
                <c:ptCount val="6"/>
                <c:pt idx="0" formatCode="0%">
                  <c:v>0</c:v>
                </c:pt>
                <c:pt idx="1">
                  <c:v>5.0000000000000001E-3</c:v>
                </c:pt>
                <c:pt idx="2" formatCode="0%">
                  <c:v>0.01</c:v>
                </c:pt>
                <c:pt idx="3">
                  <c:v>1.4999999999999999E-2</c:v>
                </c:pt>
                <c:pt idx="4">
                  <c:v>2.5000000000000001E-2</c:v>
                </c:pt>
                <c:pt idx="5" formatCode="0%">
                  <c:v>0.05</c:v>
                </c:pt>
              </c:numCache>
            </c:numRef>
          </c:xVal>
          <c:yVal>
            <c:numRef>
              <c:f>Plots!$H$2:$H$7</c:f>
              <c:numCache>
                <c:formatCode>General</c:formatCode>
                <c:ptCount val="6"/>
                <c:pt idx="0">
                  <c:v>0.16744689621126863</c:v>
                </c:pt>
                <c:pt idx="1">
                  <c:v>0.18299345140913226</c:v>
                </c:pt>
                <c:pt idx="2">
                  <c:v>0.18487297605674474</c:v>
                </c:pt>
                <c:pt idx="3">
                  <c:v>0.26414005500541909</c:v>
                </c:pt>
                <c:pt idx="4">
                  <c:v>0.2646528691677838</c:v>
                </c:pt>
                <c:pt idx="5">
                  <c:v>0.37567515108003779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2C-4493-921D-E2F8D54C6B7D}"/>
            </c:ext>
          </c:extLst>
        </c:ser>
        <c:ser>
          <c:idx val="1"/>
          <c:order val="1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0"/>
            <c:val val="2.5087770000000007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Plots!$A$2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Plots!$H$2</c:f>
              <c:numCache>
                <c:formatCode>General</c:formatCode>
                <c:ptCount val="1"/>
                <c:pt idx="0">
                  <c:v>0.16744689621126863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2C-4493-921D-E2F8D54C6B7D}"/>
            </c:ext>
          </c:extLst>
        </c:ser>
        <c:ser>
          <c:idx val="2"/>
          <c:order val="2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9.736946000000005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Plots!$A$3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xVal>
          <c:yVal>
            <c:numRef>
              <c:f>Plots!$H$3</c:f>
              <c:numCache>
                <c:formatCode>General</c:formatCode>
                <c:ptCount val="1"/>
                <c:pt idx="0">
                  <c:v>0.18299345140913226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A2C-4493-921D-E2F8D54C6B7D}"/>
            </c:ext>
          </c:extLst>
        </c:ser>
        <c:ser>
          <c:idx val="3"/>
          <c:order val="3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1.2770022000000004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Plots!$A$4</c:f>
              <c:numCache>
                <c:formatCode>0%</c:formatCode>
                <c:ptCount val="1"/>
                <c:pt idx="0">
                  <c:v>0.01</c:v>
                </c:pt>
              </c:numCache>
            </c:numRef>
          </c:xVal>
          <c:yVal>
            <c:numRef>
              <c:f>Plots!$H$4</c:f>
              <c:numCache>
                <c:formatCode>General</c:formatCode>
                <c:ptCount val="1"/>
                <c:pt idx="0">
                  <c:v>0.18487297605674474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A2C-4493-921D-E2F8D54C6B7D}"/>
            </c:ext>
          </c:extLst>
        </c:ser>
        <c:ser>
          <c:idx val="4"/>
          <c:order val="4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6.9949420000000014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Plots!$A$5</c:f>
              <c:numCache>
                <c:formatCode>0.00%</c:formatCode>
                <c:ptCount val="1"/>
                <c:pt idx="0">
                  <c:v>1.4999999999999999E-2</c:v>
                </c:pt>
              </c:numCache>
            </c:numRef>
          </c:xVal>
          <c:yVal>
            <c:numRef>
              <c:f>Plots!$H$5</c:f>
              <c:numCache>
                <c:formatCode>General</c:formatCode>
                <c:ptCount val="1"/>
                <c:pt idx="0">
                  <c:v>0.26414005500541909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A2C-4493-921D-E2F8D54C6B7D}"/>
            </c:ext>
          </c:extLst>
        </c:ser>
        <c:ser>
          <c:idx val="5"/>
          <c:order val="5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2.8107114000000006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Plots!$A$6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xVal>
          <c:yVal>
            <c:numRef>
              <c:f>Plots!$H$6</c:f>
              <c:numCache>
                <c:formatCode>General</c:formatCode>
                <c:ptCount val="1"/>
                <c:pt idx="0">
                  <c:v>0.2646528691677838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A2C-4493-921D-E2F8D54C6B7D}"/>
            </c:ext>
          </c:extLst>
        </c:ser>
        <c:ser>
          <c:idx val="6"/>
          <c:order val="6"/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5.3136769000000021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Plots!$A$7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Plots!$H$7</c:f>
              <c:numCache>
                <c:formatCode>General</c:formatCode>
                <c:ptCount val="1"/>
                <c:pt idx="0">
                  <c:v>0.37567515108003779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A2C-4493-921D-E2F8D54C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963920"/>
        <c:axId val="914968512"/>
      </c:scatterChart>
      <c:valAx>
        <c:axId val="91496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Mass% GQD Loading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968512"/>
        <c:crosses val="autoZero"/>
        <c:crossBetween val="midCat"/>
      </c:valAx>
      <c:valAx>
        <c:axId val="9149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1200">
                    <a:latin typeface="Times New Roman" panose="02020603050405020304" pitchFamily="18" charset="0"/>
                  </a:rPr>
                  <a:t>Thermal Diffusivity [</a:t>
                </a:r>
                <a:r>
                  <a:rPr lang="en-US" sz="1200" b="0" i="0" u="none" strike="noStrike" baseline="0">
                    <a:effectLst/>
                    <a:latin typeface="Times New Roman" panose="02020603050405020304" pitchFamily="18" charset="0"/>
                  </a:rPr>
                  <a:t>mm</a:t>
                </a:r>
                <a:r>
                  <a:rPr lang="en-US" sz="1200" b="0" i="0" u="none" strike="noStrike" baseline="30000">
                    <a:effectLst/>
                    <a:latin typeface="Times New Roman" panose="02020603050405020304" pitchFamily="18" charset="0"/>
                  </a:rPr>
                  <a:t>2</a:t>
                </a:r>
                <a:r>
                  <a:rPr lang="en-US" sz="1200">
                    <a:latin typeface="Times New Roman" panose="02020603050405020304" pitchFamily="18" charset="0"/>
                  </a:rPr>
                  <a:t>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963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Epoxy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1.5475000000000003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Plots!$A$2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Plots!$E$2</c:f>
              <c:numCache>
                <c:formatCode>General</c:formatCode>
                <c:ptCount val="1"/>
                <c:pt idx="0">
                  <c:v>1.257696046825034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C2-4010-8846-FB3D04A8AC5B}"/>
            </c:ext>
          </c:extLst>
        </c:ser>
        <c:ser>
          <c:idx val="1"/>
          <c:order val="1"/>
          <c:tx>
            <c:v>0.50%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6.7610870000000017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Plots!$A$3</c:f>
              <c:numCache>
                <c:formatCode>0.00%</c:formatCode>
                <c:ptCount val="1"/>
                <c:pt idx="0">
                  <c:v>5.0000000000000001E-3</c:v>
                </c:pt>
              </c:numCache>
            </c:numRef>
          </c:xVal>
          <c:yVal>
            <c:numRef>
              <c:f>Plots!$E$3</c:f>
              <c:numCache>
                <c:formatCode>General</c:formatCode>
                <c:ptCount val="1"/>
                <c:pt idx="0">
                  <c:v>1.372141337452728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C2-4010-8846-FB3D04A8AC5B}"/>
            </c:ext>
          </c:extLst>
        </c:ser>
        <c:ser>
          <c:idx val="2"/>
          <c:order val="2"/>
          <c:tx>
            <c:v>1%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7.9823980000000017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Plots!$A$4</c:f>
              <c:numCache>
                <c:formatCode>0%</c:formatCode>
                <c:ptCount val="1"/>
                <c:pt idx="0">
                  <c:v>0.01</c:v>
                </c:pt>
              </c:numCache>
            </c:numRef>
          </c:xVal>
          <c:yVal>
            <c:numRef>
              <c:f>Plots!$E$4</c:f>
              <c:numCache>
                <c:formatCode>General</c:formatCode>
                <c:ptCount val="1"/>
                <c:pt idx="0">
                  <c:v>1.409681564416166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C2-4010-8846-FB3D04A8AC5B}"/>
            </c:ext>
          </c:extLst>
        </c:ser>
        <c:ser>
          <c:idx val="3"/>
          <c:order val="3"/>
          <c:tx>
            <c:v>1.50%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9.6185600000000017E-3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Plots!$A$5</c:f>
              <c:numCache>
                <c:formatCode>0.00%</c:formatCode>
                <c:ptCount val="1"/>
                <c:pt idx="0">
                  <c:v>1.4999999999999999E-2</c:v>
                </c:pt>
              </c:numCache>
            </c:numRef>
          </c:xVal>
          <c:yVal>
            <c:numRef>
              <c:f>Plots!$E$5</c:f>
              <c:numCache>
                <c:formatCode>General</c:formatCode>
                <c:ptCount val="1"/>
                <c:pt idx="0">
                  <c:v>1.3362879226876498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C2-4010-8846-FB3D04A8AC5B}"/>
            </c:ext>
          </c:extLst>
        </c:ser>
        <c:ser>
          <c:idx val="4"/>
          <c:order val="4"/>
          <c:tx>
            <c:v>2.50%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4.4283550000000012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Plots!$A$6</c:f>
              <c:numCache>
                <c:formatCode>0.00%</c:formatCode>
                <c:ptCount val="1"/>
                <c:pt idx="0">
                  <c:v>2.5000000000000001E-2</c:v>
                </c:pt>
              </c:numCache>
            </c:numRef>
          </c:xVal>
          <c:yVal>
            <c:numRef>
              <c:f>Plots!$E$6</c:f>
              <c:numCache>
                <c:formatCode>General</c:formatCode>
                <c:ptCount val="1"/>
                <c:pt idx="0">
                  <c:v>1.3862978533706198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C2-4010-8846-FB3D04A8AC5B}"/>
            </c:ext>
          </c:extLst>
        </c:ser>
        <c:ser>
          <c:idx val="5"/>
          <c:order val="5"/>
          <c:tx>
            <c:v>5%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x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0"/>
            <c:val val="2.3881210000000007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Plots!$A$7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Plots!$E$7</c:f>
              <c:numCache>
                <c:formatCode>General</c:formatCode>
                <c:ptCount val="1"/>
                <c:pt idx="0">
                  <c:v>1.3624238826927919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C2-4010-8846-FB3D04A8A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793984"/>
        <c:axId val="763795296"/>
      </c:scatterChart>
      <c:valAx>
        <c:axId val="76379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Mass% GQD Loading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95296"/>
        <c:crosses val="autoZero"/>
        <c:crossBetween val="midCat"/>
      </c:valAx>
      <c:valAx>
        <c:axId val="763795296"/>
        <c:scaling>
          <c:orientation val="minMax"/>
          <c:max val="2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latin typeface="+mj-lt"/>
                  </a:rPr>
                  <a:t>Heat Capacity [J/g</a:t>
                </a:r>
                <a:r>
                  <a:rPr lang="en-US" sz="1200" baseline="0">
                    <a:latin typeface="+mj-lt"/>
                  </a:rPr>
                  <a:t> K]</a:t>
                </a:r>
                <a:endParaRPr lang="en-US" sz="1200">
                  <a:latin typeface="+mj-lt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93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57151</xdr:rowOff>
    </xdr:from>
    <xdr:to>
      <xdr:col>17</xdr:col>
      <xdr:colOff>19050</xdr:colOff>
      <xdr:row>32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0338EC-D820-4FA4-A6A4-312B11CA8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100012</xdr:colOff>
      <xdr:row>31</xdr:row>
      <xdr:rowOff>26669</xdr:rowOff>
    </xdr:from>
    <xdr:to>
      <xdr:col>6</xdr:col>
      <xdr:colOff>819150</xdr:colOff>
      <xdr:row>53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7E3146-CD4E-452D-89E7-7030B9BF2B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7</xdr:row>
      <xdr:rowOff>76200</xdr:rowOff>
    </xdr:from>
    <xdr:to>
      <xdr:col>6</xdr:col>
      <xdr:colOff>876300</xdr:colOff>
      <xdr:row>28</xdr:row>
      <xdr:rowOff>66674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C75EE2-0DB0-4EAC-ABBD-8CBD141C5C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B1" zoomScaleNormal="100" workbookViewId="0">
      <selection activeCell="J5" sqref="J5"/>
    </sheetView>
  </sheetViews>
  <sheetFormatPr defaultRowHeight="12.75" x14ac:dyDescent="0.2"/>
  <cols>
    <col min="1" max="1" width="12.140625" bestFit="1" customWidth="1"/>
    <col min="2" max="2" width="18.28515625" bestFit="1" customWidth="1"/>
    <col min="3" max="3" width="18.28515625" customWidth="1"/>
    <col min="4" max="4" width="12" bestFit="1" customWidth="1"/>
    <col min="5" max="5" width="16.5703125" bestFit="1" customWidth="1"/>
    <col min="6" max="6" width="11" bestFit="1" customWidth="1"/>
    <col min="7" max="7" width="16" bestFit="1" customWidth="1"/>
    <col min="8" max="8" width="23.7109375" bestFit="1" customWidth="1"/>
    <col min="9" max="9" width="24" bestFit="1" customWidth="1"/>
  </cols>
  <sheetData>
    <row r="1" spans="1:9" x14ac:dyDescent="0.2">
      <c r="A1" s="2" t="s">
        <v>21</v>
      </c>
      <c r="B1" s="2" t="s">
        <v>18</v>
      </c>
      <c r="C1" s="2" t="s">
        <v>25</v>
      </c>
      <c r="D1" s="2" t="s">
        <v>16</v>
      </c>
      <c r="E1" s="2" t="s">
        <v>19</v>
      </c>
      <c r="F1" s="2" t="s">
        <v>17</v>
      </c>
      <c r="G1" s="2" t="s">
        <v>13</v>
      </c>
      <c r="H1" s="2" t="s">
        <v>20</v>
      </c>
      <c r="I1" s="2" t="s">
        <v>22</v>
      </c>
    </row>
    <row r="2" spans="1:9" x14ac:dyDescent="0.2">
      <c r="A2" s="12">
        <v>0</v>
      </c>
      <c r="B2" s="2">
        <f>Epoxy!C7</f>
        <v>0.18953987764988603</v>
      </c>
      <c r="C2" s="2">
        <f>B2*'PS (correction factor)'!$C$13</f>
        <v>0.20659898231229834</v>
      </c>
      <c r="D2" s="2">
        <f>Epoxy!$C$9</f>
        <v>1.6203337729840787E-3</v>
      </c>
      <c r="E2" s="2">
        <f>Epoxy!B7</f>
        <v>1.257696046825034</v>
      </c>
      <c r="F2" s="2">
        <f>Epoxy!B9</f>
        <v>1.5475000261720578E-2</v>
      </c>
      <c r="G2" s="2">
        <f>Denisty!G2</f>
        <v>0.98101439516658118</v>
      </c>
      <c r="H2" s="2">
        <f>C2/(E2*Denisty!G2)</f>
        <v>0.16744689621126863</v>
      </c>
      <c r="I2" s="2">
        <f>SQRT((D2/C2)^2+(F2/E2)^2)*H2</f>
        <v>2.4432643615143836E-3</v>
      </c>
    </row>
    <row r="3" spans="1:9" x14ac:dyDescent="0.2">
      <c r="A3" s="13">
        <v>5.0000000000000001E-3</v>
      </c>
      <c r="B3" s="2">
        <f>'0.5%'!C7</f>
        <v>0.23057673593667799</v>
      </c>
      <c r="C3" s="2">
        <f>B3*'PS (correction factor)'!$C$13</f>
        <v>0.25132926949231821</v>
      </c>
      <c r="D3" s="2">
        <f>'0.5%'!$C$9</f>
        <v>4.6298507532282589E-3</v>
      </c>
      <c r="E3" s="2">
        <f>'0.5%'!B7</f>
        <v>1.372141337452728</v>
      </c>
      <c r="F3" s="2">
        <f>'0.5%'!B9</f>
        <v>6.761086769364133E-2</v>
      </c>
      <c r="G3" s="2">
        <f>Denisty!G5</f>
        <v>1.0009414457769172</v>
      </c>
      <c r="H3" s="2">
        <f>C3/(E3*Denisty!G5)</f>
        <v>0.18299345140913226</v>
      </c>
      <c r="I3" s="2">
        <f t="shared" ref="I3:I7" si="0">SQRT((D3/C3)^2+(F3/E3)^2)*H3</f>
        <v>9.6263518656258262E-3</v>
      </c>
    </row>
    <row r="4" spans="1:9" x14ac:dyDescent="0.2">
      <c r="A4" s="12">
        <v>0.01</v>
      </c>
      <c r="B4" s="2">
        <f>'1%'!C7</f>
        <v>0.23761843490289225</v>
      </c>
      <c r="C4" s="2">
        <f>B4*'PS (correction factor)'!$C$13</f>
        <v>0.25900474052357375</v>
      </c>
      <c r="D4" s="2">
        <f>'1%'!C9</f>
        <v>9.399738846194397E-3</v>
      </c>
      <c r="E4" s="2">
        <f>'1%'!B7</f>
        <v>1.409681564416166</v>
      </c>
      <c r="F4" s="2">
        <f>'1%'!B9</f>
        <v>7.9823980697449018E-2</v>
      </c>
      <c r="G4" s="2">
        <f>Denisty!G8</f>
        <v>0.99383264998785148</v>
      </c>
      <c r="H4" s="2">
        <f>C4/(E4*Denisty!G8)</f>
        <v>0.18487297605674474</v>
      </c>
      <c r="I4" s="2">
        <f t="shared" si="0"/>
        <v>1.2434056610796242E-2</v>
      </c>
    </row>
    <row r="5" spans="1:9" x14ac:dyDescent="0.2">
      <c r="A5" s="13">
        <v>1.4999999999999999E-2</v>
      </c>
      <c r="B5" s="2">
        <f>'1.5%'!C7</f>
        <v>0.32405307105726455</v>
      </c>
      <c r="C5" s="2">
        <f>B5*'PS (correction factor)'!$C$13</f>
        <v>0.35321872909126051</v>
      </c>
      <c r="D5" s="2">
        <f>'1.5%'!C9</f>
        <v>8.2584759040049676E-3</v>
      </c>
      <c r="E5" s="2">
        <f>'1.5%'!B7</f>
        <v>1.3362879226876498</v>
      </c>
      <c r="F5" s="2">
        <f>'1.5%'!B9</f>
        <v>9.6185642589972746E-3</v>
      </c>
      <c r="G5" s="2">
        <f>Denisty!G11</f>
        <v>1.0007127113061101</v>
      </c>
      <c r="H5" s="2">
        <f>C5/(E5*Denisty!G11)</f>
        <v>0.26414005500541909</v>
      </c>
      <c r="I5" s="2">
        <f t="shared" si="0"/>
        <v>6.4617998093721265E-3</v>
      </c>
    </row>
    <row r="6" spans="1:9" x14ac:dyDescent="0.2">
      <c r="A6" s="13">
        <v>2.5000000000000001E-2</v>
      </c>
      <c r="B6" s="2">
        <f>'2.5%'!C7</f>
        <v>0.33828777028939438</v>
      </c>
      <c r="C6" s="2">
        <f>B6*'PS (correction factor)'!$C$13</f>
        <v>0.3687345899820858</v>
      </c>
      <c r="D6" s="2">
        <f>'2.5%'!C9</f>
        <v>3.4263762690839104E-2</v>
      </c>
      <c r="E6" s="2">
        <f>'2.5%'!B7</f>
        <v>1.3862978533706198</v>
      </c>
      <c r="F6" s="2">
        <f>'2.5%'!B9</f>
        <v>4.4283554978241782E-2</v>
      </c>
      <c r="G6" s="2">
        <f>Denisty!G14</f>
        <v>1.0050339260329073</v>
      </c>
      <c r="H6" s="2">
        <f>C6/(E6*Denisty!G14)</f>
        <v>0.2646528691677838</v>
      </c>
      <c r="I6" s="2">
        <f t="shared" si="0"/>
        <v>2.6004761529917153E-2</v>
      </c>
    </row>
    <row r="7" spans="1:9" x14ac:dyDescent="0.2">
      <c r="A7" s="12">
        <v>0.05</v>
      </c>
      <c r="B7" s="2">
        <f>'5%'!C7</f>
        <v>0.46178881746024736</v>
      </c>
      <c r="C7" s="2">
        <f>B7*'PS (correction factor)'!$C$13</f>
        <v>0.50335106740290847</v>
      </c>
      <c r="D7" s="2">
        <f>'5%'!C9</f>
        <v>7.0734046449762195E-2</v>
      </c>
      <c r="E7" s="2">
        <f>'5%'!B7</f>
        <v>1.3624238826927919</v>
      </c>
      <c r="F7" s="2">
        <f>'5%'!B9</f>
        <v>2.3881211095466981E-2</v>
      </c>
      <c r="G7" s="2">
        <f>Denisty!G17</f>
        <v>0.98343639397303606</v>
      </c>
      <c r="H7" s="2">
        <f>C7/(E7*Denisty!G17)</f>
        <v>0.37567515108003779</v>
      </c>
      <c r="I7" s="2">
        <f t="shared" si="0"/>
        <v>5.3201330502839692E-2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14" sqref="I14:I19"/>
    </sheetView>
  </sheetViews>
  <sheetFormatPr defaultRowHeight="12.75" x14ac:dyDescent="0.2"/>
  <cols>
    <col min="3" max="3" width="11.140625" customWidth="1"/>
    <col min="4" max="4" width="10.1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40.983001708984375</v>
      </c>
      <c r="B2">
        <v>1.25024584654015</v>
      </c>
      <c r="C2">
        <v>0.18754965288590716</v>
      </c>
      <c r="D2">
        <v>999.9472993983768</v>
      </c>
      <c r="E2">
        <v>22.272185492431863</v>
      </c>
    </row>
    <row r="3" spans="1:5" x14ac:dyDescent="0.2">
      <c r="A3">
        <v>41.98699951171875</v>
      </c>
      <c r="B3">
        <v>1.2289886608188301</v>
      </c>
      <c r="C3">
        <v>0.18869973662225434</v>
      </c>
      <c r="D3">
        <v>398.2596619771769</v>
      </c>
      <c r="E3">
        <v>20.649351995561549</v>
      </c>
    </row>
    <row r="4" spans="1:5" x14ac:dyDescent="0.2">
      <c r="A4">
        <v>42.98699951171875</v>
      </c>
      <c r="B4">
        <v>1.2687846583429201</v>
      </c>
      <c r="C4">
        <v>0.18852081417122701</v>
      </c>
      <c r="D4">
        <v>999.9472993983768</v>
      </c>
      <c r="E4">
        <v>21.750596856231414</v>
      </c>
    </row>
    <row r="5" spans="1:5" x14ac:dyDescent="0.2">
      <c r="A5">
        <v>43.98699951171875</v>
      </c>
      <c r="B5">
        <v>1.2779781225306901</v>
      </c>
      <c r="C5">
        <v>0.19154531680099537</v>
      </c>
      <c r="D5">
        <v>999.9472993983768</v>
      </c>
      <c r="E5">
        <v>21.936873715610915</v>
      </c>
    </row>
    <row r="6" spans="1:5" x14ac:dyDescent="0.2">
      <c r="A6">
        <v>44.98699951171875</v>
      </c>
      <c r="B6">
        <v>1.2624829458925799</v>
      </c>
      <c r="C6">
        <v>0.19138386776904626</v>
      </c>
      <c r="D6">
        <v>999.9472993983768</v>
      </c>
      <c r="E6">
        <v>20.365265388187325</v>
      </c>
    </row>
    <row r="7" spans="1:5" x14ac:dyDescent="0.2">
      <c r="A7" t="s">
        <v>5</v>
      </c>
      <c r="B7">
        <f>AVERAGE(B2:B6)</f>
        <v>1.257696046825034</v>
      </c>
      <c r="C7">
        <f>AVERAGE(C2:C6)</f>
        <v>0.18953987764988603</v>
      </c>
    </row>
    <row r="9" spans="1:5" x14ac:dyDescent="0.2">
      <c r="A9" t="s">
        <v>15</v>
      </c>
      <c r="B9">
        <f>_xlfn.STDEV.P(B2:B7)</f>
        <v>1.5475000261720578E-2</v>
      </c>
      <c r="C9">
        <f>_xlfn.STDEV.P(C2:C6)</f>
        <v>1.6203337729840787E-3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2" sqref="C2:C6"/>
    </sheetView>
  </sheetViews>
  <sheetFormatPr defaultRowHeight="12.75" x14ac:dyDescent="0.2"/>
  <cols>
    <col min="3" max="3" width="11.140625" customWidth="1"/>
    <col min="4" max="4" width="10.1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41.025001525878906</v>
      </c>
      <c r="B2">
        <v>1.4916539012577099</v>
      </c>
      <c r="C2">
        <v>0.22630270808217093</v>
      </c>
      <c r="D2">
        <v>999.9472993983768</v>
      </c>
      <c r="E2">
        <v>86.430751315322468</v>
      </c>
    </row>
    <row r="3" spans="1:5" x14ac:dyDescent="0.2">
      <c r="A3">
        <v>42.020000457763672</v>
      </c>
      <c r="B3">
        <v>1.3701496771305</v>
      </c>
      <c r="C3">
        <v>0.22494715151225067</v>
      </c>
      <c r="D3">
        <v>999.9472993983768</v>
      </c>
      <c r="E3">
        <v>96.479004704592441</v>
      </c>
    </row>
    <row r="4" spans="1:5" x14ac:dyDescent="0.2">
      <c r="A4">
        <v>43.025001525878906</v>
      </c>
      <c r="B4">
        <v>1.37340914858915</v>
      </c>
      <c r="C4">
        <v>0.23010307214454184</v>
      </c>
      <c r="D4">
        <v>999.9472993983768</v>
      </c>
      <c r="E4">
        <v>98.352582658936754</v>
      </c>
    </row>
    <row r="5" spans="1:5" x14ac:dyDescent="0.2">
      <c r="A5">
        <v>44.025001525878906</v>
      </c>
      <c r="B5">
        <v>1.2575964123395</v>
      </c>
      <c r="C5">
        <v>0.23702031787083924</v>
      </c>
      <c r="D5">
        <v>999.9472993983768</v>
      </c>
      <c r="E5">
        <v>111.92602795566205</v>
      </c>
    </row>
    <row r="6" spans="1:5" x14ac:dyDescent="0.2">
      <c r="A6">
        <v>45.028999328613281</v>
      </c>
      <c r="B6">
        <v>1.3678975479467801</v>
      </c>
      <c r="C6">
        <v>0.23451043007358727</v>
      </c>
      <c r="D6">
        <v>999.9472993983768</v>
      </c>
      <c r="E6">
        <v>100.55910337705735</v>
      </c>
    </row>
    <row r="7" spans="1:5" x14ac:dyDescent="0.2">
      <c r="A7" t="s">
        <v>5</v>
      </c>
      <c r="B7">
        <f>AVERAGE(B2:B6)</f>
        <v>1.372141337452728</v>
      </c>
      <c r="C7">
        <f>AVERAGE(C2:C6)</f>
        <v>0.23057673593667799</v>
      </c>
    </row>
    <row r="9" spans="1:5" x14ac:dyDescent="0.2">
      <c r="A9" t="s">
        <v>7</v>
      </c>
      <c r="B9">
        <f>_xlfn.STDEV.P(B2:B7)</f>
        <v>6.761086769364133E-2</v>
      </c>
      <c r="C9">
        <f>_xlfn.STDEV.P(C2:C6)</f>
        <v>4.6298507532282589E-3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2" sqref="C2:C6"/>
    </sheetView>
  </sheetViews>
  <sheetFormatPr defaultRowHeight="12.75" x14ac:dyDescent="0.2"/>
  <cols>
    <col min="3" max="3" width="11.140625" customWidth="1"/>
    <col min="4" max="4" width="10.140625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x14ac:dyDescent="0.2">
      <c r="A2" s="6">
        <v>41.041000366210938</v>
      </c>
      <c r="B2" s="2">
        <v>1.5611160943875999</v>
      </c>
      <c r="C2">
        <v>0.25412287200830452</v>
      </c>
      <c r="D2" s="2">
        <v>180.57617996959613</v>
      </c>
      <c r="E2" s="7">
        <v>79.794471447286213</v>
      </c>
    </row>
    <row r="3" spans="1:5" x14ac:dyDescent="0.2">
      <c r="A3" s="6">
        <v>42.041000366210938</v>
      </c>
      <c r="B3" s="2">
        <v>1.44362920087753</v>
      </c>
      <c r="C3">
        <v>0.22573095461758244</v>
      </c>
      <c r="D3" s="2">
        <v>999.9472993983768</v>
      </c>
      <c r="E3" s="7">
        <v>76.30203529806117</v>
      </c>
    </row>
    <row r="4" spans="1:5" x14ac:dyDescent="0.2">
      <c r="A4" s="6">
        <v>43.044998168945313</v>
      </c>
      <c r="B4" s="2">
        <v>1.3891747533210801</v>
      </c>
      <c r="C4">
        <v>0.23234527381453624</v>
      </c>
      <c r="D4" s="2">
        <v>999.9472993983768</v>
      </c>
      <c r="E4" s="7">
        <v>81.499189950187599</v>
      </c>
    </row>
    <row r="5" spans="1:5" x14ac:dyDescent="0.2">
      <c r="A5" s="6">
        <v>44.041000366210938</v>
      </c>
      <c r="B5" s="2">
        <v>1.3190622678005399</v>
      </c>
      <c r="C5">
        <v>0.23779605398390036</v>
      </c>
      <c r="D5" s="2">
        <v>999.9472993983768</v>
      </c>
      <c r="E5" s="7">
        <v>86.823884733076653</v>
      </c>
    </row>
    <row r="6" spans="1:5" ht="13.5" thickBot="1" x14ac:dyDescent="0.25">
      <c r="A6" s="8">
        <v>45.041000366210938</v>
      </c>
      <c r="B6" s="9">
        <v>1.33542550569408</v>
      </c>
      <c r="C6">
        <v>0.23809702009013781</v>
      </c>
      <c r="D6" s="9">
        <v>999.9472993983768</v>
      </c>
      <c r="E6" s="10">
        <v>86.431892835284344</v>
      </c>
    </row>
    <row r="7" spans="1:5" x14ac:dyDescent="0.2">
      <c r="A7" t="s">
        <v>5</v>
      </c>
      <c r="B7">
        <f>AVERAGE(B2:B6)</f>
        <v>1.409681564416166</v>
      </c>
      <c r="C7">
        <f>AVERAGE(C2:C6)</f>
        <v>0.23761843490289225</v>
      </c>
    </row>
    <row r="9" spans="1:5" x14ac:dyDescent="0.2">
      <c r="A9" t="s">
        <v>6</v>
      </c>
      <c r="B9">
        <f>_xlfn.STDEV.P(B2:B7)</f>
        <v>7.9823980697449018E-2</v>
      </c>
      <c r="C9">
        <f>_xlfn.STDEV.P(C2:C6)</f>
        <v>9.399738846194397E-3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26" sqref="G26"/>
    </sheetView>
  </sheetViews>
  <sheetFormatPr defaultRowHeight="12.75" x14ac:dyDescent="0.2"/>
  <cols>
    <col min="3" max="3" width="11.140625" customWidth="1"/>
    <col min="4" max="4" width="10.1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40.994998931884766</v>
      </c>
      <c r="B2">
        <v>1.3338860016465</v>
      </c>
      <c r="C2">
        <v>0.31751863493779903</v>
      </c>
      <c r="D2">
        <v>44.418114535513659</v>
      </c>
      <c r="E2">
        <v>1.7686128901549623</v>
      </c>
    </row>
    <row r="3" spans="1:5" x14ac:dyDescent="0.2">
      <c r="A3">
        <v>42</v>
      </c>
      <c r="B3">
        <v>1.3177426816070099</v>
      </c>
      <c r="C3">
        <v>0.31452078125034394</v>
      </c>
      <c r="D3">
        <v>43.441149251513075</v>
      </c>
      <c r="E3">
        <v>0.88690145859760972</v>
      </c>
    </row>
    <row r="4" spans="1:5" x14ac:dyDescent="0.2">
      <c r="A4">
        <v>42.991001129150391</v>
      </c>
      <c r="B4">
        <v>1.33754280922428</v>
      </c>
      <c r="C4">
        <v>0.33098255753597627</v>
      </c>
      <c r="D4">
        <v>41.36331100537781</v>
      </c>
      <c r="E4">
        <v>1.7259674128803744</v>
      </c>
    </row>
    <row r="5" spans="1:5" x14ac:dyDescent="0.2">
      <c r="A5">
        <v>43.994998931884766</v>
      </c>
      <c r="B5">
        <v>1.3439049485585199</v>
      </c>
      <c r="C5">
        <v>0.32095075988251015</v>
      </c>
      <c r="D5">
        <v>46.335776233125699</v>
      </c>
      <c r="E5">
        <v>1.4975633258545922</v>
      </c>
    </row>
    <row r="6" spans="1:5" x14ac:dyDescent="0.2">
      <c r="A6">
        <v>44.991001129150391</v>
      </c>
      <c r="B6">
        <v>1.34836317240194</v>
      </c>
      <c r="C6">
        <v>0.33629262167969348</v>
      </c>
      <c r="D6">
        <v>41.991492975163389</v>
      </c>
      <c r="E6">
        <v>1.6310887041640305</v>
      </c>
    </row>
    <row r="7" spans="1:5" x14ac:dyDescent="0.2">
      <c r="A7" t="s">
        <v>5</v>
      </c>
      <c r="B7">
        <f>AVERAGE(B2:B6)</f>
        <v>1.3362879226876498</v>
      </c>
      <c r="C7">
        <f>AVERAGE(C2:C6)</f>
        <v>0.32405307105726455</v>
      </c>
    </row>
    <row r="9" spans="1:5" x14ac:dyDescent="0.2">
      <c r="A9" t="s">
        <v>7</v>
      </c>
      <c r="B9">
        <f>_xlfn.STDEV.P(B2:B7)</f>
        <v>9.6185642589972746E-3</v>
      </c>
      <c r="C9">
        <f>_xlfn.STDEV.P(C2:C6)</f>
        <v>8.2584759040049676E-3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2" sqref="C2:C6"/>
    </sheetView>
  </sheetViews>
  <sheetFormatPr defaultRowHeight="12.75" x14ac:dyDescent="0.2"/>
  <cols>
    <col min="3" max="3" width="11.140625" customWidth="1"/>
    <col min="4" max="4" width="10.1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41.012001037597656</v>
      </c>
      <c r="B2">
        <v>1.4761447469109199</v>
      </c>
      <c r="C2">
        <v>0.27873379573324669</v>
      </c>
      <c r="D2">
        <v>73.212607793719314</v>
      </c>
      <c r="E2">
        <v>20.665374310253412</v>
      </c>
    </row>
    <row r="3" spans="1:5" x14ac:dyDescent="0.2">
      <c r="A3">
        <v>42.015998840332031</v>
      </c>
      <c r="B3">
        <v>1.3937415263247099</v>
      </c>
      <c r="C3">
        <v>0.32709820008492851</v>
      </c>
      <c r="D3">
        <v>44.254551810808437</v>
      </c>
      <c r="E3">
        <v>22.431484658398983</v>
      </c>
    </row>
    <row r="4" spans="1:5" x14ac:dyDescent="0.2">
      <c r="A4">
        <v>43.020000457763672</v>
      </c>
      <c r="B4">
        <v>1.37181523588691</v>
      </c>
      <c r="C4">
        <v>0.34509013855461484</v>
      </c>
      <c r="D4">
        <v>42.660679733589589</v>
      </c>
      <c r="E4">
        <v>22.722630092106147</v>
      </c>
    </row>
    <row r="5" spans="1:5" x14ac:dyDescent="0.2">
      <c r="A5">
        <v>44.015998840332031</v>
      </c>
      <c r="B5">
        <v>1.3448586345807001</v>
      </c>
      <c r="C5">
        <v>0.36292229821657573</v>
      </c>
      <c r="D5">
        <v>40.101169961836902</v>
      </c>
      <c r="E5">
        <v>25.850993950268165</v>
      </c>
    </row>
    <row r="6" spans="1:5" x14ac:dyDescent="0.2">
      <c r="A6">
        <v>45.015998840332031</v>
      </c>
      <c r="B6">
        <v>1.3449291231498599</v>
      </c>
      <c r="C6">
        <v>0.37759441885760636</v>
      </c>
      <c r="D6">
        <v>37.794684567893945</v>
      </c>
      <c r="E6">
        <v>23.653946052102754</v>
      </c>
    </row>
    <row r="7" spans="1:5" x14ac:dyDescent="0.2">
      <c r="A7" t="s">
        <v>5</v>
      </c>
      <c r="B7">
        <f>AVERAGE(B2:B6)</f>
        <v>1.3862978533706198</v>
      </c>
      <c r="C7">
        <f>AVERAGE(C2:C6)</f>
        <v>0.33828777028939438</v>
      </c>
    </row>
    <row r="9" spans="1:5" x14ac:dyDescent="0.2">
      <c r="A9" t="s">
        <v>7</v>
      </c>
      <c r="B9">
        <f>_xlfn.STDEV.P(B2:B7)</f>
        <v>4.4283554978241782E-2</v>
      </c>
      <c r="C9">
        <f>_xlfn.STDEV.P(C2:C6)</f>
        <v>3.4263762690839104E-2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1" sqref="E11"/>
    </sheetView>
  </sheetViews>
  <sheetFormatPr defaultRowHeight="12.75" x14ac:dyDescent="0.2"/>
  <cols>
    <col min="3" max="3" width="11.140625" customWidth="1"/>
    <col min="4" max="4" width="10.1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41.004001617431641</v>
      </c>
      <c r="B2">
        <v>1.37906220880525</v>
      </c>
      <c r="C2">
        <v>0.36758060888912036</v>
      </c>
      <c r="D2">
        <v>40.296075944383176</v>
      </c>
      <c r="E2">
        <v>24.307606261967756</v>
      </c>
    </row>
    <row r="3" spans="1:5" x14ac:dyDescent="0.2">
      <c r="A3">
        <v>42.020000457763672</v>
      </c>
      <c r="B3">
        <v>1.35309268974603</v>
      </c>
      <c r="C3">
        <v>0.40025788622071096</v>
      </c>
      <c r="D3">
        <v>33.799305444598048</v>
      </c>
      <c r="E3">
        <v>26.75580484359557</v>
      </c>
    </row>
    <row r="4" spans="1:5" x14ac:dyDescent="0.2">
      <c r="A4">
        <v>43.007999420166016</v>
      </c>
      <c r="B4">
        <v>1.37835136464259</v>
      </c>
      <c r="C4">
        <v>0.47573747514537629</v>
      </c>
      <c r="D4">
        <v>29.208382501192368</v>
      </c>
      <c r="E4">
        <v>31.379553971532332</v>
      </c>
    </row>
    <row r="5" spans="1:5" x14ac:dyDescent="0.2">
      <c r="A5">
        <v>44.007999420166016</v>
      </c>
      <c r="B5">
        <v>1.3152091029520401</v>
      </c>
      <c r="C5">
        <v>0.56515288289723287</v>
      </c>
      <c r="D5">
        <v>25.776071979423826</v>
      </c>
      <c r="E5">
        <v>37.305196016414747</v>
      </c>
    </row>
    <row r="6" spans="1:5" x14ac:dyDescent="0.2">
      <c r="A6">
        <v>45.015998840332031</v>
      </c>
      <c r="B6">
        <v>1.3864040473180499</v>
      </c>
      <c r="C6">
        <v>0.5002152341487961</v>
      </c>
      <c r="D6">
        <v>28.344006745127075</v>
      </c>
      <c r="E6">
        <v>32.963150624879098</v>
      </c>
    </row>
    <row r="7" spans="1:5" x14ac:dyDescent="0.2">
      <c r="A7" t="s">
        <v>5</v>
      </c>
      <c r="B7">
        <f>AVERAGE(B2:B6)</f>
        <v>1.3624238826927919</v>
      </c>
      <c r="C7">
        <f>AVERAGE(C2:C6)</f>
        <v>0.46178881746024736</v>
      </c>
    </row>
    <row r="9" spans="1:5" x14ac:dyDescent="0.2">
      <c r="A9" t="s">
        <v>15</v>
      </c>
      <c r="B9">
        <f>_xlfn.STDEV.P(B2:B7)</f>
        <v>2.3881211095466981E-2</v>
      </c>
      <c r="C9">
        <f>_xlfn.STDEV.P(C2:C6)</f>
        <v>7.0734046449762195E-2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I30" sqref="I30"/>
    </sheetView>
  </sheetViews>
  <sheetFormatPr defaultRowHeight="12.75" x14ac:dyDescent="0.2"/>
  <cols>
    <col min="3" max="3" width="11.140625" customWidth="1"/>
    <col min="4" max="4" width="10.1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41.007999420166016</v>
      </c>
      <c r="B2">
        <v>1.2652607246155612</v>
      </c>
      <c r="C2">
        <v>0.13807946299379956</v>
      </c>
      <c r="D2">
        <v>17.349249820199994</v>
      </c>
      <c r="E2">
        <v>0.72626794278034679</v>
      </c>
    </row>
    <row r="3" spans="1:5" x14ac:dyDescent="0.2">
      <c r="A3">
        <v>42.004001617431641</v>
      </c>
      <c r="B3">
        <v>1.263205098055352</v>
      </c>
      <c r="C3">
        <v>0.1178120953925455</v>
      </c>
      <c r="D3">
        <v>19.628396697630393</v>
      </c>
      <c r="E3">
        <v>0.70703039583629357</v>
      </c>
    </row>
    <row r="4" spans="1:5" x14ac:dyDescent="0.2">
      <c r="A4">
        <v>43.012001037597656</v>
      </c>
      <c r="B4">
        <v>1.2599081190387502</v>
      </c>
      <c r="C4">
        <v>0.15482540478213602</v>
      </c>
      <c r="D4">
        <v>16.322105629118596</v>
      </c>
      <c r="E4">
        <v>0.7280557930104683</v>
      </c>
    </row>
    <row r="5" spans="1:5" x14ac:dyDescent="0.2">
      <c r="A5">
        <v>44.004001617431641</v>
      </c>
      <c r="B5">
        <v>1.249209310753399</v>
      </c>
      <c r="C5">
        <v>0.17644319749196891</v>
      </c>
      <c r="D5">
        <v>15.603774854680667</v>
      </c>
      <c r="E5">
        <v>0.88497322745152485</v>
      </c>
    </row>
    <row r="6" spans="1:5" x14ac:dyDescent="0.2">
      <c r="A6">
        <v>45.015998840332031</v>
      </c>
      <c r="B6">
        <v>1.322539044861053</v>
      </c>
      <c r="C6">
        <v>0.12751695457368389</v>
      </c>
      <c r="D6">
        <v>19.539634821158312</v>
      </c>
      <c r="E6">
        <v>1.5802681683193449</v>
      </c>
    </row>
    <row r="7" spans="1:5" x14ac:dyDescent="0.2">
      <c r="A7" t="s">
        <v>5</v>
      </c>
      <c r="B7">
        <f>AVERAGE(B2:B6)</f>
        <v>1.2720244594648231</v>
      </c>
      <c r="C7">
        <f>AVERAGE(C2:C6)</f>
        <v>0.14293542304682677</v>
      </c>
    </row>
    <row r="9" spans="1:5" x14ac:dyDescent="0.2">
      <c r="A9" t="s">
        <v>15</v>
      </c>
      <c r="B9">
        <f>_xlfn.STDEV.P(B2:B7)</f>
        <v>2.3602928132542778E-2</v>
      </c>
      <c r="C9">
        <f>_xlfn.STDEV.P(C2:C6)</f>
        <v>2.0768407374908683E-2</v>
      </c>
    </row>
    <row r="11" spans="1:5" x14ac:dyDescent="0.2">
      <c r="A11" t="s">
        <v>23</v>
      </c>
      <c r="B11">
        <v>1.2916000000000001</v>
      </c>
      <c r="C11">
        <v>0.15579999999999999</v>
      </c>
    </row>
    <row r="13" spans="1:5" x14ac:dyDescent="0.2">
      <c r="A13" s="20" t="s">
        <v>24</v>
      </c>
      <c r="B13" s="20"/>
      <c r="C13">
        <f>C11/C7</f>
        <v>1.0900027206618943</v>
      </c>
    </row>
  </sheetData>
  <mergeCells count="1">
    <mergeCell ref="A13:B13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K15" sqref="K15"/>
    </sheetView>
  </sheetViews>
  <sheetFormatPr defaultRowHeight="12.75" x14ac:dyDescent="0.2"/>
  <cols>
    <col min="1" max="1" width="11.28515625" bestFit="1" customWidth="1"/>
    <col min="2" max="2" width="13.42578125" bestFit="1" customWidth="1"/>
    <col min="3" max="3" width="12" bestFit="1" customWidth="1"/>
    <col min="4" max="4" width="14.42578125" bestFit="1" customWidth="1"/>
    <col min="5" max="5" width="13.140625" bestFit="1" customWidth="1"/>
    <col min="6" max="6" width="9.85546875" bestFit="1" customWidth="1"/>
    <col min="7" max="7" width="12.5703125" bestFit="1" customWidth="1"/>
  </cols>
  <sheetData>
    <row r="1" spans="1:7" x14ac:dyDescent="0.2">
      <c r="A1" s="2"/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</row>
    <row r="2" spans="1:7" x14ac:dyDescent="0.2">
      <c r="A2" s="22" t="s">
        <v>14</v>
      </c>
      <c r="B2" s="11">
        <v>6.5</v>
      </c>
      <c r="C2" s="23">
        <f>AVERAGE(B2:B4)</f>
        <v>6.4833333333333334</v>
      </c>
      <c r="D2" s="11">
        <v>1.41</v>
      </c>
      <c r="E2" s="23">
        <f>AVERAGE(D2:D4)</f>
        <v>1.3966666666666665</v>
      </c>
      <c r="F2" s="22">
        <v>45.21</v>
      </c>
      <c r="G2" s="22">
        <f>F2/(3.14*((C2/2)^2)*E2)</f>
        <v>0.98101439516658118</v>
      </c>
    </row>
    <row r="3" spans="1:7" x14ac:dyDescent="0.2">
      <c r="A3" s="22"/>
      <c r="B3" s="11">
        <v>6.48</v>
      </c>
      <c r="C3" s="23"/>
      <c r="D3" s="11">
        <v>1.39</v>
      </c>
      <c r="E3" s="23"/>
      <c r="F3" s="22"/>
      <c r="G3" s="22"/>
    </row>
    <row r="4" spans="1:7" x14ac:dyDescent="0.2">
      <c r="A4" s="22"/>
      <c r="B4" s="11">
        <v>6.47</v>
      </c>
      <c r="C4" s="23"/>
      <c r="D4" s="11">
        <v>1.39</v>
      </c>
      <c r="E4" s="23"/>
      <c r="F4" s="22"/>
      <c r="G4" s="22"/>
    </row>
    <row r="5" spans="1:7" x14ac:dyDescent="0.2">
      <c r="A5" s="21">
        <v>5.0000000000000001E-3</v>
      </c>
      <c r="B5" s="11">
        <v>6.5</v>
      </c>
      <c r="C5" s="23">
        <f>AVERAGE(B5:B7)</f>
        <v>6.4933333333333332</v>
      </c>
      <c r="D5" s="11">
        <v>1.7</v>
      </c>
      <c r="E5" s="23">
        <f>AVERAGE(D5:D7)</f>
        <v>1.7</v>
      </c>
      <c r="F5" s="22">
        <v>56.32</v>
      </c>
      <c r="G5" s="22">
        <f>F5/(3.14*((C5/2)^2)*E5)</f>
        <v>1.0009414457769172</v>
      </c>
    </row>
    <row r="6" spans="1:7" x14ac:dyDescent="0.2">
      <c r="A6" s="22"/>
      <c r="B6" s="11">
        <v>6.5</v>
      </c>
      <c r="C6" s="23"/>
      <c r="D6" s="11">
        <v>1.71</v>
      </c>
      <c r="E6" s="23"/>
      <c r="F6" s="22"/>
      <c r="G6" s="22"/>
    </row>
    <row r="7" spans="1:7" x14ac:dyDescent="0.2">
      <c r="A7" s="22"/>
      <c r="B7" s="11">
        <v>6.48</v>
      </c>
      <c r="C7" s="23"/>
      <c r="D7" s="11">
        <v>1.69</v>
      </c>
      <c r="E7" s="23"/>
      <c r="F7" s="22"/>
      <c r="G7" s="22"/>
    </row>
    <row r="8" spans="1:7" x14ac:dyDescent="0.2">
      <c r="A8" s="24">
        <v>0.01</v>
      </c>
      <c r="B8" s="11">
        <v>6.5</v>
      </c>
      <c r="C8" s="23">
        <f>AVERAGE(B8:B10)</f>
        <v>6.5</v>
      </c>
      <c r="D8" s="11">
        <v>1.57</v>
      </c>
      <c r="E8" s="23">
        <f>AVERAGE(D8:D10)</f>
        <v>1.5666666666666667</v>
      </c>
      <c r="F8" s="22">
        <v>51.64</v>
      </c>
      <c r="G8" s="22">
        <f>F8/(3.14*((C8/2)^2)*E8)</f>
        <v>0.99383264998785148</v>
      </c>
    </row>
    <row r="9" spans="1:7" x14ac:dyDescent="0.2">
      <c r="A9" s="22"/>
      <c r="B9" s="11">
        <v>6.49</v>
      </c>
      <c r="C9" s="23"/>
      <c r="D9" s="11">
        <v>1.56</v>
      </c>
      <c r="E9" s="23"/>
      <c r="F9" s="22"/>
      <c r="G9" s="22"/>
    </row>
    <row r="10" spans="1:7" x14ac:dyDescent="0.2">
      <c r="A10" s="22"/>
      <c r="B10" s="11">
        <v>6.51</v>
      </c>
      <c r="C10" s="23"/>
      <c r="D10" s="11">
        <v>1.57</v>
      </c>
      <c r="E10" s="23"/>
      <c r="F10" s="22"/>
      <c r="G10" s="22"/>
    </row>
    <row r="11" spans="1:7" x14ac:dyDescent="0.2">
      <c r="A11" s="21">
        <v>1.4999999999999999E-2</v>
      </c>
      <c r="B11" s="11">
        <v>6.5</v>
      </c>
      <c r="C11" s="23">
        <f>AVERAGE(B11:B13)</f>
        <v>6.5100000000000007</v>
      </c>
      <c r="D11" s="11">
        <v>1.64</v>
      </c>
      <c r="E11" s="23">
        <f>AVERAGE(D11:D13)</f>
        <v>1.6433333333333333</v>
      </c>
      <c r="F11" s="22">
        <v>54.71</v>
      </c>
      <c r="G11" s="22">
        <f>F11/(3.14*((C11/2)^2)*E11)</f>
        <v>1.0007127113061101</v>
      </c>
    </row>
    <row r="12" spans="1:7" x14ac:dyDescent="0.2">
      <c r="A12" s="22"/>
      <c r="B12" s="11">
        <v>6.52</v>
      </c>
      <c r="C12" s="23"/>
      <c r="D12" s="11">
        <v>1.65</v>
      </c>
      <c r="E12" s="23"/>
      <c r="F12" s="22"/>
      <c r="G12" s="22"/>
    </row>
    <row r="13" spans="1:7" x14ac:dyDescent="0.2">
      <c r="A13" s="22"/>
      <c r="B13" s="11">
        <v>6.51</v>
      </c>
      <c r="C13" s="23"/>
      <c r="D13" s="11">
        <v>1.64</v>
      </c>
      <c r="E13" s="23"/>
      <c r="F13" s="22"/>
      <c r="G13" s="22"/>
    </row>
    <row r="14" spans="1:7" x14ac:dyDescent="0.2">
      <c r="A14" s="21">
        <v>2.5000000000000001E-2</v>
      </c>
      <c r="B14" s="11">
        <v>6.49</v>
      </c>
      <c r="C14" s="23">
        <f>AVERAGE(B14:B16)</f>
        <v>6.5100000000000007</v>
      </c>
      <c r="D14" s="11">
        <v>1.77</v>
      </c>
      <c r="E14" s="23">
        <f>AVERAGE(D14:D16)</f>
        <v>1.7666666666666668</v>
      </c>
      <c r="F14" s="22">
        <v>59.07</v>
      </c>
      <c r="G14" s="22">
        <f>F14/(3.14*((C14/2)^2)*E14)</f>
        <v>1.0050339260329073</v>
      </c>
    </row>
    <row r="15" spans="1:7" x14ac:dyDescent="0.2">
      <c r="A15" s="22"/>
      <c r="B15" s="11">
        <v>6.51</v>
      </c>
      <c r="C15" s="23"/>
      <c r="D15" s="11">
        <v>1.76</v>
      </c>
      <c r="E15" s="23"/>
      <c r="F15" s="22"/>
      <c r="G15" s="22"/>
    </row>
    <row r="16" spans="1:7" x14ac:dyDescent="0.2">
      <c r="A16" s="22"/>
      <c r="B16" s="11">
        <v>6.53</v>
      </c>
      <c r="C16" s="23"/>
      <c r="D16" s="11">
        <v>1.77</v>
      </c>
      <c r="E16" s="23"/>
      <c r="F16" s="22"/>
      <c r="G16" s="22"/>
    </row>
    <row r="17" spans="1:7" x14ac:dyDescent="0.2">
      <c r="A17" s="24">
        <v>0.05</v>
      </c>
      <c r="B17" s="11">
        <v>6.51</v>
      </c>
      <c r="C17" s="23">
        <f>AVERAGE(B17:B19)</f>
        <v>6.5133333333333328</v>
      </c>
      <c r="D17" s="11">
        <v>1.97</v>
      </c>
      <c r="E17" s="23">
        <f>AVERAGE(D17:D19)</f>
        <v>1.9666666666666668</v>
      </c>
      <c r="F17" s="22">
        <v>64.41</v>
      </c>
      <c r="G17" s="22">
        <f>F17/(3.14*((C17/2)^2)*E17)</f>
        <v>0.98343639397303606</v>
      </c>
    </row>
    <row r="18" spans="1:7" x14ac:dyDescent="0.2">
      <c r="A18" s="22"/>
      <c r="B18" s="11">
        <v>6.53</v>
      </c>
      <c r="C18" s="23"/>
      <c r="D18" s="11">
        <v>1.98</v>
      </c>
      <c r="E18" s="23"/>
      <c r="F18" s="22"/>
      <c r="G18" s="22"/>
    </row>
    <row r="19" spans="1:7" x14ac:dyDescent="0.2">
      <c r="A19" s="22"/>
      <c r="B19" s="11">
        <v>6.5</v>
      </c>
      <c r="C19" s="23"/>
      <c r="D19" s="11">
        <v>1.95</v>
      </c>
      <c r="E19" s="23"/>
      <c r="F19" s="22"/>
      <c r="G19" s="22"/>
    </row>
    <row r="22" spans="1:7" x14ac:dyDescent="0.2">
      <c r="A22" s="1"/>
      <c r="B22" s="14"/>
      <c r="C22" s="14"/>
      <c r="D22" s="15"/>
      <c r="E22" s="15"/>
      <c r="F22" s="15"/>
    </row>
    <row r="23" spans="1:7" x14ac:dyDescent="0.2">
      <c r="A23" s="1"/>
      <c r="B23" s="16"/>
      <c r="C23" s="16"/>
      <c r="D23" s="17"/>
      <c r="E23" s="17"/>
      <c r="F23" s="17"/>
    </row>
    <row r="24" spans="1:7" x14ac:dyDescent="0.2">
      <c r="A24" s="1"/>
      <c r="B24" s="18"/>
      <c r="C24" s="16"/>
      <c r="D24" s="17"/>
      <c r="E24" s="17"/>
      <c r="F24" s="17"/>
    </row>
    <row r="25" spans="1:7" x14ac:dyDescent="0.2">
      <c r="A25" s="1"/>
      <c r="B25" s="19"/>
      <c r="C25" s="16"/>
      <c r="D25" s="17"/>
      <c r="E25" s="17"/>
      <c r="F25" s="17"/>
    </row>
    <row r="26" spans="1:7" x14ac:dyDescent="0.2">
      <c r="A26" s="1"/>
      <c r="B26" s="18"/>
      <c r="C26" s="16"/>
      <c r="D26" s="17"/>
      <c r="E26" s="17"/>
      <c r="F26" s="17"/>
    </row>
    <row r="27" spans="1:7" x14ac:dyDescent="0.2">
      <c r="A27" s="1"/>
      <c r="B27" s="18"/>
      <c r="C27" s="16"/>
      <c r="D27" s="17"/>
      <c r="E27" s="17"/>
      <c r="F27" s="17"/>
    </row>
    <row r="28" spans="1:7" x14ac:dyDescent="0.2">
      <c r="A28" s="1"/>
      <c r="B28" s="19"/>
      <c r="C28" s="16"/>
      <c r="D28" s="17"/>
      <c r="E28" s="17"/>
      <c r="F28" s="17"/>
    </row>
  </sheetData>
  <mergeCells count="30">
    <mergeCell ref="A5:A7"/>
    <mergeCell ref="C5:C7"/>
    <mergeCell ref="E5:E7"/>
    <mergeCell ref="F5:F7"/>
    <mergeCell ref="G5:G7"/>
    <mergeCell ref="A2:A4"/>
    <mergeCell ref="C2:C4"/>
    <mergeCell ref="E2:E4"/>
    <mergeCell ref="F2:F4"/>
    <mergeCell ref="G2:G4"/>
    <mergeCell ref="A11:A13"/>
    <mergeCell ref="C11:C13"/>
    <mergeCell ref="E11:E13"/>
    <mergeCell ref="F11:F13"/>
    <mergeCell ref="G11:G13"/>
    <mergeCell ref="A8:A10"/>
    <mergeCell ref="C8:C10"/>
    <mergeCell ref="E8:E10"/>
    <mergeCell ref="F8:F10"/>
    <mergeCell ref="G8:G10"/>
    <mergeCell ref="A17:A19"/>
    <mergeCell ref="C17:C19"/>
    <mergeCell ref="E17:E19"/>
    <mergeCell ref="F17:F19"/>
    <mergeCell ref="G17:G19"/>
    <mergeCell ref="A14:A16"/>
    <mergeCell ref="C14:C16"/>
    <mergeCell ref="E14:E16"/>
    <mergeCell ref="F14:F16"/>
    <mergeCell ref="G14:G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Plots</vt:lpstr>
      <vt:lpstr>Epoxy</vt:lpstr>
      <vt:lpstr>0.5%</vt:lpstr>
      <vt:lpstr>1%</vt:lpstr>
      <vt:lpstr>1.5%</vt:lpstr>
      <vt:lpstr>2.5%</vt:lpstr>
      <vt:lpstr>5%</vt:lpstr>
      <vt:lpstr>PS (correction factor)</vt:lpstr>
      <vt:lpstr>Denisty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2017-08-05T16:56:44Z</dcterms:created>
  <dcterms:modified xsi:type="dcterms:W3CDTF">2017-08-19T22:06:25Z</dcterms:modified>
</cp:coreProperties>
</file>