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UCV\Ramón Calvo\Resultados\"/>
    </mc:Choice>
  </mc:AlternateContent>
  <bookViews>
    <workbookView xWindow="120" yWindow="72" windowWidth="21720" windowHeight="13620" activeTab="4"/>
  </bookViews>
  <sheets>
    <sheet name="BCA1" sheetId="3" r:id="rId1"/>
    <sheet name="BCA2" sheetId="4" r:id="rId2"/>
    <sheet name="BCA3" sheetId="1" r:id="rId3"/>
    <sheet name="BCA4" sheetId="2" r:id="rId4"/>
    <sheet name="Hoja4" sheetId="5" r:id="rId5"/>
    <sheet name="Hoja1" sheetId="6" r:id="rId6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6" l="1"/>
  <c r="B4" i="6"/>
  <c r="B3" i="6"/>
  <c r="B2" i="6"/>
  <c r="L13" i="4" l="1"/>
  <c r="L12" i="4"/>
  <c r="E12" i="4"/>
  <c r="F12" i="4" s="1"/>
  <c r="L11" i="4"/>
  <c r="E11" i="4"/>
  <c r="F11" i="4" s="1"/>
  <c r="L10" i="4"/>
  <c r="E10" i="4"/>
  <c r="L9" i="4"/>
  <c r="E9" i="4"/>
  <c r="L8" i="4"/>
  <c r="M8" i="4" s="1"/>
  <c r="Q8" i="4" s="1"/>
  <c r="R8" i="4" s="1"/>
  <c r="E8" i="4"/>
  <c r="L7" i="4"/>
  <c r="E7" i="4"/>
  <c r="L6" i="4"/>
  <c r="M6" i="4" s="1"/>
  <c r="Q6" i="4" s="1"/>
  <c r="R6" i="4" s="1"/>
  <c r="E6" i="4"/>
  <c r="L5" i="4"/>
  <c r="E5" i="4"/>
  <c r="L13" i="3"/>
  <c r="L12" i="3"/>
  <c r="E12" i="3"/>
  <c r="F12" i="3" s="1"/>
  <c r="L11" i="3"/>
  <c r="E11" i="3"/>
  <c r="F11" i="3" s="1"/>
  <c r="L10" i="3"/>
  <c r="M10" i="3" s="1"/>
  <c r="Q10" i="3" s="1"/>
  <c r="R10" i="3" s="1"/>
  <c r="E10" i="3"/>
  <c r="L9" i="3"/>
  <c r="E9" i="3"/>
  <c r="L8" i="3"/>
  <c r="M8" i="3" s="1"/>
  <c r="Q8" i="3" s="1"/>
  <c r="R8" i="3" s="1"/>
  <c r="E8" i="3"/>
  <c r="L7" i="3"/>
  <c r="E7" i="3"/>
  <c r="L6" i="3"/>
  <c r="M6" i="3" s="1"/>
  <c r="Q6" i="3" s="1"/>
  <c r="R6" i="3" s="1"/>
  <c r="E6" i="3"/>
  <c r="L5" i="3"/>
  <c r="E5" i="3"/>
  <c r="L13" i="2"/>
  <c r="L12" i="2"/>
  <c r="E12" i="2"/>
  <c r="F12" i="2" s="1"/>
  <c r="L11" i="2"/>
  <c r="E11" i="2"/>
  <c r="L10" i="2"/>
  <c r="E10" i="2"/>
  <c r="F10" i="2" s="1"/>
  <c r="L9" i="2"/>
  <c r="E9" i="2"/>
  <c r="L8" i="2"/>
  <c r="E8" i="2"/>
  <c r="F8" i="2" s="1"/>
  <c r="L7" i="2"/>
  <c r="E7" i="2"/>
  <c r="L6" i="2"/>
  <c r="E6" i="2"/>
  <c r="F6" i="2" s="1"/>
  <c r="L5" i="2"/>
  <c r="E5" i="2"/>
  <c r="L6" i="1"/>
  <c r="L7" i="1"/>
  <c r="L8" i="1"/>
  <c r="L9" i="1"/>
  <c r="L10" i="1"/>
  <c r="L5" i="1"/>
  <c r="E5" i="1"/>
  <c r="E6" i="1"/>
  <c r="E7" i="1"/>
  <c r="E8" i="1"/>
  <c r="E9" i="1"/>
  <c r="E10" i="1"/>
  <c r="E11" i="1"/>
  <c r="E12" i="1"/>
  <c r="F12" i="1" s="1"/>
  <c r="F6" i="4" l="1"/>
  <c r="F8" i="4"/>
  <c r="F10" i="4"/>
  <c r="M11" i="4"/>
  <c r="Q11" i="4" s="1"/>
  <c r="R11" i="4" s="1"/>
  <c r="T12" i="4" s="1"/>
  <c r="M10" i="4"/>
  <c r="Q10" i="4" s="1"/>
  <c r="R10" i="4" s="1"/>
  <c r="F5" i="4"/>
  <c r="F9" i="4"/>
  <c r="M12" i="4"/>
  <c r="Q12" i="4" s="1"/>
  <c r="R12" i="4" s="1"/>
  <c r="M7" i="4"/>
  <c r="Q7" i="4" s="1"/>
  <c r="R7" i="4" s="1"/>
  <c r="M13" i="4"/>
  <c r="Q13" i="4" s="1"/>
  <c r="R13" i="4" s="1"/>
  <c r="M12" i="3"/>
  <c r="Q12" i="3" s="1"/>
  <c r="R12" i="3" s="1"/>
  <c r="M7" i="3"/>
  <c r="Q7" i="3" s="1"/>
  <c r="R7" i="3" s="1"/>
  <c r="M9" i="3"/>
  <c r="Q9" i="3" s="1"/>
  <c r="R9" i="3" s="1"/>
  <c r="T9" i="3" s="1"/>
  <c r="M13" i="3"/>
  <c r="Q13" i="3" s="1"/>
  <c r="R13" i="3" s="1"/>
  <c r="F6" i="3"/>
  <c r="F8" i="3"/>
  <c r="F10" i="3"/>
  <c r="M11" i="3"/>
  <c r="Q11" i="3" s="1"/>
  <c r="R11" i="3" s="1"/>
  <c r="T12" i="3" s="1"/>
  <c r="M5" i="4"/>
  <c r="Q5" i="4" s="1"/>
  <c r="R5" i="4" s="1"/>
  <c r="T6" i="4" s="1"/>
  <c r="F7" i="4"/>
  <c r="D40" i="4" s="1"/>
  <c r="M9" i="4"/>
  <c r="Q9" i="4" s="1"/>
  <c r="R9" i="4" s="1"/>
  <c r="S9" i="4" s="1"/>
  <c r="F5" i="3"/>
  <c r="F9" i="3"/>
  <c r="M5" i="3"/>
  <c r="Q5" i="3" s="1"/>
  <c r="F7" i="3"/>
  <c r="S12" i="4"/>
  <c r="S9" i="3"/>
  <c r="M10" i="1"/>
  <c r="Q10" i="1" s="1"/>
  <c r="R10" i="1" s="1"/>
  <c r="F7" i="2"/>
  <c r="F11" i="2"/>
  <c r="M5" i="2"/>
  <c r="Q5" i="2" s="1"/>
  <c r="R5" i="2" s="1"/>
  <c r="M6" i="2"/>
  <c r="Q6" i="2" s="1"/>
  <c r="R6" i="2" s="1"/>
  <c r="M7" i="2"/>
  <c r="Q7" i="2" s="1"/>
  <c r="R7" i="2" s="1"/>
  <c r="M9" i="2"/>
  <c r="Q9" i="2" s="1"/>
  <c r="R9" i="2" s="1"/>
  <c r="M10" i="2"/>
  <c r="Q10" i="2" s="1"/>
  <c r="R10" i="2" s="1"/>
  <c r="M11" i="2"/>
  <c r="Q11" i="2" s="1"/>
  <c r="R11" i="2" s="1"/>
  <c r="F5" i="2"/>
  <c r="M8" i="2"/>
  <c r="Q8" i="2" s="1"/>
  <c r="R8" i="2" s="1"/>
  <c r="F9" i="2"/>
  <c r="M13" i="2"/>
  <c r="Q13" i="2" s="1"/>
  <c r="R13" i="2" s="1"/>
  <c r="M12" i="2"/>
  <c r="Q12" i="2" s="1"/>
  <c r="R12" i="2" s="1"/>
  <c r="F10" i="1"/>
  <c r="F6" i="1"/>
  <c r="M9" i="1"/>
  <c r="Q9" i="1" s="1"/>
  <c r="R9" i="1" s="1"/>
  <c r="M8" i="1"/>
  <c r="Q8" i="1" s="1"/>
  <c r="R8" i="1" s="1"/>
  <c r="M7" i="1"/>
  <c r="Q7" i="1" s="1"/>
  <c r="R7" i="1" s="1"/>
  <c r="M6" i="1"/>
  <c r="Q6" i="1" s="1"/>
  <c r="R6" i="1" s="1"/>
  <c r="F8" i="1"/>
  <c r="F11" i="1"/>
  <c r="F9" i="1"/>
  <c r="F7" i="1"/>
  <c r="F5" i="1"/>
  <c r="M5" i="1"/>
  <c r="Q5" i="1" s="1"/>
  <c r="R5" i="1" s="1"/>
  <c r="L11" i="1"/>
  <c r="M11" i="1" s="1"/>
  <c r="Q11" i="1" s="1"/>
  <c r="R11" i="1" s="1"/>
  <c r="L12" i="1"/>
  <c r="M12" i="1" s="1"/>
  <c r="Q12" i="1" s="1"/>
  <c r="R12" i="1" s="1"/>
  <c r="L13" i="1"/>
  <c r="M13" i="1" s="1"/>
  <c r="Q13" i="1" s="1"/>
  <c r="R13" i="1" s="1"/>
  <c r="S6" i="1" l="1"/>
  <c r="S9" i="1"/>
  <c r="S12" i="3"/>
  <c r="T9" i="2"/>
  <c r="S9" i="2"/>
  <c r="S12" i="2"/>
  <c r="T12" i="2"/>
  <c r="T12" i="1"/>
  <c r="S6" i="2"/>
  <c r="T6" i="2"/>
  <c r="R5" i="3"/>
  <c r="S6" i="3" s="1"/>
  <c r="T6" i="1"/>
  <c r="S12" i="1"/>
  <c r="T9" i="1"/>
  <c r="T9" i="4"/>
  <c r="D41" i="4"/>
  <c r="S6" i="4"/>
  <c r="D41" i="3"/>
  <c r="D40" i="3"/>
  <c r="D40" i="2"/>
  <c r="D41" i="2"/>
  <c r="D41" i="1"/>
  <c r="T6" i="3" l="1"/>
  <c r="D40" i="1"/>
</calcChain>
</file>

<file path=xl/sharedStrings.xml><?xml version="1.0" encoding="utf-8"?>
<sst xmlns="http://schemas.openxmlformats.org/spreadsheetml/2006/main" count="160" uniqueCount="41">
  <si>
    <t>[BSA]mg/ml</t>
  </si>
  <si>
    <t>promedios</t>
  </si>
  <si>
    <t>Absorbancias 550nm</t>
  </si>
  <si>
    <t>Cuantificación proteínas</t>
  </si>
  <si>
    <t>y=ax+b</t>
  </si>
  <si>
    <t>x=y-b/a</t>
  </si>
  <si>
    <t>a= pendiente</t>
  </si>
  <si>
    <t>b=intersección al eje</t>
  </si>
  <si>
    <r>
      <t>[prot.]mg/ml (</t>
    </r>
    <r>
      <rPr>
        <sz val="11"/>
        <color theme="1"/>
        <rFont val="Calibri"/>
        <family val="2"/>
      </rPr>
      <t>µg/µl)</t>
    </r>
  </si>
  <si>
    <t>restar blanco</t>
  </si>
  <si>
    <t>Promedios</t>
  </si>
  <si>
    <t>Restar Blanco</t>
  </si>
  <si>
    <t>Muestras</t>
  </si>
  <si>
    <t>Abs. 1:x</t>
  </si>
  <si>
    <t xml:space="preserve">Recta patrón </t>
  </si>
  <si>
    <t>B1</t>
  </si>
  <si>
    <t>B2</t>
  </si>
  <si>
    <t>B3</t>
  </si>
  <si>
    <t>C1</t>
  </si>
  <si>
    <t>C2</t>
  </si>
  <si>
    <t>C3</t>
  </si>
  <si>
    <t>P1</t>
  </si>
  <si>
    <t>P2</t>
  </si>
  <si>
    <t>P3</t>
  </si>
  <si>
    <t>Promedio</t>
  </si>
  <si>
    <t>Desv. Estándar</t>
  </si>
  <si>
    <t xml:space="preserve"> Absorbancias 550 nm</t>
  </si>
  <si>
    <t xml:space="preserve"> Absorbancias 550 nm </t>
  </si>
  <si>
    <t xml:space="preserve"> Absorbancias 550 nm  </t>
  </si>
  <si>
    <t>B</t>
  </si>
  <si>
    <t>C</t>
  </si>
  <si>
    <t>P</t>
  </si>
  <si>
    <t>D. Est</t>
  </si>
  <si>
    <t>[prot.]mg/ml (µg/µl)</t>
  </si>
  <si>
    <t>PBS</t>
  </si>
  <si>
    <t>PBS +  NaCl 0,5 M</t>
  </si>
  <si>
    <t>PBS +  NaCl 0,5 M + Triton 1%</t>
  </si>
  <si>
    <t>PBS +  NaCl 0,5 M + Tween 20 0,5%</t>
  </si>
  <si>
    <t>PBS +  NaCl 0.5 M</t>
  </si>
  <si>
    <t>PBS +  NaCl 0.5 M + Tween 20 0.5%</t>
  </si>
  <si>
    <t>PBS +  NaCl 0.5 M + Triton X-100 1%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</si>
</sst>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"/>
    <numFmt numFmtId="165" formatCode="0.000"/>
    <numFmt numFmtId="166" formatCode="0.0"/>
    <numFmt numFmtId="167" formatCode="0.0000000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0" xfId="0" applyFill="1" applyBorder="1"/>
    <xf numFmtId="0" fontId="1" fillId="0" borderId="0" xfId="0" applyFont="1" applyFill="1" applyBorder="1" applyAlignment="1">
      <alignment wrapText="1"/>
    </xf>
    <xf numFmtId="165" fontId="0" fillId="0" borderId="0" xfId="0" applyNumberFormat="1" applyFill="1" applyBorder="1"/>
    <xf numFmtId="0" fontId="0" fillId="0" borderId="0" xfId="0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3" fillId="0" borderId="1" xfId="0" applyNumberFormat="1" applyFont="1" applyFill="1" applyBorder="1" applyAlignment="1" applyProtection="1">
      <alignment horizontal="center" vertical="center"/>
    </xf>
    <xf numFmtId="165" fontId="0" fillId="0" borderId="1" xfId="0" applyNumberFormat="1" applyFill="1" applyBorder="1"/>
    <xf numFmtId="165" fontId="2" fillId="0" borderId="1" xfId="0" applyNumberFormat="1" applyFont="1" applyFill="1" applyBorder="1" applyAlignment="1">
      <alignment wrapText="1"/>
    </xf>
    <xf numFmtId="164" fontId="3" fillId="0" borderId="1" xfId="0" applyNumberFormat="1" applyFont="1" applyFill="1" applyBorder="1" applyAlignment="1" applyProtection="1">
      <alignment horizontal="center" vertical="center"/>
    </xf>
    <xf numFmtId="165" fontId="0" fillId="0" borderId="3" xfId="0" applyNumberFormat="1" applyFill="1" applyBorder="1"/>
    <xf numFmtId="165" fontId="2" fillId="0" borderId="3" xfId="0" applyNumberFormat="1" applyFont="1" applyFill="1" applyBorder="1" applyAlignment="1">
      <alignment wrapText="1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4" fillId="2" borderId="7" xfId="0" applyNumberFormat="1" applyFont="1" applyFill="1" applyBorder="1" applyAlignment="1" applyProtection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0" fillId="0" borderId="8" xfId="0" applyFill="1" applyBorder="1"/>
    <xf numFmtId="0" fontId="0" fillId="0" borderId="1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14" xfId="0" applyFill="1" applyBorder="1"/>
    <xf numFmtId="0" fontId="0" fillId="0" borderId="19" xfId="0" applyFill="1" applyBorder="1"/>
    <xf numFmtId="0" fontId="0" fillId="0" borderId="15" xfId="0" applyFill="1" applyBorder="1"/>
    <xf numFmtId="0" fontId="0" fillId="0" borderId="17" xfId="0" applyFill="1" applyBorder="1"/>
    <xf numFmtId="0" fontId="0" fillId="0" borderId="20" xfId="0" applyFill="1" applyBorder="1"/>
    <xf numFmtId="0" fontId="0" fillId="2" borderId="7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165" fontId="2" fillId="0" borderId="0" xfId="0" applyNumberFormat="1" applyFont="1" applyFill="1" applyBorder="1" applyAlignment="1">
      <alignment wrapText="1"/>
    </xf>
    <xf numFmtId="166" fontId="0" fillId="0" borderId="0" xfId="0" applyNumberFormat="1" applyFill="1" applyBorder="1" applyAlignment="1">
      <alignment horizontal="center" vertical="center"/>
    </xf>
    <xf numFmtId="165" fontId="7" fillId="0" borderId="14" xfId="0" applyNumberFormat="1" applyFont="1" applyFill="1" applyBorder="1"/>
    <xf numFmtId="165" fontId="7" fillId="0" borderId="1" xfId="0" applyNumberFormat="1" applyFont="1" applyFill="1" applyBorder="1"/>
    <xf numFmtId="165" fontId="7" fillId="0" borderId="19" xfId="0" applyNumberFormat="1" applyFont="1" applyFill="1" applyBorder="1"/>
    <xf numFmtId="167" fontId="0" fillId="0" borderId="0" xfId="0" applyNumberFormat="1" applyFill="1" applyBorder="1"/>
    <xf numFmtId="0" fontId="6" fillId="2" borderId="6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/>
    </xf>
    <xf numFmtId="0" fontId="1" fillId="0" borderId="24" xfId="0" applyFont="1" applyBorder="1" applyAlignment="1">
      <alignment wrapText="1"/>
    </xf>
    <xf numFmtId="0" fontId="1" fillId="0" borderId="25" xfId="0" applyFont="1" applyBorder="1" applyAlignment="1">
      <alignment wrapText="1"/>
    </xf>
    <xf numFmtId="0" fontId="1" fillId="0" borderId="26" xfId="0" applyFont="1" applyBorder="1" applyAlignment="1">
      <alignment wrapText="1"/>
    </xf>
    <xf numFmtId="0" fontId="1" fillId="0" borderId="27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6" fillId="2" borderId="9" xfId="0" applyFont="1" applyFill="1" applyBorder="1" applyAlignment="1">
      <alignment horizontal="center" vertical="center"/>
    </xf>
    <xf numFmtId="0" fontId="0" fillId="0" borderId="1" xfId="0" applyFill="1" applyBorder="1" applyAlignment="1"/>
    <xf numFmtId="165" fontId="0" fillId="0" borderId="1" xfId="0" applyNumberFormat="1" applyFill="1" applyBorder="1" applyAlignment="1"/>
    <xf numFmtId="165" fontId="1" fillId="0" borderId="1" xfId="0" applyNumberFormat="1" applyFont="1" applyBorder="1" applyAlignment="1">
      <alignment wrapText="1"/>
    </xf>
    <xf numFmtId="165" fontId="1" fillId="0" borderId="1" xfId="0" applyNumberFormat="1" applyFont="1" applyFill="1" applyBorder="1" applyAlignment="1"/>
    <xf numFmtId="0" fontId="0" fillId="2" borderId="12" xfId="0" applyFill="1" applyBorder="1"/>
    <xf numFmtId="0" fontId="0" fillId="2" borderId="9" xfId="0" applyFill="1" applyBorder="1"/>
    <xf numFmtId="0" fontId="0" fillId="0" borderId="13" xfId="0" applyFill="1" applyBorder="1" applyAlignment="1"/>
    <xf numFmtId="0" fontId="0" fillId="0" borderId="16" xfId="0" applyFill="1" applyBorder="1" applyAlignment="1"/>
    <xf numFmtId="0" fontId="0" fillId="0" borderId="18" xfId="0" applyFill="1" applyBorder="1" applyAlignment="1"/>
    <xf numFmtId="0" fontId="0" fillId="0" borderId="1" xfId="0" applyFont="1" applyFill="1" applyBorder="1" applyAlignment="1">
      <alignment horizontal="center"/>
    </xf>
    <xf numFmtId="165" fontId="0" fillId="0" borderId="1" xfId="0" applyNumberFormat="1" applyFont="1" applyFill="1" applyBorder="1"/>
    <xf numFmtId="165" fontId="8" fillId="0" borderId="1" xfId="0" applyNumberFormat="1" applyFont="1" applyFill="1" applyBorder="1" applyAlignment="1">
      <alignment wrapText="1"/>
    </xf>
    <xf numFmtId="165" fontId="0" fillId="0" borderId="1" xfId="0" applyNumberFormat="1" applyFont="1" applyBorder="1" applyAlignment="1">
      <alignment wrapText="1"/>
    </xf>
    <xf numFmtId="0" fontId="9" fillId="0" borderId="28" xfId="0" applyFont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30" xfId="0" applyBorder="1" applyAlignment="1">
      <alignment horizontal="center"/>
    </xf>
    <xf numFmtId="165" fontId="0" fillId="0" borderId="31" xfId="0" applyNumberFormat="1" applyBorder="1" applyAlignment="1">
      <alignment horizontal="center"/>
    </xf>
    <xf numFmtId="165" fontId="0" fillId="0" borderId="3" xfId="0" applyNumberFormat="1" applyBorder="1" applyAlignment="1">
      <alignment horizontal="center"/>
    </xf>
    <xf numFmtId="164" fontId="0" fillId="0" borderId="31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0" fillId="0" borderId="32" xfId="0" applyBorder="1" applyAlignment="1">
      <alignment horizontal="center"/>
    </xf>
    <xf numFmtId="165" fontId="0" fillId="0" borderId="33" xfId="0" applyNumberForma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4" fontId="0" fillId="0" borderId="33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0" xfId="0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34" xfId="0" applyBorder="1" applyAlignment="1">
      <alignment horizontal="left"/>
    </xf>
    <xf numFmtId="165" fontId="0" fillId="0" borderId="0" xfId="0" applyNumberFormat="1"/>
    <xf numFmtId="0" fontId="6" fillId="2" borderId="7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1" fillId="0" borderId="24" xfId="0" applyFont="1" applyBorder="1" applyAlignment="1">
      <alignment wrapText="1"/>
    </xf>
    <xf numFmtId="0" fontId="1" fillId="0" borderId="25" xfId="0" applyFont="1" applyBorder="1" applyAlignment="1">
      <alignment wrapText="1"/>
    </xf>
    <xf numFmtId="0" fontId="0" fillId="0" borderId="11" xfId="0" applyFill="1" applyBorder="1" applyAlignment="1">
      <alignment horizontal="center"/>
    </xf>
    <xf numFmtId="0" fontId="0" fillId="0" borderId="10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Recta</a:t>
            </a:r>
            <a:r>
              <a:rPr lang="es-ES" baseline="0"/>
              <a:t> patrón</a:t>
            </a:r>
            <a:endParaRPr lang="es-ES"/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16235498687663999"/>
                  <c:y val="-0.18554425488480605"/>
                </c:manualLayout>
              </c:layout>
              <c:numFmt formatCode="General" sourceLinked="0"/>
            </c:trendlineLbl>
          </c:trendline>
          <c:xVal>
            <c:numRef>
              <c:f>'BCA1'!$B$6:$B$12</c:f>
              <c:numCache>
                <c:formatCode>General</c:formatCode>
                <c:ptCount val="7"/>
                <c:pt idx="0">
                  <c:v>1</c:v>
                </c:pt>
                <c:pt idx="1">
                  <c:v>0.5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 formatCode="0.0000">
                  <c:v>3.125E-2</c:v>
                </c:pt>
                <c:pt idx="6">
                  <c:v>0</c:v>
                </c:pt>
              </c:numCache>
            </c:numRef>
          </c:xVal>
          <c:yVal>
            <c:numRef>
              <c:f>'BCA1'!$F$6:$F$12</c:f>
              <c:numCache>
                <c:formatCode>0.000</c:formatCode>
                <c:ptCount val="7"/>
                <c:pt idx="0">
                  <c:v>0.57931584999999997</c:v>
                </c:pt>
                <c:pt idx="1">
                  <c:v>0.34087835</c:v>
                </c:pt>
                <c:pt idx="2">
                  <c:v>0.19688185</c:v>
                </c:pt>
                <c:pt idx="3">
                  <c:v>0.11589685000000002</c:v>
                </c:pt>
                <c:pt idx="4">
                  <c:v>6.5323849999999989E-2</c:v>
                </c:pt>
                <c:pt idx="5">
                  <c:v>3.8819850000000017E-2</c:v>
                </c:pt>
                <c:pt idx="6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7183776"/>
        <c:axId val="257184952"/>
      </c:scatterChart>
      <c:valAx>
        <c:axId val="2571837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[BSA]mg/ml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57184952"/>
        <c:crosses val="autoZero"/>
        <c:crossBetween val="midCat"/>
      </c:valAx>
      <c:valAx>
        <c:axId val="25718495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Absorbancias</a:t>
                </a:r>
                <a:r>
                  <a:rPr lang="es-ES" baseline="0"/>
                  <a:t> 550nm</a:t>
                </a:r>
                <a:endParaRPr lang="es-ES"/>
              </a:p>
            </c:rich>
          </c:tx>
          <c:overlay val="0"/>
        </c:title>
        <c:numFmt formatCode="0.000" sourceLinked="1"/>
        <c:majorTickMark val="out"/>
        <c:minorTickMark val="none"/>
        <c:tickLblPos val="nextTo"/>
        <c:crossAx val="25718377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Recta</a:t>
            </a:r>
            <a:r>
              <a:rPr lang="es-ES" baseline="0"/>
              <a:t> patrón</a:t>
            </a:r>
            <a:endParaRPr lang="es-ES"/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16235498687663999"/>
                  <c:y val="-0.18554425488480605"/>
                </c:manualLayout>
              </c:layout>
              <c:numFmt formatCode="General" sourceLinked="0"/>
            </c:trendlineLbl>
          </c:trendline>
          <c:xVal>
            <c:numRef>
              <c:f>'BCA2'!$B$6:$B$12</c:f>
              <c:numCache>
                <c:formatCode>General</c:formatCode>
                <c:ptCount val="7"/>
                <c:pt idx="0">
                  <c:v>1</c:v>
                </c:pt>
                <c:pt idx="1">
                  <c:v>0.5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 formatCode="0.0000">
                  <c:v>3.125E-2</c:v>
                </c:pt>
                <c:pt idx="6">
                  <c:v>0</c:v>
                </c:pt>
              </c:numCache>
            </c:numRef>
          </c:xVal>
          <c:yVal>
            <c:numRef>
              <c:f>'BCA2'!$F$6:$F$12</c:f>
              <c:numCache>
                <c:formatCode>0.000</c:formatCode>
                <c:ptCount val="7"/>
                <c:pt idx="0">
                  <c:v>0.61765059999999994</c:v>
                </c:pt>
                <c:pt idx="1">
                  <c:v>0.36522460000000001</c:v>
                </c:pt>
                <c:pt idx="2">
                  <c:v>0.20126159999999998</c:v>
                </c:pt>
                <c:pt idx="3">
                  <c:v>0.11740310000000002</c:v>
                </c:pt>
                <c:pt idx="4">
                  <c:v>6.5428100000000003E-2</c:v>
                </c:pt>
                <c:pt idx="5">
                  <c:v>3.0894099999999994E-2</c:v>
                </c:pt>
                <c:pt idx="6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7183384"/>
        <c:axId val="257185344"/>
      </c:scatterChart>
      <c:valAx>
        <c:axId val="2571833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[BSA]mg/ml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57185344"/>
        <c:crosses val="autoZero"/>
        <c:crossBetween val="midCat"/>
      </c:valAx>
      <c:valAx>
        <c:axId val="2571853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Absorbancias</a:t>
                </a:r>
                <a:r>
                  <a:rPr lang="es-ES" baseline="0"/>
                  <a:t> 550nm</a:t>
                </a:r>
                <a:endParaRPr lang="es-ES"/>
              </a:p>
            </c:rich>
          </c:tx>
          <c:overlay val="0"/>
        </c:title>
        <c:numFmt formatCode="0.000" sourceLinked="1"/>
        <c:majorTickMark val="out"/>
        <c:minorTickMark val="none"/>
        <c:tickLblPos val="nextTo"/>
        <c:crossAx val="25718338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Recta</a:t>
            </a:r>
            <a:r>
              <a:rPr lang="es-ES" baseline="0"/>
              <a:t> patrón</a:t>
            </a:r>
            <a:endParaRPr lang="es-ES"/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16235498687663999"/>
                  <c:y val="-0.18554425488480605"/>
                </c:manualLayout>
              </c:layout>
              <c:numFmt formatCode="General" sourceLinked="0"/>
            </c:trendlineLbl>
          </c:trendline>
          <c:xVal>
            <c:numRef>
              <c:f>'BCA3'!$B$6:$B$12</c:f>
              <c:numCache>
                <c:formatCode>General</c:formatCode>
                <c:ptCount val="7"/>
                <c:pt idx="0">
                  <c:v>1</c:v>
                </c:pt>
                <c:pt idx="1">
                  <c:v>0.5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 formatCode="0.0000">
                  <c:v>3.125E-2</c:v>
                </c:pt>
                <c:pt idx="6">
                  <c:v>0</c:v>
                </c:pt>
              </c:numCache>
            </c:numRef>
          </c:xVal>
          <c:yVal>
            <c:numRef>
              <c:f>'BCA3'!$F$6:$F$12</c:f>
              <c:numCache>
                <c:formatCode>0.000</c:formatCode>
                <c:ptCount val="7"/>
                <c:pt idx="0">
                  <c:v>0.60620600000000002</c:v>
                </c:pt>
                <c:pt idx="1">
                  <c:v>0.32273449999999998</c:v>
                </c:pt>
                <c:pt idx="2">
                  <c:v>0.14720099999999997</c:v>
                </c:pt>
                <c:pt idx="3">
                  <c:v>7.7126500000000001E-2</c:v>
                </c:pt>
                <c:pt idx="4">
                  <c:v>4.5165499999999983E-2</c:v>
                </c:pt>
                <c:pt idx="5">
                  <c:v>1.9736500000000004E-2</c:v>
                </c:pt>
                <c:pt idx="6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4237288"/>
        <c:axId val="254236504"/>
      </c:scatterChart>
      <c:valAx>
        <c:axId val="2542372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[BSA]mg/ml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54236504"/>
        <c:crosses val="autoZero"/>
        <c:crossBetween val="midCat"/>
      </c:valAx>
      <c:valAx>
        <c:axId val="25423650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Absorbancias</a:t>
                </a:r>
                <a:r>
                  <a:rPr lang="es-ES" baseline="0"/>
                  <a:t> 550nm</a:t>
                </a:r>
                <a:endParaRPr lang="es-ES"/>
              </a:p>
            </c:rich>
          </c:tx>
          <c:overlay val="0"/>
        </c:title>
        <c:numFmt formatCode="0.000" sourceLinked="1"/>
        <c:majorTickMark val="out"/>
        <c:minorTickMark val="none"/>
        <c:tickLblPos val="nextTo"/>
        <c:crossAx val="25423728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Recta</a:t>
            </a:r>
            <a:r>
              <a:rPr lang="es-ES" baseline="0"/>
              <a:t> patrón</a:t>
            </a:r>
            <a:endParaRPr lang="es-ES"/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16235498687663999"/>
                  <c:y val="-0.18554425488480605"/>
                </c:manualLayout>
              </c:layout>
              <c:numFmt formatCode="General" sourceLinked="0"/>
            </c:trendlineLbl>
          </c:trendline>
          <c:xVal>
            <c:numRef>
              <c:f>'BCA4'!$B$6:$B$12</c:f>
              <c:numCache>
                <c:formatCode>General</c:formatCode>
                <c:ptCount val="7"/>
                <c:pt idx="0">
                  <c:v>1</c:v>
                </c:pt>
                <c:pt idx="1">
                  <c:v>0.5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 formatCode="0.0000">
                  <c:v>3.125E-2</c:v>
                </c:pt>
                <c:pt idx="6">
                  <c:v>0</c:v>
                </c:pt>
              </c:numCache>
            </c:numRef>
          </c:xVal>
          <c:yVal>
            <c:numRef>
              <c:f>'BCA4'!$F$6:$F$12</c:f>
              <c:numCache>
                <c:formatCode>0.000</c:formatCode>
                <c:ptCount val="7"/>
                <c:pt idx="0">
                  <c:v>0.64218975</c:v>
                </c:pt>
                <c:pt idx="1">
                  <c:v>0.36969574999999999</c:v>
                </c:pt>
                <c:pt idx="2">
                  <c:v>0.19075825000000002</c:v>
                </c:pt>
                <c:pt idx="3">
                  <c:v>0.10080675</c:v>
                </c:pt>
                <c:pt idx="4">
                  <c:v>5.9539249999999988E-2</c:v>
                </c:pt>
                <c:pt idx="5">
                  <c:v>4.577524999999999E-2</c:v>
                </c:pt>
                <c:pt idx="6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9287072"/>
        <c:axId val="256419808"/>
      </c:scatterChart>
      <c:valAx>
        <c:axId val="2492870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[BSA]mg/ml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56419808"/>
        <c:crosses val="autoZero"/>
        <c:crossBetween val="midCat"/>
      </c:valAx>
      <c:valAx>
        <c:axId val="2564198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Absorbancias</a:t>
                </a:r>
                <a:r>
                  <a:rPr lang="es-ES" baseline="0"/>
                  <a:t> 550nm</a:t>
                </a:r>
                <a:endParaRPr lang="es-ES"/>
              </a:p>
            </c:rich>
          </c:tx>
          <c:overlay val="0"/>
        </c:title>
        <c:numFmt formatCode="0.000" sourceLinked="1"/>
        <c:majorTickMark val="out"/>
        <c:minorTickMark val="none"/>
        <c:tickLblPos val="nextTo"/>
        <c:crossAx val="24928707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Hoja4!$B$1</c:f>
              <c:strCache>
                <c:ptCount val="1"/>
                <c:pt idx="0">
                  <c:v>B</c:v>
                </c:pt>
              </c:strCache>
            </c:strRef>
          </c:tx>
          <c:invertIfNegative val="0"/>
          <c:errBars>
            <c:errBarType val="both"/>
            <c:errValType val="cust"/>
            <c:noEndCap val="0"/>
            <c:plus>
              <c:numRef>
                <c:f>Hoja4!$G$2:$G$5</c:f>
                <c:numCache>
                  <c:formatCode>General</c:formatCode>
                  <c:ptCount val="4"/>
                  <c:pt idx="0">
                    <c:v>1.9843777544623189E-3</c:v>
                  </c:pt>
                  <c:pt idx="1">
                    <c:v>8.3006689805795988E-4</c:v>
                  </c:pt>
                  <c:pt idx="2">
                    <c:v>2.9091430029339629E-3</c:v>
                  </c:pt>
                  <c:pt idx="3">
                    <c:v>1.2512785951698057E-2</c:v>
                  </c:pt>
                </c:numCache>
              </c:numRef>
            </c:plus>
            <c:minus>
              <c:numRef>
                <c:f>Hoja4!$G$2:$G$5</c:f>
                <c:numCache>
                  <c:formatCode>General</c:formatCode>
                  <c:ptCount val="4"/>
                  <c:pt idx="0">
                    <c:v>1.9843777544623189E-3</c:v>
                  </c:pt>
                  <c:pt idx="1">
                    <c:v>8.3006689805795988E-4</c:v>
                  </c:pt>
                  <c:pt idx="2">
                    <c:v>2.9091430029339629E-3</c:v>
                  </c:pt>
                  <c:pt idx="3">
                    <c:v>1.2512785951698057E-2</c:v>
                  </c:pt>
                </c:numCache>
              </c:numRef>
            </c:minus>
          </c:errBars>
          <c:cat>
            <c:strRef>
              <c:f>Hoja4!$A$2:$A$5</c:f>
              <c:strCache>
                <c:ptCount val="4"/>
                <c:pt idx="0">
                  <c:v>PBS</c:v>
                </c:pt>
                <c:pt idx="1">
                  <c:v>PBS +  NaCl 0,5 M</c:v>
                </c:pt>
                <c:pt idx="2">
                  <c:v>PBS +  NaCl 0,5 M + Triton 1%</c:v>
                </c:pt>
                <c:pt idx="3">
                  <c:v>PBS +  NaCl 0,5 M + Tween 20 0,5%</c:v>
                </c:pt>
              </c:strCache>
            </c:strRef>
          </c:cat>
          <c:val>
            <c:numRef>
              <c:f>Hoja4!$B$2:$B$5</c:f>
              <c:numCache>
                <c:formatCode>0.000</c:formatCode>
                <c:ptCount val="4"/>
                <c:pt idx="0">
                  <c:v>-5.2169277709323454E-2</c:v>
                </c:pt>
                <c:pt idx="1">
                  <c:v>-9.2831664751901067E-3</c:v>
                </c:pt>
                <c:pt idx="2">
                  <c:v>-7.0827178729689841E-3</c:v>
                </c:pt>
                <c:pt idx="3">
                  <c:v>-2.3320220896147409E-2</c:v>
                </c:pt>
              </c:numCache>
            </c:numRef>
          </c:val>
        </c:ser>
        <c:ser>
          <c:idx val="1"/>
          <c:order val="1"/>
          <c:tx>
            <c:strRef>
              <c:f>Hoja4!$C$1</c:f>
              <c:strCache>
                <c:ptCount val="1"/>
                <c:pt idx="0">
                  <c:v>C</c:v>
                </c:pt>
              </c:strCache>
            </c:strRef>
          </c:tx>
          <c:invertIfNegative val="0"/>
          <c:errBars>
            <c:errBarType val="both"/>
            <c:errValType val="cust"/>
            <c:noEndCap val="0"/>
            <c:plus>
              <c:numRef>
                <c:f>Hoja4!$H$2:$H$5</c:f>
                <c:numCache>
                  <c:formatCode>General</c:formatCode>
                  <c:ptCount val="4"/>
                  <c:pt idx="0">
                    <c:v>2.9356483362032323E-2</c:v>
                  </c:pt>
                  <c:pt idx="1">
                    <c:v>3.1097565527025157E-2</c:v>
                  </c:pt>
                  <c:pt idx="2">
                    <c:v>1.7952020999404551E-2</c:v>
                  </c:pt>
                  <c:pt idx="3">
                    <c:v>5.0734097106980396E-2</c:v>
                  </c:pt>
                </c:numCache>
              </c:numRef>
            </c:plus>
            <c:minus>
              <c:numRef>
                <c:f>Hoja4!$H$2:$H$5</c:f>
                <c:numCache>
                  <c:formatCode>General</c:formatCode>
                  <c:ptCount val="4"/>
                  <c:pt idx="0">
                    <c:v>2.9356483362032323E-2</c:v>
                  </c:pt>
                  <c:pt idx="1">
                    <c:v>3.1097565527025157E-2</c:v>
                  </c:pt>
                  <c:pt idx="2">
                    <c:v>1.7952020999404551E-2</c:v>
                  </c:pt>
                  <c:pt idx="3">
                    <c:v>5.0734097106980396E-2</c:v>
                  </c:pt>
                </c:numCache>
              </c:numRef>
            </c:minus>
          </c:errBars>
          <c:cat>
            <c:strRef>
              <c:f>Hoja4!$A$2:$A$5</c:f>
              <c:strCache>
                <c:ptCount val="4"/>
                <c:pt idx="0">
                  <c:v>PBS</c:v>
                </c:pt>
                <c:pt idx="1">
                  <c:v>PBS +  NaCl 0,5 M</c:v>
                </c:pt>
                <c:pt idx="2">
                  <c:v>PBS +  NaCl 0,5 M + Triton 1%</c:v>
                </c:pt>
                <c:pt idx="3">
                  <c:v>PBS +  NaCl 0,5 M + Tween 20 0,5%</c:v>
                </c:pt>
              </c:strCache>
            </c:strRef>
          </c:cat>
          <c:val>
            <c:numRef>
              <c:f>Hoja4!$C$2:$C$5</c:f>
              <c:numCache>
                <c:formatCode>0.000</c:formatCode>
                <c:ptCount val="4"/>
                <c:pt idx="0">
                  <c:v>9.4328199260693538E-2</c:v>
                </c:pt>
                <c:pt idx="1">
                  <c:v>0.28709546474095959</c:v>
                </c:pt>
                <c:pt idx="2">
                  <c:v>0.18086875649652609</c:v>
                </c:pt>
                <c:pt idx="3">
                  <c:v>0.15687251360971524</c:v>
                </c:pt>
              </c:numCache>
            </c:numRef>
          </c:val>
        </c:ser>
        <c:ser>
          <c:idx val="2"/>
          <c:order val="2"/>
          <c:tx>
            <c:strRef>
              <c:f>Hoja4!$D$1</c:f>
              <c:strCache>
                <c:ptCount val="1"/>
                <c:pt idx="0">
                  <c:v>P</c:v>
                </c:pt>
              </c:strCache>
            </c:strRef>
          </c:tx>
          <c:invertIfNegative val="0"/>
          <c:errBars>
            <c:errBarType val="both"/>
            <c:errValType val="cust"/>
            <c:noEndCap val="0"/>
            <c:plus>
              <c:numRef>
                <c:f>Hoja4!$I$2:$I$5</c:f>
                <c:numCache>
                  <c:formatCode>General</c:formatCode>
                  <c:ptCount val="4"/>
                  <c:pt idx="0">
                    <c:v>3.4311325583191118E-3</c:v>
                  </c:pt>
                  <c:pt idx="1">
                    <c:v>1.8546566432280889E-3</c:v>
                  </c:pt>
                  <c:pt idx="2">
                    <c:v>8.8465545852851515E-3</c:v>
                  </c:pt>
                  <c:pt idx="3">
                    <c:v>5.0649458424676923E-3</c:v>
                  </c:pt>
                </c:numCache>
              </c:numRef>
            </c:plus>
            <c:minus>
              <c:numRef>
                <c:f>Hoja4!$I$2:$I$5</c:f>
                <c:numCache>
                  <c:formatCode>General</c:formatCode>
                  <c:ptCount val="4"/>
                  <c:pt idx="0">
                    <c:v>3.4311325583191118E-3</c:v>
                  </c:pt>
                  <c:pt idx="1">
                    <c:v>1.8546566432280889E-3</c:v>
                  </c:pt>
                  <c:pt idx="2">
                    <c:v>8.8465545852851515E-3</c:v>
                  </c:pt>
                  <c:pt idx="3">
                    <c:v>5.0649458424676923E-3</c:v>
                  </c:pt>
                </c:numCache>
              </c:numRef>
            </c:minus>
          </c:errBars>
          <c:cat>
            <c:strRef>
              <c:f>Hoja4!$A$2:$A$5</c:f>
              <c:strCache>
                <c:ptCount val="4"/>
                <c:pt idx="0">
                  <c:v>PBS</c:v>
                </c:pt>
                <c:pt idx="1">
                  <c:v>PBS +  NaCl 0,5 M</c:v>
                </c:pt>
                <c:pt idx="2">
                  <c:v>PBS +  NaCl 0,5 M + Triton 1%</c:v>
                </c:pt>
                <c:pt idx="3">
                  <c:v>PBS +  NaCl 0,5 M + Tween 20 0,5%</c:v>
                </c:pt>
              </c:strCache>
            </c:strRef>
          </c:cat>
          <c:val>
            <c:numRef>
              <c:f>Hoja4!$D$2:$D$5</c:f>
              <c:numCache>
                <c:formatCode>0.000</c:formatCode>
                <c:ptCount val="4"/>
                <c:pt idx="0">
                  <c:v>-8.1094584286803828E-3</c:v>
                </c:pt>
                <c:pt idx="1">
                  <c:v>3.4304557142075608E-2</c:v>
                </c:pt>
                <c:pt idx="2">
                  <c:v>4.542480442037309E-2</c:v>
                </c:pt>
                <c:pt idx="3">
                  <c:v>1.7659521566164141E-2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6420984"/>
        <c:axId val="256421376"/>
      </c:barChart>
      <c:catAx>
        <c:axId val="256420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56421376"/>
        <c:crosses val="autoZero"/>
        <c:auto val="1"/>
        <c:lblAlgn val="ctr"/>
        <c:lblOffset val="100"/>
        <c:noMultiLvlLbl val="0"/>
      </c:catAx>
      <c:valAx>
        <c:axId val="25642137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ES"/>
                  <a:t>[prot.]mg/ml (µg/µl)</a:t>
                </a:r>
              </a:p>
            </c:rich>
          </c:tx>
          <c:layout/>
          <c:overlay val="0"/>
        </c:title>
        <c:numFmt formatCode="0.000" sourceLinked="1"/>
        <c:majorTickMark val="out"/>
        <c:minorTickMark val="none"/>
        <c:tickLblPos val="nextTo"/>
        <c:crossAx val="25642098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205010795769337"/>
          <c:y val="5.1249699025717667E-2"/>
          <c:w val="0.84227018871365089"/>
          <c:h val="0.8456246073882964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Hoja1!$A$2:$A$5</c:f>
              <c:strCache>
                <c:ptCount val="4"/>
                <c:pt idx="0">
                  <c:v>PBS</c:v>
                </c:pt>
                <c:pt idx="1">
                  <c:v>PBS +  NaCl 0.5 M</c:v>
                </c:pt>
                <c:pt idx="2">
                  <c:v>PBS +  NaCl 0.5 M + Triton X-100 1%</c:v>
                </c:pt>
                <c:pt idx="3">
                  <c:v>PBS +  NaCl 0.5 M + Tween 20 0.5%</c:v>
                </c:pt>
              </c:strCache>
            </c:strRef>
          </c:cat>
          <c:val>
            <c:numRef>
              <c:f>Hoja1!$B$2:$B$5</c:f>
              <c:numCache>
                <c:formatCode>0.000</c:formatCode>
                <c:ptCount val="4"/>
                <c:pt idx="0">
                  <c:v>0.146497476970017</c:v>
                </c:pt>
                <c:pt idx="1">
                  <c:v>0.29637863121614971</c:v>
                </c:pt>
                <c:pt idx="2">
                  <c:v>0.18795147436949508</c:v>
                </c:pt>
                <c:pt idx="3">
                  <c:v>0.18019273450586265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49286288"/>
        <c:axId val="256422160"/>
      </c:barChart>
      <c:catAx>
        <c:axId val="2492862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dk1"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56422160"/>
        <c:crosses val="autoZero"/>
        <c:auto val="1"/>
        <c:lblAlgn val="ctr"/>
        <c:lblOffset val="100"/>
        <c:noMultiLvlLbl val="0"/>
      </c:catAx>
      <c:valAx>
        <c:axId val="256422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[prot.]mg/ml (µg/µl)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.00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shade val="95000"/>
                <a:satMod val="105000"/>
              </a:schemeClr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492862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16</xdr:row>
      <xdr:rowOff>38100</xdr:rowOff>
    </xdr:from>
    <xdr:to>
      <xdr:col>6</xdr:col>
      <xdr:colOff>647700</xdr:colOff>
      <xdr:row>36</xdr:row>
      <xdr:rowOff>38100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16</xdr:row>
      <xdr:rowOff>38100</xdr:rowOff>
    </xdr:from>
    <xdr:to>
      <xdr:col>6</xdr:col>
      <xdr:colOff>647700</xdr:colOff>
      <xdr:row>36</xdr:row>
      <xdr:rowOff>38100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16</xdr:row>
      <xdr:rowOff>38100</xdr:rowOff>
    </xdr:from>
    <xdr:to>
      <xdr:col>6</xdr:col>
      <xdr:colOff>647700</xdr:colOff>
      <xdr:row>36</xdr:row>
      <xdr:rowOff>38100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16</xdr:row>
      <xdr:rowOff>38100</xdr:rowOff>
    </xdr:from>
    <xdr:to>
      <xdr:col>6</xdr:col>
      <xdr:colOff>647700</xdr:colOff>
      <xdr:row>36</xdr:row>
      <xdr:rowOff>38100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731520</xdr:colOff>
      <xdr:row>20</xdr:row>
      <xdr:rowOff>173355</xdr:rowOff>
    </xdr:from>
    <xdr:to>
      <xdr:col>8</xdr:col>
      <xdr:colOff>245745</xdr:colOff>
      <xdr:row>35</xdr:row>
      <xdr:rowOff>105760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518160</xdr:colOff>
      <xdr:row>2</xdr:row>
      <xdr:rowOff>137160</xdr:rowOff>
    </xdr:from>
    <xdr:to>
      <xdr:col>11</xdr:col>
      <xdr:colOff>419100</xdr:colOff>
      <xdr:row>23</xdr:row>
      <xdr:rowOff>26670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J71"/>
  <sheetViews>
    <sheetView view="pageLayout" topLeftCell="K1" zoomScale="115" zoomScaleNormal="80" zoomScalePageLayoutView="115" workbookViewId="0">
      <selection activeCell="T12" activeCellId="2" sqref="T6 T9 T12"/>
    </sheetView>
  </sheetViews>
  <sheetFormatPr baseColWidth="10" defaultColWidth="10.88671875" defaultRowHeight="14.4" x14ac:dyDescent="0.3"/>
  <cols>
    <col min="1" max="5" width="10.88671875" style="1"/>
    <col min="6" max="6" width="12" style="1" customWidth="1"/>
    <col min="7" max="7" width="10.88671875" style="1"/>
    <col min="8" max="8" width="11.44140625" style="1" customWidth="1"/>
    <col min="9" max="9" width="8.6640625" style="1" bestFit="1" customWidth="1"/>
    <col min="10" max="12" width="10.88671875" style="1"/>
    <col min="13" max="13" width="13.33203125" style="1" customWidth="1"/>
    <col min="14" max="14" width="10.88671875" style="1"/>
    <col min="15" max="15" width="9" style="1" customWidth="1"/>
    <col min="16" max="16" width="16.44140625" style="1" customWidth="1"/>
    <col min="17" max="19" width="10.88671875" style="1"/>
    <col min="20" max="20" width="13.44140625" style="1" customWidth="1"/>
    <col min="21" max="21" width="10.88671875" style="1"/>
    <col min="22" max="22" width="16.88671875" style="1" customWidth="1"/>
    <col min="23" max="23" width="13.88671875" style="1" customWidth="1"/>
    <col min="24" max="24" width="10.88671875" style="1"/>
    <col min="25" max="25" width="12.6640625" style="1" customWidth="1"/>
    <col min="26" max="26" width="13.33203125" style="1" customWidth="1"/>
    <col min="27" max="27" width="10.88671875" style="1"/>
    <col min="28" max="28" width="6.5546875" style="1" customWidth="1"/>
    <col min="29" max="29" width="14.5546875" style="1" customWidth="1"/>
    <col min="30" max="30" width="16.33203125" style="1" customWidth="1"/>
    <col min="31" max="31" width="15.44140625" style="1" customWidth="1"/>
    <col min="32" max="32" width="14.33203125" style="1" customWidth="1"/>
    <col min="33" max="33" width="16.44140625" style="1" customWidth="1"/>
    <col min="34" max="34" width="15.5546875" style="1" customWidth="1"/>
    <col min="35" max="35" width="10.88671875" style="1"/>
    <col min="36" max="36" width="15.109375" style="1" customWidth="1"/>
    <col min="37" max="37" width="12" style="1" customWidth="1"/>
    <col min="38" max="38" width="12.6640625" style="1" customWidth="1"/>
    <col min="39" max="39" width="13.6640625" style="1" customWidth="1"/>
    <col min="40" max="16384" width="10.88671875" style="1"/>
  </cols>
  <sheetData>
    <row r="2" spans="2:20" ht="15" thickBot="1" x14ac:dyDescent="0.35"/>
    <row r="3" spans="2:20" ht="15" thickBot="1" x14ac:dyDescent="0.35">
      <c r="P3" s="77" t="s">
        <v>3</v>
      </c>
      <c r="Q3" s="78"/>
      <c r="R3" s="79" t="s">
        <v>8</v>
      </c>
      <c r="S3" s="80"/>
      <c r="T3" s="81"/>
    </row>
    <row r="4" spans="2:20" ht="23.25" customHeight="1" thickBot="1" x14ac:dyDescent="0.35">
      <c r="B4" s="13" t="s">
        <v>0</v>
      </c>
      <c r="C4" s="82" t="s">
        <v>2</v>
      </c>
      <c r="D4" s="82"/>
      <c r="E4" s="37" t="s">
        <v>1</v>
      </c>
      <c r="F4" s="15" t="s">
        <v>9</v>
      </c>
      <c r="I4" s="83" t="s">
        <v>27</v>
      </c>
      <c r="J4" s="84"/>
      <c r="K4" s="84"/>
      <c r="L4" s="38" t="s">
        <v>10</v>
      </c>
      <c r="M4" s="44" t="s">
        <v>11</v>
      </c>
      <c r="P4" s="26" t="s">
        <v>12</v>
      </c>
      <c r="Q4" s="29" t="s">
        <v>13</v>
      </c>
      <c r="R4" s="29" t="s">
        <v>5</v>
      </c>
      <c r="S4" s="49" t="s">
        <v>24</v>
      </c>
      <c r="T4" s="50" t="s">
        <v>25</v>
      </c>
    </row>
    <row r="5" spans="2:20" x14ac:dyDescent="0.3">
      <c r="B5" s="6">
        <v>2</v>
      </c>
      <c r="C5" s="1">
        <v>1.2131000000000001</v>
      </c>
      <c r="D5" s="1">
        <v>1.1052299999999999</v>
      </c>
      <c r="E5" s="10">
        <f t="shared" ref="E5:E12" si="0">AVERAGE(C5:D5)</f>
        <v>1.159165</v>
      </c>
      <c r="F5" s="11">
        <f>E5-$E$12</f>
        <v>1.0762238500000001</v>
      </c>
      <c r="I5" s="54" t="s">
        <v>15</v>
      </c>
      <c r="J5" s="55">
        <v>8.3879800000000004E-2</v>
      </c>
      <c r="K5" s="55">
        <v>8.6738099999999999E-2</v>
      </c>
      <c r="L5" s="55">
        <f>AVERAGE(J5:K5)</f>
        <v>8.5308949999999995E-2</v>
      </c>
      <c r="M5" s="56">
        <f>L5-$E$12</f>
        <v>2.3678000000000032E-3</v>
      </c>
      <c r="P5" s="51" t="s">
        <v>15</v>
      </c>
      <c r="Q5" s="33">
        <f>M5</f>
        <v>2.3678000000000032E-3</v>
      </c>
      <c r="R5" s="21">
        <f>(Q5-0.0312)/0.5681</f>
        <v>-5.075198028516105E-2</v>
      </c>
      <c r="S5" s="21"/>
      <c r="T5" s="23"/>
    </row>
    <row r="6" spans="2:20" x14ac:dyDescent="0.3">
      <c r="B6" s="6">
        <v>1</v>
      </c>
      <c r="C6" s="1">
        <v>0.65995700000000002</v>
      </c>
      <c r="D6" s="1">
        <v>0.66455699999999995</v>
      </c>
      <c r="E6" s="7">
        <f t="shared" si="0"/>
        <v>0.66225699999999998</v>
      </c>
      <c r="F6" s="8">
        <f t="shared" ref="F6:F12" si="1">E6-$E$12</f>
        <v>0.57931584999999997</v>
      </c>
      <c r="I6" s="54" t="s">
        <v>16</v>
      </c>
      <c r="J6" s="57">
        <v>8.3763699999999996E-2</v>
      </c>
      <c r="K6" s="57">
        <v>8.6210300000000004E-2</v>
      </c>
      <c r="L6" s="55">
        <f t="shared" ref="L6:L13" si="2">AVERAGE(J6:K6)</f>
        <v>8.4987000000000007E-2</v>
      </c>
      <c r="M6" s="56">
        <f t="shared" ref="M6:M13" si="3">L6-$E$12</f>
        <v>2.0458500000000157E-3</v>
      </c>
      <c r="P6" s="52" t="s">
        <v>16</v>
      </c>
      <c r="Q6" s="34">
        <f t="shared" ref="Q6:Q13" si="4">M6</f>
        <v>2.0458500000000157E-3</v>
      </c>
      <c r="R6" s="17">
        <f t="shared" ref="R6:R13" si="5">(Q6-0.0312)/0.5681</f>
        <v>-5.1318693891920404E-2</v>
      </c>
      <c r="S6" s="7">
        <f>AVERAGE(R5:R7)</f>
        <v>-5.2169277709323454E-2</v>
      </c>
      <c r="T6" s="24">
        <f>STDEV(R5:R7)</f>
        <v>1.9843777544623189E-3</v>
      </c>
    </row>
    <row r="7" spans="2:20" x14ac:dyDescent="0.3">
      <c r="B7" s="6">
        <v>0.5</v>
      </c>
      <c r="C7" s="1">
        <v>0.422232</v>
      </c>
      <c r="D7" s="1">
        <v>0.42540699999999998</v>
      </c>
      <c r="E7" s="7">
        <f t="shared" si="0"/>
        <v>0.42381950000000002</v>
      </c>
      <c r="F7" s="8">
        <f t="shared" si="1"/>
        <v>0.34087835</v>
      </c>
      <c r="I7" s="54" t="s">
        <v>17</v>
      </c>
      <c r="J7" s="55">
        <v>8.2857600000000003E-2</v>
      </c>
      <c r="K7" s="55">
        <v>8.35732E-2</v>
      </c>
      <c r="L7" s="55">
        <f t="shared" si="2"/>
        <v>8.3215399999999995E-2</v>
      </c>
      <c r="M7" s="56">
        <f t="shared" si="3"/>
        <v>2.7425000000000366E-4</v>
      </c>
      <c r="P7" s="52" t="s">
        <v>17</v>
      </c>
      <c r="Q7" s="34">
        <f t="shared" si="4"/>
        <v>2.7425000000000366E-4</v>
      </c>
      <c r="R7" s="17">
        <f t="shared" si="5"/>
        <v>-5.4437158950888916E-2</v>
      </c>
      <c r="S7" s="17"/>
      <c r="T7" s="24"/>
    </row>
    <row r="8" spans="2:20" x14ac:dyDescent="0.3">
      <c r="B8" s="6">
        <v>0.25</v>
      </c>
      <c r="C8" s="1">
        <v>0.27685799999999999</v>
      </c>
      <c r="D8" s="1">
        <v>0.28278799999999998</v>
      </c>
      <c r="E8" s="7">
        <f t="shared" si="0"/>
        <v>0.27982299999999999</v>
      </c>
      <c r="F8" s="8">
        <f t="shared" si="1"/>
        <v>0.19688185</v>
      </c>
      <c r="I8" s="54" t="s">
        <v>18</v>
      </c>
      <c r="J8" s="7">
        <v>0.188307</v>
      </c>
      <c r="K8" s="7">
        <v>0.17974599999999999</v>
      </c>
      <c r="L8" s="55">
        <f t="shared" si="2"/>
        <v>0.18402649999999998</v>
      </c>
      <c r="M8" s="56">
        <f t="shared" si="3"/>
        <v>0.10108534999999999</v>
      </c>
      <c r="P8" s="52" t="s">
        <v>18</v>
      </c>
      <c r="Q8" s="34">
        <f t="shared" si="4"/>
        <v>0.10108534999999999</v>
      </c>
      <c r="R8" s="17">
        <f t="shared" si="5"/>
        <v>0.12301593029396229</v>
      </c>
      <c r="S8" s="17"/>
      <c r="T8" s="24"/>
    </row>
    <row r="9" spans="2:20" x14ac:dyDescent="0.3">
      <c r="B9" s="6">
        <v>0.125</v>
      </c>
      <c r="C9" s="1">
        <v>0.19589899999999999</v>
      </c>
      <c r="D9" s="1">
        <v>0.20177700000000001</v>
      </c>
      <c r="E9" s="7">
        <f t="shared" si="0"/>
        <v>0.19883800000000001</v>
      </c>
      <c r="F9" s="8">
        <f t="shared" si="1"/>
        <v>0.11589685000000002</v>
      </c>
      <c r="I9" s="54" t="s">
        <v>19</v>
      </c>
      <c r="J9" s="7">
        <v>0.165074</v>
      </c>
      <c r="K9" s="7">
        <v>0.17185500000000001</v>
      </c>
      <c r="L9" s="55">
        <f t="shared" si="2"/>
        <v>0.16846450000000002</v>
      </c>
      <c r="M9" s="56">
        <f t="shared" si="3"/>
        <v>8.5523350000000026E-2</v>
      </c>
      <c r="P9" s="52" t="s">
        <v>19</v>
      </c>
      <c r="Q9" s="34">
        <f t="shared" si="4"/>
        <v>8.5523350000000026E-2</v>
      </c>
      <c r="R9" s="17">
        <f t="shared" si="5"/>
        <v>9.5622865692659778E-2</v>
      </c>
      <c r="S9" s="7">
        <f>AVERAGE(R8:R10)</f>
        <v>9.4328199260693538E-2</v>
      </c>
      <c r="T9" s="24">
        <f>STDEV(R8:R10)</f>
        <v>2.9356483362032323E-2</v>
      </c>
    </row>
    <row r="10" spans="2:20" x14ac:dyDescent="0.3">
      <c r="B10" s="6">
        <v>6.25E-2</v>
      </c>
      <c r="C10" s="1">
        <v>0.145566</v>
      </c>
      <c r="D10" s="1">
        <v>0.15096399999999999</v>
      </c>
      <c r="E10" s="7">
        <f t="shared" si="0"/>
        <v>0.14826499999999998</v>
      </c>
      <c r="F10" s="8">
        <f t="shared" si="1"/>
        <v>6.5323849999999989E-2</v>
      </c>
      <c r="I10" s="54" t="s">
        <v>20</v>
      </c>
      <c r="J10" s="7">
        <v>0.15090000000000001</v>
      </c>
      <c r="K10" s="7">
        <v>0.15049199999999999</v>
      </c>
      <c r="L10" s="55">
        <f t="shared" si="2"/>
        <v>0.150696</v>
      </c>
      <c r="M10" s="56">
        <f t="shared" si="3"/>
        <v>6.7754850000000005E-2</v>
      </c>
      <c r="P10" s="52" t="s">
        <v>20</v>
      </c>
      <c r="Q10" s="34">
        <f t="shared" si="4"/>
        <v>6.7754850000000005E-2</v>
      </c>
      <c r="R10" s="17">
        <f t="shared" si="5"/>
        <v>6.4345801795458554E-2</v>
      </c>
      <c r="S10" s="17"/>
      <c r="T10" s="24"/>
    </row>
    <row r="11" spans="2:20" x14ac:dyDescent="0.3">
      <c r="B11" s="9">
        <v>3.125E-2</v>
      </c>
      <c r="C11" s="1">
        <v>0.118839</v>
      </c>
      <c r="D11" s="1">
        <v>0.124683</v>
      </c>
      <c r="E11" s="7">
        <f t="shared" si="0"/>
        <v>0.12176100000000001</v>
      </c>
      <c r="F11" s="8">
        <f t="shared" si="1"/>
        <v>3.8819850000000017E-2</v>
      </c>
      <c r="I11" s="54" t="s">
        <v>21</v>
      </c>
      <c r="J11" s="55">
        <v>0.11203299999999999</v>
      </c>
      <c r="K11" s="55">
        <v>0.111206</v>
      </c>
      <c r="L11" s="55">
        <f t="shared" si="2"/>
        <v>0.1116195</v>
      </c>
      <c r="M11" s="56">
        <f t="shared" si="3"/>
        <v>2.8678350000000005E-2</v>
      </c>
      <c r="P11" s="52" t="s">
        <v>21</v>
      </c>
      <c r="Q11" s="34">
        <f t="shared" si="4"/>
        <v>2.8678350000000005E-2</v>
      </c>
      <c r="R11" s="17">
        <f t="shared" si="5"/>
        <v>-4.4387431790177661E-3</v>
      </c>
      <c r="S11" s="17"/>
      <c r="T11" s="24"/>
    </row>
    <row r="12" spans="2:20" x14ac:dyDescent="0.3">
      <c r="B12" s="12">
        <v>0</v>
      </c>
      <c r="C12" s="1">
        <v>8.2830500000000001E-2</v>
      </c>
      <c r="D12" s="1">
        <v>8.3051799999999995E-2</v>
      </c>
      <c r="E12" s="7">
        <f t="shared" si="0"/>
        <v>8.2941149999999991E-2</v>
      </c>
      <c r="F12" s="8">
        <f t="shared" si="1"/>
        <v>0</v>
      </c>
      <c r="I12" s="54" t="s">
        <v>22</v>
      </c>
      <c r="J12" s="57">
        <v>0.108893</v>
      </c>
      <c r="K12" s="57">
        <v>0.109557</v>
      </c>
      <c r="L12" s="55">
        <f t="shared" si="2"/>
        <v>0.109225</v>
      </c>
      <c r="M12" s="56">
        <f t="shared" si="3"/>
        <v>2.6283850000000011E-2</v>
      </c>
      <c r="P12" s="52" t="s">
        <v>22</v>
      </c>
      <c r="Q12" s="34">
        <f t="shared" si="4"/>
        <v>2.6283850000000011E-2</v>
      </c>
      <c r="R12" s="17">
        <f t="shared" si="5"/>
        <v>-8.6536701284984797E-3</v>
      </c>
      <c r="S12" s="7">
        <f>AVERAGE(R11:R13)</f>
        <v>-8.1094584286803828E-3</v>
      </c>
      <c r="T12" s="24">
        <f>STDEV(R11:R13)</f>
        <v>3.4311325583191118E-3</v>
      </c>
    </row>
    <row r="13" spans="2:20" ht="15" thickBot="1" x14ac:dyDescent="0.35">
      <c r="B13" s="18"/>
      <c r="C13" s="4"/>
      <c r="D13" s="4"/>
      <c r="F13" s="5"/>
      <c r="I13" s="54" t="s">
        <v>23</v>
      </c>
      <c r="J13" s="55">
        <v>0.106332</v>
      </c>
      <c r="K13" s="55">
        <v>0.109184</v>
      </c>
      <c r="L13" s="55">
        <f t="shared" si="2"/>
        <v>0.10775799999999999</v>
      </c>
      <c r="M13" s="56">
        <f t="shared" si="3"/>
        <v>2.4816850000000001E-2</v>
      </c>
      <c r="P13" s="53" t="s">
        <v>23</v>
      </c>
      <c r="Q13" s="35">
        <f t="shared" si="4"/>
        <v>2.4816850000000001E-2</v>
      </c>
      <c r="R13" s="22">
        <f t="shared" si="5"/>
        <v>-1.1235961978524901E-2</v>
      </c>
      <c r="S13" s="22"/>
      <c r="T13" s="25"/>
    </row>
    <row r="14" spans="2:20" x14ac:dyDescent="0.3">
      <c r="C14" s="4"/>
      <c r="D14" s="4"/>
      <c r="F14" s="5"/>
      <c r="I14" s="30"/>
      <c r="J14" s="43"/>
      <c r="K14" s="43"/>
      <c r="L14" s="3"/>
      <c r="M14" s="31"/>
    </row>
    <row r="15" spans="2:20" x14ac:dyDescent="0.3">
      <c r="C15" s="4"/>
      <c r="D15" s="4"/>
      <c r="F15" s="5"/>
      <c r="I15" s="30"/>
      <c r="J15" s="43"/>
      <c r="K15" s="43"/>
      <c r="L15" s="3"/>
      <c r="M15" s="31"/>
    </row>
    <row r="16" spans="2:20" x14ac:dyDescent="0.3">
      <c r="C16" s="4"/>
      <c r="D16" s="4"/>
      <c r="F16" s="5"/>
    </row>
    <row r="17" spans="3:36" x14ac:dyDescent="0.3">
      <c r="C17" s="4"/>
      <c r="D17" s="4"/>
      <c r="F17" s="5"/>
      <c r="I17" s="1">
        <v>0.188307</v>
      </c>
      <c r="K17" s="1">
        <v>0.165074</v>
      </c>
      <c r="M17" s="1">
        <v>0.15090000000000001</v>
      </c>
    </row>
    <row r="18" spans="3:36" x14ac:dyDescent="0.3">
      <c r="C18" s="4"/>
      <c r="D18" s="4"/>
      <c r="F18" s="5"/>
      <c r="I18" s="1">
        <v>0.17974599999999999</v>
      </c>
      <c r="K18" s="1">
        <v>0.17185500000000001</v>
      </c>
      <c r="M18" s="1">
        <v>0.15049199999999999</v>
      </c>
    </row>
    <row r="19" spans="3:36" x14ac:dyDescent="0.3">
      <c r="C19" s="4"/>
      <c r="D19" s="4"/>
      <c r="F19" s="5"/>
    </row>
    <row r="20" spans="3:36" x14ac:dyDescent="0.3">
      <c r="C20" s="4"/>
      <c r="D20" s="4"/>
      <c r="F20" s="5"/>
      <c r="I20" s="1">
        <v>0.11203299999999999</v>
      </c>
      <c r="K20" s="1">
        <v>0.108893</v>
      </c>
      <c r="M20" s="1">
        <v>0.106332</v>
      </c>
    </row>
    <row r="21" spans="3:36" x14ac:dyDescent="0.3">
      <c r="C21" s="4"/>
      <c r="D21" s="4"/>
      <c r="F21" s="5"/>
      <c r="I21" s="1">
        <v>0.111206</v>
      </c>
      <c r="K21" s="1">
        <v>0.109557</v>
      </c>
      <c r="M21" s="1">
        <v>0.109184</v>
      </c>
    </row>
    <row r="22" spans="3:36" x14ac:dyDescent="0.3">
      <c r="C22" s="4"/>
      <c r="D22" s="4"/>
      <c r="F22" s="5"/>
      <c r="P22" s="30"/>
      <c r="S22" s="3"/>
      <c r="T22" s="31"/>
      <c r="V22" s="30"/>
      <c r="W22" s="3"/>
      <c r="Z22" s="32"/>
      <c r="AD22" s="30"/>
      <c r="AJ22" s="30"/>
    </row>
    <row r="23" spans="3:36" x14ac:dyDescent="0.3">
      <c r="C23" s="4"/>
      <c r="D23" s="4"/>
      <c r="F23" s="5"/>
      <c r="I23" s="1">
        <v>8.3879800000000004E-2</v>
      </c>
      <c r="K23" s="1">
        <v>8.3763699999999996E-2</v>
      </c>
      <c r="M23" s="1">
        <v>8.2857600000000003E-2</v>
      </c>
      <c r="P23" s="30"/>
      <c r="S23" s="3"/>
      <c r="T23" s="31"/>
      <c r="V23" s="30"/>
      <c r="W23" s="3"/>
      <c r="Z23" s="32"/>
      <c r="AD23" s="30"/>
      <c r="AJ23" s="30"/>
    </row>
    <row r="24" spans="3:36" x14ac:dyDescent="0.3">
      <c r="C24" s="4"/>
      <c r="D24" s="4"/>
      <c r="F24" s="5"/>
      <c r="I24" s="1">
        <v>8.6738099999999999E-2</v>
      </c>
      <c r="K24" s="1">
        <v>8.6210300000000004E-2</v>
      </c>
      <c r="M24" s="1">
        <v>8.35732E-2</v>
      </c>
      <c r="P24" s="30"/>
      <c r="S24" s="3"/>
      <c r="T24" s="31"/>
      <c r="V24" s="30"/>
      <c r="W24" s="3"/>
      <c r="Z24" s="32"/>
      <c r="AD24" s="30"/>
      <c r="AJ24" s="30"/>
    </row>
    <row r="25" spans="3:36" x14ac:dyDescent="0.3">
      <c r="C25" s="4"/>
      <c r="D25" s="4"/>
      <c r="F25" s="5"/>
      <c r="P25" s="30"/>
      <c r="S25" s="3"/>
      <c r="T25" s="31"/>
      <c r="V25" s="30"/>
      <c r="W25" s="3"/>
      <c r="Z25" s="32"/>
      <c r="AD25" s="30"/>
      <c r="AJ25" s="30"/>
    </row>
    <row r="26" spans="3:36" x14ac:dyDescent="0.3">
      <c r="C26" s="4"/>
      <c r="D26" s="4"/>
      <c r="F26" s="5"/>
      <c r="P26" s="30"/>
      <c r="S26" s="3"/>
      <c r="T26" s="31"/>
      <c r="V26" s="30"/>
      <c r="W26" s="3"/>
      <c r="Z26" s="32"/>
      <c r="AD26" s="30"/>
      <c r="AF26" s="36"/>
      <c r="AJ26" s="30"/>
    </row>
    <row r="27" spans="3:36" x14ac:dyDescent="0.3">
      <c r="C27" s="4"/>
      <c r="D27" s="4"/>
      <c r="F27" s="5"/>
      <c r="P27" s="30"/>
      <c r="S27" s="3"/>
      <c r="T27" s="31"/>
      <c r="V27" s="30"/>
      <c r="W27" s="3"/>
      <c r="Z27" s="32"/>
      <c r="AD27" s="30"/>
      <c r="AJ27" s="30"/>
    </row>
    <row r="28" spans="3:36" x14ac:dyDescent="0.3">
      <c r="C28" s="4"/>
      <c r="D28" s="4"/>
      <c r="F28" s="5"/>
      <c r="P28" s="30"/>
      <c r="S28" s="3"/>
      <c r="T28" s="31"/>
      <c r="V28" s="30"/>
      <c r="W28" s="3"/>
      <c r="Z28" s="32"/>
      <c r="AD28" s="30"/>
      <c r="AJ28" s="30"/>
    </row>
    <row r="29" spans="3:36" x14ac:dyDescent="0.3">
      <c r="C29" s="4"/>
      <c r="D29" s="4"/>
      <c r="F29" s="5"/>
      <c r="P29" s="30"/>
      <c r="S29" s="3"/>
      <c r="T29" s="31"/>
      <c r="V29" s="30"/>
      <c r="W29" s="3"/>
      <c r="Z29" s="32"/>
      <c r="AD29" s="30"/>
      <c r="AJ29" s="30"/>
    </row>
    <row r="30" spans="3:36" x14ac:dyDescent="0.3">
      <c r="C30" s="4"/>
      <c r="D30" s="4"/>
      <c r="F30" s="5"/>
      <c r="P30" s="30"/>
      <c r="S30" s="3"/>
      <c r="T30" s="31"/>
      <c r="V30" s="30"/>
      <c r="W30" s="3"/>
      <c r="Z30" s="32"/>
      <c r="AD30" s="30"/>
      <c r="AJ30" s="30"/>
    </row>
    <row r="31" spans="3:36" x14ac:dyDescent="0.3">
      <c r="C31" s="4"/>
      <c r="D31" s="4"/>
      <c r="F31" s="5"/>
      <c r="P31" s="30"/>
      <c r="S31" s="3"/>
      <c r="T31" s="31"/>
      <c r="V31" s="30"/>
      <c r="W31" s="3"/>
      <c r="Z31" s="32"/>
      <c r="AD31" s="30"/>
      <c r="AJ31" s="30"/>
    </row>
    <row r="32" spans="3:36" x14ac:dyDescent="0.3">
      <c r="C32" s="4"/>
      <c r="D32" s="4"/>
      <c r="F32" s="5"/>
      <c r="P32" s="30"/>
      <c r="S32" s="3"/>
      <c r="T32" s="31"/>
      <c r="V32" s="30"/>
      <c r="W32" s="3"/>
      <c r="Z32" s="32"/>
      <c r="AD32" s="30"/>
      <c r="AJ32" s="30"/>
    </row>
    <row r="33" spans="2:36" x14ac:dyDescent="0.3">
      <c r="C33" s="4"/>
      <c r="D33" s="4"/>
      <c r="F33" s="5"/>
      <c r="P33" s="30"/>
      <c r="S33" s="3"/>
      <c r="T33" s="31"/>
      <c r="V33" s="30"/>
      <c r="W33" s="3"/>
      <c r="Z33" s="32"/>
      <c r="AD33" s="30"/>
      <c r="AJ33" s="30"/>
    </row>
    <row r="34" spans="2:36" x14ac:dyDescent="0.3">
      <c r="C34" s="4"/>
      <c r="D34" s="4"/>
      <c r="F34" s="5"/>
      <c r="P34" s="30"/>
      <c r="S34" s="3"/>
      <c r="T34" s="31"/>
      <c r="V34" s="30"/>
      <c r="W34" s="3"/>
      <c r="Z34" s="32"/>
      <c r="AD34" s="30"/>
      <c r="AJ34" s="30"/>
    </row>
    <row r="35" spans="2:36" x14ac:dyDescent="0.3">
      <c r="C35" s="4"/>
      <c r="D35" s="4"/>
      <c r="F35" s="5"/>
      <c r="P35" s="30"/>
      <c r="S35" s="3"/>
      <c r="T35" s="31"/>
      <c r="V35" s="30"/>
      <c r="W35" s="3"/>
      <c r="Z35" s="32"/>
      <c r="AD35" s="30"/>
      <c r="AJ35" s="30"/>
    </row>
    <row r="36" spans="2:36" x14ac:dyDescent="0.3">
      <c r="C36" s="4"/>
      <c r="D36" s="4"/>
      <c r="F36" s="5"/>
      <c r="P36" s="30"/>
      <c r="S36" s="3"/>
      <c r="T36" s="31"/>
      <c r="V36" s="30"/>
      <c r="W36" s="3"/>
      <c r="Z36" s="32"/>
      <c r="AD36" s="30"/>
      <c r="AJ36" s="30"/>
    </row>
    <row r="37" spans="2:36" x14ac:dyDescent="0.3">
      <c r="C37" s="4"/>
      <c r="D37" s="4"/>
      <c r="F37" s="5"/>
      <c r="P37" s="30"/>
      <c r="S37" s="3"/>
      <c r="T37" s="31"/>
      <c r="V37" s="30"/>
      <c r="W37" s="3"/>
      <c r="Z37" s="32"/>
      <c r="AD37" s="30"/>
      <c r="AJ37" s="30"/>
    </row>
    <row r="38" spans="2:36" x14ac:dyDescent="0.3">
      <c r="C38" s="4"/>
      <c r="D38" s="4"/>
      <c r="F38" s="5"/>
      <c r="P38" s="30"/>
      <c r="S38" s="3"/>
      <c r="T38" s="31"/>
      <c r="V38" s="30"/>
      <c r="W38" s="3"/>
      <c r="Z38" s="32"/>
      <c r="AD38" s="30"/>
      <c r="AJ38" s="30"/>
    </row>
    <row r="39" spans="2:36" x14ac:dyDescent="0.3">
      <c r="B39" s="1" t="s">
        <v>4</v>
      </c>
      <c r="C39" s="4"/>
      <c r="D39" s="4"/>
      <c r="F39" s="5"/>
      <c r="P39" s="30"/>
      <c r="S39" s="3"/>
      <c r="T39" s="31"/>
      <c r="V39" s="30"/>
      <c r="W39" s="3"/>
      <c r="Z39" s="32"/>
      <c r="AD39" s="30"/>
      <c r="AJ39" s="30"/>
    </row>
    <row r="40" spans="2:36" x14ac:dyDescent="0.3">
      <c r="C40" s="1" t="s">
        <v>6</v>
      </c>
      <c r="D40" s="3">
        <f>SLOPE(F5:F12,B5:B12)</f>
        <v>0.52731613013534606</v>
      </c>
      <c r="F40" s="5"/>
    </row>
    <row r="41" spans="2:36" x14ac:dyDescent="0.3">
      <c r="C41" s="1" t="s">
        <v>7</v>
      </c>
      <c r="D41" s="3">
        <f>INTERCEPT(F5:F12,B5:B12)</f>
        <v>4.0069319815668136E-2</v>
      </c>
      <c r="F41" s="5"/>
    </row>
    <row r="42" spans="2:36" x14ac:dyDescent="0.3">
      <c r="C42" s="4"/>
      <c r="D42" s="4"/>
      <c r="F42" s="5"/>
    </row>
    <row r="43" spans="2:36" x14ac:dyDescent="0.3">
      <c r="C43" s="4"/>
      <c r="D43" s="4"/>
      <c r="F43" s="5"/>
    </row>
    <row r="44" spans="2:36" x14ac:dyDescent="0.3">
      <c r="C44" s="4"/>
      <c r="D44" s="4"/>
      <c r="F44" s="5"/>
    </row>
    <row r="45" spans="2:36" x14ac:dyDescent="0.3">
      <c r="F45" s="2"/>
    </row>
    <row r="46" spans="2:36" x14ac:dyDescent="0.3">
      <c r="C46" s="4"/>
      <c r="D46" s="4"/>
      <c r="F46" s="5"/>
    </row>
    <row r="64" spans="3:4" x14ac:dyDescent="0.3">
      <c r="C64" s="1">
        <v>1.2131000000000001</v>
      </c>
      <c r="D64" s="1">
        <v>1.1052299999999999</v>
      </c>
    </row>
    <row r="65" spans="3:4" x14ac:dyDescent="0.3">
      <c r="C65" s="1">
        <v>0.65995700000000002</v>
      </c>
      <c r="D65" s="1">
        <v>0.66455699999999995</v>
      </c>
    </row>
    <row r="66" spans="3:4" x14ac:dyDescent="0.3">
      <c r="C66" s="1">
        <v>0.422232</v>
      </c>
      <c r="D66" s="1">
        <v>0.42540699999999998</v>
      </c>
    </row>
    <row r="67" spans="3:4" x14ac:dyDescent="0.3">
      <c r="C67" s="1">
        <v>0.27685799999999999</v>
      </c>
      <c r="D67" s="1">
        <v>0.28278799999999998</v>
      </c>
    </row>
    <row r="68" spans="3:4" x14ac:dyDescent="0.3">
      <c r="C68" s="1">
        <v>0.19589899999999999</v>
      </c>
      <c r="D68" s="1">
        <v>0.20177700000000001</v>
      </c>
    </row>
    <row r="69" spans="3:4" x14ac:dyDescent="0.3">
      <c r="C69" s="1">
        <v>0.145566</v>
      </c>
      <c r="D69" s="1">
        <v>0.15096399999999999</v>
      </c>
    </row>
    <row r="70" spans="3:4" x14ac:dyDescent="0.3">
      <c r="C70" s="1">
        <v>0.118839</v>
      </c>
      <c r="D70" s="1">
        <v>0.124683</v>
      </c>
    </row>
    <row r="71" spans="3:4" x14ac:dyDescent="0.3">
      <c r="C71" s="1">
        <v>8.2830500000000001E-2</v>
      </c>
      <c r="D71" s="1">
        <v>8.3051799999999995E-2</v>
      </c>
    </row>
  </sheetData>
  <mergeCells count="4">
    <mergeCell ref="P3:Q3"/>
    <mergeCell ref="R3:T3"/>
    <mergeCell ref="C4:D4"/>
    <mergeCell ref="I4:K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J46"/>
  <sheetViews>
    <sheetView view="pageLayout" topLeftCell="J1" zoomScale="115" zoomScaleNormal="80" zoomScalePageLayoutView="115" workbookViewId="0">
      <selection activeCell="T12" activeCellId="2" sqref="T6 T9 T12"/>
    </sheetView>
  </sheetViews>
  <sheetFormatPr baseColWidth="10" defaultColWidth="10.88671875" defaultRowHeight="14.4" x14ac:dyDescent="0.3"/>
  <cols>
    <col min="1" max="5" width="10.88671875" style="1"/>
    <col min="6" max="6" width="12" style="1" customWidth="1"/>
    <col min="7" max="7" width="10.88671875" style="1"/>
    <col min="8" max="8" width="11.44140625" style="1" customWidth="1"/>
    <col min="9" max="9" width="8.6640625" style="1" bestFit="1" customWidth="1"/>
    <col min="10" max="12" width="10.88671875" style="1"/>
    <col min="13" max="13" width="13.33203125" style="1" customWidth="1"/>
    <col min="14" max="14" width="10.88671875" style="1"/>
    <col min="15" max="15" width="9" style="1" customWidth="1"/>
    <col min="16" max="16" width="16.44140625" style="1" customWidth="1"/>
    <col min="17" max="19" width="10.88671875" style="1"/>
    <col min="20" max="20" width="13.44140625" style="1" customWidth="1"/>
    <col min="21" max="21" width="10.88671875" style="1"/>
    <col min="22" max="22" width="16.88671875" style="1" customWidth="1"/>
    <col min="23" max="23" width="13.88671875" style="1" customWidth="1"/>
    <col min="24" max="24" width="10.88671875" style="1"/>
    <col min="25" max="25" width="12.6640625" style="1" customWidth="1"/>
    <col min="26" max="26" width="13.33203125" style="1" customWidth="1"/>
    <col min="27" max="27" width="10.88671875" style="1"/>
    <col min="28" max="28" width="6.5546875" style="1" customWidth="1"/>
    <col min="29" max="29" width="14.5546875" style="1" customWidth="1"/>
    <col min="30" max="30" width="16.33203125" style="1" customWidth="1"/>
    <col min="31" max="31" width="15.44140625" style="1" customWidth="1"/>
    <col min="32" max="32" width="14.33203125" style="1" customWidth="1"/>
    <col min="33" max="33" width="16.44140625" style="1" customWidth="1"/>
    <col min="34" max="34" width="15.5546875" style="1" customWidth="1"/>
    <col min="35" max="35" width="10.88671875" style="1"/>
    <col min="36" max="36" width="15.109375" style="1" customWidth="1"/>
    <col min="37" max="37" width="12" style="1" customWidth="1"/>
    <col min="38" max="38" width="12.6640625" style="1" customWidth="1"/>
    <col min="39" max="39" width="13.6640625" style="1" customWidth="1"/>
    <col min="40" max="16384" width="10.88671875" style="1"/>
  </cols>
  <sheetData>
    <row r="2" spans="2:20" ht="15" thickBot="1" x14ac:dyDescent="0.35"/>
    <row r="3" spans="2:20" ht="15" thickBot="1" x14ac:dyDescent="0.35">
      <c r="P3" s="77" t="s">
        <v>3</v>
      </c>
      <c r="Q3" s="78"/>
      <c r="R3" s="79" t="s">
        <v>8</v>
      </c>
      <c r="S3" s="80"/>
      <c r="T3" s="81"/>
    </row>
    <row r="4" spans="2:20" ht="23.25" customHeight="1" thickBot="1" x14ac:dyDescent="0.35">
      <c r="B4" s="13" t="s">
        <v>0</v>
      </c>
      <c r="C4" s="82" t="s">
        <v>2</v>
      </c>
      <c r="D4" s="82"/>
      <c r="E4" s="37" t="s">
        <v>1</v>
      </c>
      <c r="F4" s="15" t="s">
        <v>9</v>
      </c>
      <c r="I4" s="85" t="s">
        <v>26</v>
      </c>
      <c r="J4" s="84"/>
      <c r="K4" s="84"/>
      <c r="L4" s="16" t="s">
        <v>10</v>
      </c>
      <c r="M4" s="15" t="s">
        <v>11</v>
      </c>
      <c r="P4" s="26" t="s">
        <v>12</v>
      </c>
      <c r="Q4" s="29" t="s">
        <v>13</v>
      </c>
      <c r="R4" s="29" t="s">
        <v>5</v>
      </c>
      <c r="S4" s="49" t="s">
        <v>24</v>
      </c>
      <c r="T4" s="50" t="s">
        <v>25</v>
      </c>
    </row>
    <row r="5" spans="2:20" x14ac:dyDescent="0.3">
      <c r="B5" s="6">
        <v>2</v>
      </c>
      <c r="C5" s="1">
        <v>1.12812</v>
      </c>
      <c r="D5" s="1">
        <v>1.22604</v>
      </c>
      <c r="E5" s="10">
        <f t="shared" ref="E5:E12" si="0">AVERAGE(C5:D5)</f>
        <v>1.1770800000000001</v>
      </c>
      <c r="F5" s="11">
        <f>E5-$E$12</f>
        <v>1.0870736000000001</v>
      </c>
      <c r="I5" s="20" t="s">
        <v>15</v>
      </c>
      <c r="J5" s="55">
        <v>8.5642800000000005E-2</v>
      </c>
      <c r="K5" s="55">
        <v>8.7407700000000005E-2</v>
      </c>
      <c r="L5" s="10">
        <f>AVERAGE(J5:K5)</f>
        <v>8.6525249999999998E-2</v>
      </c>
      <c r="M5" s="11">
        <f>L5-$E$12</f>
        <v>-3.4811500000000023E-3</v>
      </c>
      <c r="P5" s="51" t="s">
        <v>15</v>
      </c>
      <c r="Q5" s="33">
        <f>M5</f>
        <v>-3.4811500000000023E-3</v>
      </c>
      <c r="R5" s="21">
        <f>(Q5-0.0027)/0.6093</f>
        <v>-1.0144674216313808E-2</v>
      </c>
      <c r="S5" s="21"/>
      <c r="T5" s="23"/>
    </row>
    <row r="6" spans="2:20" x14ac:dyDescent="0.3">
      <c r="B6" s="6">
        <v>1</v>
      </c>
      <c r="C6" s="1">
        <v>0.71510399999999996</v>
      </c>
      <c r="D6" s="1">
        <v>0.70021</v>
      </c>
      <c r="E6" s="7">
        <f t="shared" si="0"/>
        <v>0.70765699999999998</v>
      </c>
      <c r="F6" s="8">
        <f t="shared" ref="F6:F12" si="1">E6-$E$12</f>
        <v>0.61765059999999994</v>
      </c>
      <c r="I6" s="19" t="s">
        <v>16</v>
      </c>
      <c r="J6" s="57">
        <v>8.7313600000000005E-2</v>
      </c>
      <c r="K6" s="57">
        <v>8.7755E-2</v>
      </c>
      <c r="L6" s="10">
        <f t="shared" ref="L6:L13" si="2">AVERAGE(J6:K6)</f>
        <v>8.7534300000000009E-2</v>
      </c>
      <c r="M6" s="11">
        <f t="shared" ref="M6:M13" si="3">L6-$E$12</f>
        <v>-2.472099999999991E-3</v>
      </c>
      <c r="P6" s="52" t="s">
        <v>16</v>
      </c>
      <c r="Q6" s="34">
        <f t="shared" ref="Q6:Q13" si="4">M6</f>
        <v>-2.472099999999991E-3</v>
      </c>
      <c r="R6" s="17">
        <f t="shared" ref="R6:R13" si="5">(Q6-0.0027)/0.6093</f>
        <v>-8.4885934679139862E-3</v>
      </c>
      <c r="S6" s="7">
        <f>AVERAGE(R5:R7)</f>
        <v>-9.2831664751901067E-3</v>
      </c>
      <c r="T6" s="24">
        <f>STDEV(R5:R7)</f>
        <v>8.3006689805795988E-4</v>
      </c>
    </row>
    <row r="7" spans="2:20" x14ac:dyDescent="0.3">
      <c r="B7" s="6">
        <v>0.5</v>
      </c>
      <c r="C7" s="1">
        <v>0.46397699999999997</v>
      </c>
      <c r="D7" s="1">
        <v>0.44648500000000002</v>
      </c>
      <c r="E7" s="7">
        <f t="shared" si="0"/>
        <v>0.455231</v>
      </c>
      <c r="F7" s="8">
        <f t="shared" si="1"/>
        <v>0.36522460000000001</v>
      </c>
      <c r="I7" s="19" t="s">
        <v>17</v>
      </c>
      <c r="J7" s="55">
        <v>8.7802099999999994E-2</v>
      </c>
      <c r="K7" s="55">
        <v>8.6379800000000007E-2</v>
      </c>
      <c r="L7" s="10">
        <f t="shared" si="2"/>
        <v>8.709095E-2</v>
      </c>
      <c r="M7" s="11">
        <f t="shared" si="3"/>
        <v>-2.91545E-3</v>
      </c>
      <c r="P7" s="52" t="s">
        <v>17</v>
      </c>
      <c r="Q7" s="34">
        <f t="shared" si="4"/>
        <v>-2.91545E-3</v>
      </c>
      <c r="R7" s="17">
        <f t="shared" si="5"/>
        <v>-9.2162317413425256E-3</v>
      </c>
      <c r="S7" s="17"/>
      <c r="T7" s="24"/>
    </row>
    <row r="8" spans="2:20" x14ac:dyDescent="0.3">
      <c r="B8" s="6">
        <v>0.25</v>
      </c>
      <c r="C8" s="1">
        <v>0.29097899999999999</v>
      </c>
      <c r="D8" s="1">
        <v>0.29155700000000001</v>
      </c>
      <c r="E8" s="7">
        <f t="shared" si="0"/>
        <v>0.29126799999999997</v>
      </c>
      <c r="F8" s="8">
        <f t="shared" si="1"/>
        <v>0.20126159999999998</v>
      </c>
      <c r="I8" s="19" t="s">
        <v>18</v>
      </c>
      <c r="J8" s="7">
        <v>0.24931700000000001</v>
      </c>
      <c r="K8" s="7">
        <v>0.242396</v>
      </c>
      <c r="L8" s="10">
        <f t="shared" si="2"/>
        <v>0.24585650000000001</v>
      </c>
      <c r="M8" s="11">
        <f t="shared" si="3"/>
        <v>0.15585009999999999</v>
      </c>
      <c r="P8" s="52" t="s">
        <v>18</v>
      </c>
      <c r="Q8" s="34">
        <f t="shared" si="4"/>
        <v>0.15585009999999999</v>
      </c>
      <c r="R8" s="17">
        <f t="shared" si="5"/>
        <v>0.25135417692433942</v>
      </c>
      <c r="S8" s="17"/>
      <c r="T8" s="24"/>
    </row>
    <row r="9" spans="2:20" x14ac:dyDescent="0.3">
      <c r="B9" s="6">
        <v>0.125</v>
      </c>
      <c r="C9" s="1">
        <v>0.21160300000000001</v>
      </c>
      <c r="D9" s="1">
        <v>0.20321600000000001</v>
      </c>
      <c r="E9" s="7">
        <f t="shared" si="0"/>
        <v>0.20740950000000002</v>
      </c>
      <c r="F9" s="8">
        <f t="shared" si="1"/>
        <v>0.11740310000000002</v>
      </c>
      <c r="I9" s="19" t="s">
        <v>19</v>
      </c>
      <c r="J9" s="7">
        <v>0.27910099999999999</v>
      </c>
      <c r="K9" s="7">
        <v>0.28159499999999998</v>
      </c>
      <c r="L9" s="10">
        <f t="shared" si="2"/>
        <v>0.28034799999999999</v>
      </c>
      <c r="M9" s="11">
        <f t="shared" si="3"/>
        <v>0.1903416</v>
      </c>
      <c r="P9" s="52" t="s">
        <v>19</v>
      </c>
      <c r="Q9" s="34">
        <f t="shared" si="4"/>
        <v>0.1903416</v>
      </c>
      <c r="R9" s="17">
        <f t="shared" si="5"/>
        <v>0.30796258000984739</v>
      </c>
      <c r="S9" s="7">
        <f>AVERAGE(R8:R10)</f>
        <v>0.28709546474095959</v>
      </c>
      <c r="T9" s="24">
        <f>STDEV(R8:R10)</f>
        <v>3.1097565527025157E-2</v>
      </c>
    </row>
    <row r="10" spans="2:20" x14ac:dyDescent="0.3">
      <c r="B10" s="6">
        <v>6.25E-2</v>
      </c>
      <c r="C10" s="1">
        <v>0.159944</v>
      </c>
      <c r="D10" s="1">
        <v>0.150925</v>
      </c>
      <c r="E10" s="7">
        <f t="shared" si="0"/>
        <v>0.1554345</v>
      </c>
      <c r="F10" s="8">
        <f t="shared" si="1"/>
        <v>6.5428100000000003E-2</v>
      </c>
      <c r="I10" s="19" t="s">
        <v>20</v>
      </c>
      <c r="J10" s="7">
        <v>0.27312399999999998</v>
      </c>
      <c r="K10" s="7">
        <v>0.28026899999999999</v>
      </c>
      <c r="L10" s="10">
        <f t="shared" si="2"/>
        <v>0.27669650000000001</v>
      </c>
      <c r="M10" s="11">
        <f t="shared" si="3"/>
        <v>0.18669010000000003</v>
      </c>
      <c r="P10" s="52" t="s">
        <v>20</v>
      </c>
      <c r="Q10" s="34">
        <f t="shared" si="4"/>
        <v>0.18669010000000003</v>
      </c>
      <c r="R10" s="17">
        <f t="shared" si="5"/>
        <v>0.30196963728869197</v>
      </c>
      <c r="S10" s="17"/>
      <c r="T10" s="24"/>
    </row>
    <row r="11" spans="2:20" x14ac:dyDescent="0.3">
      <c r="B11" s="9">
        <v>3.125E-2</v>
      </c>
      <c r="C11" s="1">
        <v>0.12447900000000001</v>
      </c>
      <c r="D11" s="1">
        <v>0.117322</v>
      </c>
      <c r="E11" s="7">
        <f t="shared" si="0"/>
        <v>0.12090049999999999</v>
      </c>
      <c r="F11" s="8">
        <f t="shared" si="1"/>
        <v>3.0894099999999994E-2</v>
      </c>
      <c r="I11" s="19" t="s">
        <v>21</v>
      </c>
      <c r="J11" s="55">
        <v>0.11301</v>
      </c>
      <c r="K11" s="55">
        <v>0.11564000000000001</v>
      </c>
      <c r="L11" s="7">
        <f t="shared" si="2"/>
        <v>0.11432500000000001</v>
      </c>
      <c r="M11" s="8">
        <f t="shared" si="3"/>
        <v>2.431860000000001E-2</v>
      </c>
      <c r="P11" s="52" t="s">
        <v>21</v>
      </c>
      <c r="Q11" s="34">
        <f t="shared" si="4"/>
        <v>2.431860000000001E-2</v>
      </c>
      <c r="R11" s="17">
        <f t="shared" si="5"/>
        <v>3.5481043820777956E-2</v>
      </c>
      <c r="S11" s="17"/>
      <c r="T11" s="24"/>
    </row>
    <row r="12" spans="2:20" x14ac:dyDescent="0.3">
      <c r="B12" s="12">
        <v>0</v>
      </c>
      <c r="C12" s="1">
        <v>9.1402399999999995E-2</v>
      </c>
      <c r="D12" s="1">
        <v>8.8610400000000006E-2</v>
      </c>
      <c r="E12" s="7">
        <f t="shared" si="0"/>
        <v>9.00064E-2</v>
      </c>
      <c r="F12" s="8">
        <f t="shared" si="1"/>
        <v>0</v>
      </c>
      <c r="I12" s="19" t="s">
        <v>22</v>
      </c>
      <c r="J12" s="57">
        <v>0.113647</v>
      </c>
      <c r="K12" s="57">
        <v>0.114741</v>
      </c>
      <c r="L12" s="7">
        <f t="shared" si="2"/>
        <v>0.11419399999999999</v>
      </c>
      <c r="M12" s="8">
        <f t="shared" si="3"/>
        <v>2.418759999999999E-2</v>
      </c>
      <c r="P12" s="52" t="s">
        <v>22</v>
      </c>
      <c r="Q12" s="34">
        <f t="shared" si="4"/>
        <v>2.418759999999999E-2</v>
      </c>
      <c r="R12" s="17">
        <f t="shared" si="5"/>
        <v>3.5266043000164109E-2</v>
      </c>
      <c r="S12" s="7">
        <f>AVERAGE(R11:R13)</f>
        <v>3.4304557142075608E-2</v>
      </c>
      <c r="T12" s="24">
        <f>STDEV(R11:R13)</f>
        <v>1.8546566432280889E-3</v>
      </c>
    </row>
    <row r="13" spans="2:20" ht="15" thickBot="1" x14ac:dyDescent="0.35">
      <c r="B13" s="18"/>
      <c r="C13" s="4"/>
      <c r="D13" s="4"/>
      <c r="F13" s="5"/>
      <c r="I13" s="19" t="s">
        <v>23</v>
      </c>
      <c r="J13" s="55">
        <v>0.114757</v>
      </c>
      <c r="K13" s="55">
        <v>0.10985399999999999</v>
      </c>
      <c r="L13" s="7">
        <f t="shared" si="2"/>
        <v>0.1123055</v>
      </c>
      <c r="M13" s="8">
        <f t="shared" si="3"/>
        <v>2.2299100000000002E-2</v>
      </c>
      <c r="P13" s="53" t="s">
        <v>23</v>
      </c>
      <c r="Q13" s="35">
        <f t="shared" si="4"/>
        <v>2.2299100000000002E-2</v>
      </c>
      <c r="R13" s="22">
        <f t="shared" si="5"/>
        <v>3.2166584605284758E-2</v>
      </c>
      <c r="S13" s="22"/>
      <c r="T13" s="25"/>
    </row>
    <row r="14" spans="2:20" x14ac:dyDescent="0.3">
      <c r="C14" s="4"/>
      <c r="D14" s="4"/>
      <c r="F14" s="5"/>
      <c r="I14" s="30"/>
      <c r="J14" s="43"/>
      <c r="K14" s="43"/>
      <c r="L14" s="3"/>
      <c r="M14" s="31"/>
    </row>
    <row r="15" spans="2:20" x14ac:dyDescent="0.3">
      <c r="C15" s="4"/>
      <c r="D15" s="4"/>
      <c r="F15" s="5"/>
      <c r="I15" s="30"/>
      <c r="J15" s="43"/>
      <c r="K15" s="43"/>
      <c r="L15" s="3"/>
      <c r="M15" s="31"/>
    </row>
    <row r="16" spans="2:20" x14ac:dyDescent="0.3">
      <c r="C16" s="4"/>
      <c r="D16" s="4"/>
      <c r="F16" s="5"/>
      <c r="I16" s="30"/>
      <c r="J16" s="43"/>
      <c r="K16" s="43"/>
      <c r="L16" s="3"/>
      <c r="M16" s="31"/>
    </row>
    <row r="17" spans="3:36" x14ac:dyDescent="0.3">
      <c r="C17" s="4"/>
      <c r="D17" s="4"/>
      <c r="F17" s="5"/>
      <c r="I17" s="30"/>
      <c r="J17" s="43"/>
      <c r="K17" s="43"/>
      <c r="L17" s="3"/>
      <c r="M17" s="31"/>
    </row>
    <row r="18" spans="3:36" x14ac:dyDescent="0.3">
      <c r="C18" s="4"/>
      <c r="D18" s="4"/>
      <c r="F18" s="5"/>
      <c r="I18" s="30"/>
      <c r="J18" s="43"/>
      <c r="K18" s="43"/>
      <c r="L18" s="3"/>
      <c r="M18" s="31"/>
    </row>
    <row r="19" spans="3:36" x14ac:dyDescent="0.3">
      <c r="C19" s="4"/>
      <c r="D19" s="4"/>
      <c r="F19" s="5"/>
      <c r="I19" s="30"/>
      <c r="J19" s="43"/>
      <c r="K19" s="43"/>
      <c r="L19" s="3"/>
      <c r="M19" s="31"/>
    </row>
    <row r="20" spans="3:36" x14ac:dyDescent="0.3">
      <c r="C20" s="4"/>
      <c r="D20" s="4"/>
      <c r="F20" s="5"/>
      <c r="I20" s="30"/>
      <c r="J20" s="43"/>
      <c r="K20" s="43"/>
      <c r="L20" s="3"/>
      <c r="M20" s="31"/>
    </row>
    <row r="21" spans="3:36" x14ac:dyDescent="0.3">
      <c r="C21" s="4"/>
      <c r="D21" s="4"/>
      <c r="F21" s="5"/>
      <c r="I21" s="30"/>
      <c r="J21" s="43"/>
      <c r="K21" s="43"/>
      <c r="L21" s="3"/>
      <c r="M21" s="31"/>
    </row>
    <row r="22" spans="3:36" x14ac:dyDescent="0.3">
      <c r="C22" s="4"/>
      <c r="D22" s="4"/>
      <c r="F22" s="5"/>
      <c r="I22" s="30"/>
      <c r="J22" s="43"/>
      <c r="K22" s="43"/>
      <c r="L22" s="3"/>
      <c r="M22" s="31"/>
      <c r="P22" s="30"/>
      <c r="S22" s="3"/>
      <c r="T22" s="31"/>
      <c r="V22" s="30"/>
      <c r="W22" s="3"/>
      <c r="Z22" s="32"/>
      <c r="AD22" s="30"/>
      <c r="AJ22" s="30"/>
    </row>
    <row r="23" spans="3:36" x14ac:dyDescent="0.3">
      <c r="C23" s="4"/>
      <c r="D23" s="4"/>
      <c r="F23" s="5"/>
      <c r="I23" s="30"/>
      <c r="J23" s="43"/>
      <c r="K23" s="43"/>
      <c r="L23" s="3"/>
      <c r="M23" s="31"/>
      <c r="P23" s="30"/>
      <c r="S23" s="3"/>
      <c r="T23" s="31"/>
      <c r="V23" s="30"/>
      <c r="W23" s="3"/>
      <c r="Z23" s="32"/>
      <c r="AD23" s="30"/>
      <c r="AJ23" s="30"/>
    </row>
    <row r="24" spans="3:36" x14ac:dyDescent="0.3">
      <c r="C24" s="4"/>
      <c r="D24" s="4"/>
      <c r="F24" s="5"/>
      <c r="I24" s="30"/>
      <c r="J24" s="43"/>
      <c r="K24" s="43"/>
      <c r="L24" s="3"/>
      <c r="M24" s="31"/>
      <c r="P24" s="30"/>
      <c r="S24" s="3"/>
      <c r="T24" s="31"/>
      <c r="V24" s="30"/>
      <c r="W24" s="3"/>
      <c r="Z24" s="32"/>
      <c r="AD24" s="30"/>
      <c r="AJ24" s="30"/>
    </row>
    <row r="25" spans="3:36" x14ac:dyDescent="0.3">
      <c r="C25" s="4"/>
      <c r="D25" s="4"/>
      <c r="F25" s="5"/>
      <c r="P25" s="30"/>
      <c r="S25" s="3"/>
      <c r="T25" s="31"/>
      <c r="V25" s="30"/>
      <c r="W25" s="3"/>
      <c r="Z25" s="32"/>
      <c r="AD25" s="30"/>
      <c r="AJ25" s="30"/>
    </row>
    <row r="26" spans="3:36" x14ac:dyDescent="0.3">
      <c r="C26" s="4"/>
      <c r="D26" s="4"/>
      <c r="F26" s="5"/>
      <c r="P26" s="30"/>
      <c r="S26" s="3"/>
      <c r="T26" s="31"/>
      <c r="V26" s="30"/>
      <c r="W26" s="3"/>
      <c r="Z26" s="32"/>
      <c r="AD26" s="30"/>
      <c r="AF26" s="36"/>
      <c r="AJ26" s="30"/>
    </row>
    <row r="27" spans="3:36" x14ac:dyDescent="0.3">
      <c r="C27" s="4"/>
      <c r="D27" s="4"/>
      <c r="F27" s="5"/>
      <c r="P27" s="30"/>
      <c r="S27" s="3"/>
      <c r="T27" s="31"/>
      <c r="V27" s="30"/>
      <c r="W27" s="3"/>
      <c r="Z27" s="32"/>
      <c r="AD27" s="30"/>
      <c r="AJ27" s="30"/>
    </row>
    <row r="28" spans="3:36" x14ac:dyDescent="0.3">
      <c r="C28" s="4"/>
      <c r="D28" s="4"/>
      <c r="F28" s="5"/>
      <c r="J28" s="1" t="s">
        <v>14</v>
      </c>
      <c r="P28" s="30"/>
      <c r="S28" s="3"/>
      <c r="T28" s="31"/>
      <c r="V28" s="30"/>
      <c r="W28" s="3"/>
      <c r="Z28" s="32"/>
      <c r="AD28" s="30"/>
      <c r="AJ28" s="30"/>
    </row>
    <row r="29" spans="3:36" x14ac:dyDescent="0.3">
      <c r="C29" s="4"/>
      <c r="D29" s="4"/>
      <c r="F29" s="5"/>
      <c r="J29" s="1">
        <v>1.0422</v>
      </c>
      <c r="K29" s="1">
        <v>1.3584700000000001</v>
      </c>
      <c r="P29" s="30"/>
      <c r="S29" s="3"/>
      <c r="T29" s="31"/>
      <c r="V29" s="30"/>
      <c r="W29" s="3"/>
      <c r="Z29" s="32"/>
      <c r="AD29" s="30"/>
      <c r="AJ29" s="30"/>
    </row>
    <row r="30" spans="3:36" x14ac:dyDescent="0.3">
      <c r="C30" s="4"/>
      <c r="D30" s="4"/>
      <c r="F30" s="5"/>
      <c r="J30" s="1">
        <v>0.62906099999999998</v>
      </c>
      <c r="K30" s="1">
        <v>0.63621300000000003</v>
      </c>
      <c r="P30" s="30"/>
      <c r="S30" s="3"/>
      <c r="T30" s="31"/>
      <c r="V30" s="30"/>
      <c r="W30" s="3"/>
      <c r="Z30" s="32"/>
      <c r="AD30" s="30"/>
      <c r="AJ30" s="30"/>
    </row>
    <row r="31" spans="3:36" x14ac:dyDescent="0.3">
      <c r="C31" s="4"/>
      <c r="D31" s="4"/>
      <c r="F31" s="5"/>
      <c r="J31" s="1">
        <v>0.41602099999999997</v>
      </c>
      <c r="K31" s="1">
        <v>0.40617900000000001</v>
      </c>
      <c r="P31" s="30"/>
      <c r="S31" s="3"/>
      <c r="T31" s="31"/>
      <c r="V31" s="30"/>
      <c r="W31" s="3"/>
      <c r="Z31" s="32"/>
      <c r="AD31" s="30"/>
      <c r="AJ31" s="30"/>
    </row>
    <row r="32" spans="3:36" x14ac:dyDescent="0.3">
      <c r="C32" s="4"/>
      <c r="D32" s="4"/>
      <c r="F32" s="5"/>
      <c r="J32" s="1">
        <v>0.27296300000000001</v>
      </c>
      <c r="K32" s="1">
        <v>0.29400300000000001</v>
      </c>
      <c r="P32" s="30"/>
      <c r="S32" s="3"/>
      <c r="T32" s="31"/>
      <c r="V32" s="30"/>
      <c r="W32" s="3"/>
      <c r="Z32" s="32"/>
      <c r="AD32" s="30"/>
      <c r="AJ32" s="30"/>
    </row>
    <row r="33" spans="2:36" x14ac:dyDescent="0.3">
      <c r="C33" s="4"/>
      <c r="D33" s="4"/>
      <c r="F33" s="5"/>
      <c r="J33" s="1">
        <v>0.228352</v>
      </c>
      <c r="K33" s="1">
        <v>0.21487899999999999</v>
      </c>
      <c r="P33" s="30"/>
      <c r="S33" s="3"/>
      <c r="T33" s="31"/>
      <c r="V33" s="30"/>
      <c r="W33" s="3"/>
      <c r="Z33" s="32"/>
      <c r="AD33" s="30"/>
      <c r="AJ33" s="30"/>
    </row>
    <row r="34" spans="2:36" x14ac:dyDescent="0.3">
      <c r="C34" s="4"/>
      <c r="D34" s="4"/>
      <c r="F34" s="5"/>
      <c r="J34" s="1">
        <v>0.178484</v>
      </c>
      <c r="K34" s="1">
        <v>0.15074599999999999</v>
      </c>
      <c r="P34" s="30"/>
      <c r="S34" s="3"/>
      <c r="T34" s="31"/>
      <c r="V34" s="30"/>
      <c r="W34" s="3"/>
      <c r="Z34" s="32"/>
      <c r="AD34" s="30"/>
      <c r="AJ34" s="30"/>
    </row>
    <row r="35" spans="2:36" x14ac:dyDescent="0.3">
      <c r="C35" s="4"/>
      <c r="D35" s="4"/>
      <c r="F35" s="5"/>
      <c r="J35" s="1">
        <v>0.131218</v>
      </c>
      <c r="K35" s="1">
        <v>0.12764900000000001</v>
      </c>
      <c r="P35" s="30"/>
      <c r="S35" s="3"/>
      <c r="T35" s="31"/>
      <c r="V35" s="30"/>
      <c r="W35" s="3"/>
      <c r="Z35" s="32"/>
      <c r="AD35" s="30"/>
      <c r="AJ35" s="30"/>
    </row>
    <row r="36" spans="2:36" x14ac:dyDescent="0.3">
      <c r="C36" s="4"/>
      <c r="D36" s="4"/>
      <c r="F36" s="5"/>
      <c r="J36" s="1">
        <v>0.112636</v>
      </c>
      <c r="K36" s="1">
        <v>0.102216</v>
      </c>
      <c r="P36" s="30"/>
      <c r="S36" s="3"/>
      <c r="T36" s="31"/>
      <c r="V36" s="30"/>
      <c r="W36" s="3"/>
      <c r="Z36" s="32"/>
      <c r="AD36" s="30"/>
      <c r="AJ36" s="30"/>
    </row>
    <row r="37" spans="2:36" x14ac:dyDescent="0.3">
      <c r="C37" s="4"/>
      <c r="D37" s="4"/>
      <c r="F37" s="5"/>
      <c r="P37" s="30"/>
      <c r="S37" s="3"/>
      <c r="T37" s="31"/>
      <c r="V37" s="30"/>
      <c r="W37" s="3"/>
      <c r="Z37" s="32"/>
      <c r="AD37" s="30"/>
      <c r="AJ37" s="30"/>
    </row>
    <row r="38" spans="2:36" x14ac:dyDescent="0.3">
      <c r="C38" s="4"/>
      <c r="D38" s="4"/>
      <c r="F38" s="5"/>
      <c r="P38" s="30"/>
      <c r="S38" s="3"/>
      <c r="T38" s="31"/>
      <c r="V38" s="30"/>
      <c r="W38" s="3"/>
      <c r="Z38" s="32"/>
      <c r="AD38" s="30"/>
      <c r="AJ38" s="30"/>
    </row>
    <row r="39" spans="2:36" x14ac:dyDescent="0.3">
      <c r="B39" s="1" t="s">
        <v>4</v>
      </c>
      <c r="C39" s="4"/>
      <c r="D39" s="4"/>
      <c r="F39" s="5"/>
      <c r="I39" s="39">
        <v>0.108372</v>
      </c>
      <c r="J39" s="40"/>
      <c r="K39" s="39">
        <v>0.109972</v>
      </c>
      <c r="L39" s="40"/>
      <c r="M39" s="39">
        <v>0.106736</v>
      </c>
      <c r="N39" s="40"/>
      <c r="P39" s="30"/>
      <c r="S39" s="3"/>
      <c r="T39" s="31"/>
      <c r="V39" s="30"/>
      <c r="W39" s="3"/>
      <c r="Z39" s="32"/>
      <c r="AD39" s="30"/>
      <c r="AJ39" s="30"/>
    </row>
    <row r="40" spans="2:36" x14ac:dyDescent="0.3">
      <c r="C40" s="1" t="s">
        <v>6</v>
      </c>
      <c r="D40" s="3">
        <f>SLOPE(F5:F12,B5:B12)</f>
        <v>0.53853193012808875</v>
      </c>
      <c r="F40" s="5"/>
      <c r="I40" s="41">
        <v>0.111111</v>
      </c>
      <c r="J40" s="42"/>
      <c r="K40" s="41">
        <v>0.10771500000000001</v>
      </c>
      <c r="L40" s="42"/>
      <c r="M40" s="41">
        <v>0.105909</v>
      </c>
      <c r="N40" s="42"/>
    </row>
    <row r="41" spans="2:36" x14ac:dyDescent="0.3">
      <c r="C41" s="1" t="s">
        <v>7</v>
      </c>
      <c r="D41" s="3">
        <f>INTERCEPT(F5:F12,B5:B12)</f>
        <v>4.3454637788018502E-2</v>
      </c>
      <c r="F41" s="5"/>
    </row>
    <row r="42" spans="2:36" x14ac:dyDescent="0.3">
      <c r="C42" s="4"/>
      <c r="D42" s="4"/>
      <c r="F42" s="5"/>
    </row>
    <row r="43" spans="2:36" x14ac:dyDescent="0.3">
      <c r="C43" s="4"/>
      <c r="D43" s="4"/>
      <c r="F43" s="5"/>
      <c r="I43" s="39">
        <v>0.13403399999999999</v>
      </c>
      <c r="J43" s="40"/>
      <c r="K43" s="39">
        <v>0.139651</v>
      </c>
      <c r="L43" s="40"/>
      <c r="M43" s="39">
        <v>0.143623</v>
      </c>
      <c r="N43" s="40"/>
    </row>
    <row r="44" spans="2:36" x14ac:dyDescent="0.3">
      <c r="C44" s="4"/>
      <c r="D44" s="4"/>
      <c r="F44" s="5"/>
      <c r="I44" s="41">
        <v>0.13605300000000001</v>
      </c>
      <c r="J44" s="42"/>
      <c r="K44" s="41">
        <v>0.140406</v>
      </c>
      <c r="L44" s="42"/>
      <c r="M44" s="41">
        <v>0.148005</v>
      </c>
      <c r="N44" s="42"/>
    </row>
    <row r="45" spans="2:36" x14ac:dyDescent="0.3">
      <c r="F45" s="2"/>
    </row>
    <row r="46" spans="2:36" x14ac:dyDescent="0.3">
      <c r="C46" s="4"/>
      <c r="D46" s="4"/>
      <c r="F46" s="5"/>
    </row>
  </sheetData>
  <mergeCells count="4">
    <mergeCell ref="P3:Q3"/>
    <mergeCell ref="R3:T3"/>
    <mergeCell ref="C4:D4"/>
    <mergeCell ref="I4:K4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J69"/>
  <sheetViews>
    <sheetView view="pageLayout" topLeftCell="N1" zoomScale="115" zoomScaleNormal="80" zoomScalePageLayoutView="115" workbookViewId="0">
      <selection activeCell="T12" activeCellId="2" sqref="T6 T9 T12"/>
    </sheetView>
  </sheetViews>
  <sheetFormatPr baseColWidth="10" defaultColWidth="10.88671875" defaultRowHeight="14.4" x14ac:dyDescent="0.3"/>
  <cols>
    <col min="1" max="5" width="10.88671875" style="1"/>
    <col min="6" max="6" width="12" style="1" customWidth="1"/>
    <col min="7" max="7" width="10.88671875" style="1"/>
    <col min="8" max="8" width="11.44140625" style="1" customWidth="1"/>
    <col min="9" max="9" width="8.6640625" style="1" bestFit="1" customWidth="1"/>
    <col min="10" max="12" width="10.88671875" style="1"/>
    <col min="13" max="13" width="13.33203125" style="1" customWidth="1"/>
    <col min="14" max="14" width="10.88671875" style="1"/>
    <col min="15" max="15" width="9" style="1" customWidth="1"/>
    <col min="16" max="16" width="16.44140625" style="1" customWidth="1"/>
    <col min="17" max="19" width="10.88671875" style="1"/>
    <col min="20" max="20" width="13.44140625" style="1" customWidth="1"/>
    <col min="21" max="21" width="10.88671875" style="1"/>
    <col min="22" max="22" width="16.88671875" style="1" customWidth="1"/>
    <col min="23" max="23" width="13.88671875" style="1" customWidth="1"/>
    <col min="24" max="24" width="10.88671875" style="1"/>
    <col min="25" max="25" width="12.6640625" style="1" customWidth="1"/>
    <col min="26" max="26" width="13.33203125" style="1" customWidth="1"/>
    <col min="27" max="27" width="10.88671875" style="1"/>
    <col min="28" max="28" width="6.5546875" style="1" customWidth="1"/>
    <col min="29" max="29" width="14.5546875" style="1" customWidth="1"/>
    <col min="30" max="30" width="16.33203125" style="1" customWidth="1"/>
    <col min="31" max="31" width="15.44140625" style="1" customWidth="1"/>
    <col min="32" max="32" width="14.33203125" style="1" customWidth="1"/>
    <col min="33" max="33" width="16.44140625" style="1" customWidth="1"/>
    <col min="34" max="34" width="15.5546875" style="1" customWidth="1"/>
    <col min="35" max="35" width="10.88671875" style="1"/>
    <col min="36" max="36" width="15.109375" style="1" customWidth="1"/>
    <col min="37" max="37" width="12" style="1" customWidth="1"/>
    <col min="38" max="38" width="12.6640625" style="1" customWidth="1"/>
    <col min="39" max="39" width="13.6640625" style="1" customWidth="1"/>
    <col min="40" max="16384" width="10.88671875" style="1"/>
  </cols>
  <sheetData>
    <row r="2" spans="2:20" ht="15" thickBot="1" x14ac:dyDescent="0.35"/>
    <row r="3" spans="2:20" ht="15" thickBot="1" x14ac:dyDescent="0.35">
      <c r="P3" s="77" t="s">
        <v>3</v>
      </c>
      <c r="Q3" s="78"/>
      <c r="R3" s="79" t="s">
        <v>8</v>
      </c>
      <c r="S3" s="80"/>
      <c r="T3" s="81"/>
    </row>
    <row r="4" spans="2:20" ht="23.25" customHeight="1" thickBot="1" x14ac:dyDescent="0.35">
      <c r="B4" s="13" t="s">
        <v>0</v>
      </c>
      <c r="C4" s="82" t="s">
        <v>2</v>
      </c>
      <c r="D4" s="82"/>
      <c r="E4" s="14" t="s">
        <v>1</v>
      </c>
      <c r="F4" s="15" t="s">
        <v>9</v>
      </c>
      <c r="I4" s="85" t="s">
        <v>28</v>
      </c>
      <c r="J4" s="84"/>
      <c r="K4" s="84"/>
      <c r="L4" s="16" t="s">
        <v>10</v>
      </c>
      <c r="M4" s="15" t="s">
        <v>11</v>
      </c>
      <c r="P4" s="26" t="s">
        <v>12</v>
      </c>
      <c r="Q4" s="29" t="s">
        <v>13</v>
      </c>
      <c r="R4" s="29" t="s">
        <v>5</v>
      </c>
      <c r="S4" s="49" t="s">
        <v>24</v>
      </c>
      <c r="T4" s="50" t="s">
        <v>25</v>
      </c>
    </row>
    <row r="5" spans="2:20" x14ac:dyDescent="0.3">
      <c r="B5" s="6">
        <v>2</v>
      </c>
      <c r="C5" s="1">
        <v>1.1056900000000001</v>
      </c>
      <c r="D5" s="1">
        <v>1.14442</v>
      </c>
      <c r="E5" s="10">
        <f t="shared" ref="E5:E12" si="0">AVERAGE(C5:D5)</f>
        <v>1.1250550000000001</v>
      </c>
      <c r="F5" s="11">
        <f>E5-$E$12</f>
        <v>1.0151370000000002</v>
      </c>
      <c r="I5" s="20" t="s">
        <v>15</v>
      </c>
      <c r="J5" s="39">
        <v>0.108372</v>
      </c>
      <c r="K5" s="41">
        <v>0.111111</v>
      </c>
      <c r="L5" s="10">
        <f>AVERAGE(J5:K5)</f>
        <v>0.10974149999999999</v>
      </c>
      <c r="M5" s="11">
        <f>L5-$E$12</f>
        <v>-1.7650000000000998E-4</v>
      </c>
      <c r="P5" s="51" t="s">
        <v>15</v>
      </c>
      <c r="Q5" s="33">
        <f>M5</f>
        <v>-1.7650000000000998E-4</v>
      </c>
      <c r="R5" s="21">
        <f>(Q5-0.0027)/0.6093</f>
        <v>-4.720991301493534E-3</v>
      </c>
      <c r="S5" s="21"/>
      <c r="T5" s="23"/>
    </row>
    <row r="6" spans="2:20" x14ac:dyDescent="0.3">
      <c r="B6" s="6">
        <v>1</v>
      </c>
      <c r="C6" s="1">
        <v>0.74940799999999996</v>
      </c>
      <c r="D6" s="1">
        <v>0.68284</v>
      </c>
      <c r="E6" s="7">
        <f t="shared" si="0"/>
        <v>0.71612399999999998</v>
      </c>
      <c r="F6" s="8">
        <f t="shared" ref="F6:F12" si="1">E6-$E$12</f>
        <v>0.60620600000000002</v>
      </c>
      <c r="I6" s="19" t="s">
        <v>16</v>
      </c>
      <c r="J6" s="39">
        <v>0.109972</v>
      </c>
      <c r="K6" s="41">
        <v>0.10771500000000001</v>
      </c>
      <c r="L6" s="10">
        <f t="shared" ref="L6:L10" si="2">AVERAGE(J6:K6)</f>
        <v>0.10884350000000001</v>
      </c>
      <c r="M6" s="11">
        <f t="shared" ref="M6:M10" si="3">L6-$E$12</f>
        <v>-1.0744999999999921E-3</v>
      </c>
      <c r="P6" s="52" t="s">
        <v>16</v>
      </c>
      <c r="Q6" s="34">
        <f t="shared" ref="Q6:Q13" si="4">M6</f>
        <v>-1.0744999999999921E-3</v>
      </c>
      <c r="R6" s="17">
        <f t="shared" ref="R6:R13" si="5">(Q6-0.0027)/0.6093</f>
        <v>-6.1948137206630435E-3</v>
      </c>
      <c r="S6" s="7">
        <f>AVERAGE(R5:R7)</f>
        <v>-7.0827178729689841E-3</v>
      </c>
      <c r="T6" s="24">
        <f>STDEV(R5:R7)</f>
        <v>2.9091430029339629E-3</v>
      </c>
    </row>
    <row r="7" spans="2:20" x14ac:dyDescent="0.3">
      <c r="B7" s="6">
        <v>0.5</v>
      </c>
      <c r="C7" s="1">
        <v>0.448627</v>
      </c>
      <c r="D7" s="1">
        <v>0.41667799999999999</v>
      </c>
      <c r="E7" s="7">
        <f t="shared" si="0"/>
        <v>0.4326525</v>
      </c>
      <c r="F7" s="8">
        <f t="shared" si="1"/>
        <v>0.32273449999999998</v>
      </c>
      <c r="I7" s="19" t="s">
        <v>17</v>
      </c>
      <c r="J7" s="39">
        <v>0.106736</v>
      </c>
      <c r="K7" s="41">
        <v>0.105909</v>
      </c>
      <c r="L7" s="10">
        <f t="shared" si="2"/>
        <v>0.1063225</v>
      </c>
      <c r="M7" s="11">
        <f t="shared" si="3"/>
        <v>-3.5955000000000015E-3</v>
      </c>
      <c r="P7" s="52" t="s">
        <v>17</v>
      </c>
      <c r="Q7" s="34">
        <f t="shared" si="4"/>
        <v>-3.5955000000000015E-3</v>
      </c>
      <c r="R7" s="17">
        <f t="shared" si="5"/>
        <v>-1.0332348596750373E-2</v>
      </c>
      <c r="S7" s="17"/>
      <c r="T7" s="24"/>
    </row>
    <row r="8" spans="2:20" x14ac:dyDescent="0.3">
      <c r="B8" s="6">
        <v>0.25</v>
      </c>
      <c r="C8" s="1">
        <v>0.248832</v>
      </c>
      <c r="D8" s="1">
        <v>0.26540599999999998</v>
      </c>
      <c r="E8" s="7">
        <f t="shared" si="0"/>
        <v>0.25711899999999999</v>
      </c>
      <c r="F8" s="8">
        <f t="shared" si="1"/>
        <v>0.14720099999999997</v>
      </c>
      <c r="I8" s="19" t="s">
        <v>18</v>
      </c>
      <c r="J8" s="39">
        <v>0.223721</v>
      </c>
      <c r="K8" s="41">
        <v>0.22726399999999999</v>
      </c>
      <c r="L8" s="10">
        <f t="shared" si="2"/>
        <v>0.22549249999999998</v>
      </c>
      <c r="M8" s="11">
        <f t="shared" si="3"/>
        <v>0.11557449999999998</v>
      </c>
      <c r="P8" s="52" t="s">
        <v>18</v>
      </c>
      <c r="Q8" s="34">
        <f t="shared" si="4"/>
        <v>0.11557449999999998</v>
      </c>
      <c r="R8" s="17">
        <f t="shared" si="5"/>
        <v>0.1852527490562941</v>
      </c>
      <c r="S8" s="17"/>
      <c r="T8" s="24"/>
    </row>
    <row r="9" spans="2:20" x14ac:dyDescent="0.3">
      <c r="B9" s="6">
        <v>0.125</v>
      </c>
      <c r="C9" s="1">
        <v>0.18917600000000001</v>
      </c>
      <c r="D9" s="1">
        <v>0.18491299999999999</v>
      </c>
      <c r="E9" s="7">
        <f t="shared" si="0"/>
        <v>0.1870445</v>
      </c>
      <c r="F9" s="8">
        <f t="shared" si="1"/>
        <v>7.7126500000000001E-2</v>
      </c>
      <c r="I9" s="19" t="s">
        <v>19</v>
      </c>
      <c r="J9" s="39">
        <v>0.20755999999999999</v>
      </c>
      <c r="K9" s="41">
        <v>0.21403</v>
      </c>
      <c r="L9" s="10">
        <f t="shared" si="2"/>
        <v>0.21079500000000001</v>
      </c>
      <c r="M9" s="11">
        <f t="shared" si="3"/>
        <v>0.10087700000000001</v>
      </c>
      <c r="P9" s="52" t="s">
        <v>19</v>
      </c>
      <c r="Q9" s="34">
        <f t="shared" si="4"/>
        <v>0.10087700000000001</v>
      </c>
      <c r="R9" s="17">
        <f t="shared" si="5"/>
        <v>0.16113080584277042</v>
      </c>
      <c r="S9" s="7">
        <f>AVERAGE(R8:R10)</f>
        <v>0.18086875649652609</v>
      </c>
      <c r="T9" s="24">
        <f>STDEV(R8:R10)</f>
        <v>1.7952020999404551E-2</v>
      </c>
    </row>
    <row r="10" spans="2:20" x14ac:dyDescent="0.3">
      <c r="B10" s="6">
        <v>6.25E-2</v>
      </c>
      <c r="C10" s="1">
        <v>0.15598400000000001</v>
      </c>
      <c r="D10" s="1">
        <v>0.15418299999999999</v>
      </c>
      <c r="E10" s="7">
        <f t="shared" si="0"/>
        <v>0.15508349999999999</v>
      </c>
      <c r="F10" s="8">
        <f t="shared" si="1"/>
        <v>4.5165499999999983E-2</v>
      </c>
      <c r="I10" s="19" t="s">
        <v>20</v>
      </c>
      <c r="J10" s="39">
        <v>0.23463500000000001</v>
      </c>
      <c r="K10" s="41">
        <v>0.22971800000000001</v>
      </c>
      <c r="L10" s="10">
        <f t="shared" si="2"/>
        <v>0.23217650000000001</v>
      </c>
      <c r="M10" s="11">
        <f t="shared" si="3"/>
        <v>0.12225850000000001</v>
      </c>
      <c r="P10" s="52" t="s">
        <v>20</v>
      </c>
      <c r="Q10" s="34">
        <f t="shared" si="4"/>
        <v>0.12225850000000001</v>
      </c>
      <c r="R10" s="17">
        <f t="shared" si="5"/>
        <v>0.19622271459051374</v>
      </c>
      <c r="S10" s="17"/>
      <c r="T10" s="24"/>
    </row>
    <row r="11" spans="2:20" x14ac:dyDescent="0.3">
      <c r="B11" s="9">
        <v>3.125E-2</v>
      </c>
      <c r="C11" s="1">
        <v>0.12815199999999999</v>
      </c>
      <c r="D11" s="1">
        <v>0.131157</v>
      </c>
      <c r="E11" s="7">
        <f t="shared" si="0"/>
        <v>0.12965450000000001</v>
      </c>
      <c r="F11" s="8">
        <f t="shared" si="1"/>
        <v>1.9736500000000004E-2</v>
      </c>
      <c r="I11" s="19" t="s">
        <v>21</v>
      </c>
      <c r="J11" s="39">
        <v>0.13403399999999999</v>
      </c>
      <c r="K11" s="41">
        <v>0.13605300000000001</v>
      </c>
      <c r="L11" s="7">
        <f t="shared" ref="L11:L13" si="6">AVERAGE(J11:K11)</f>
        <v>0.13504349999999998</v>
      </c>
      <c r="M11" s="8">
        <f t="shared" ref="M11:M13" si="7">L11-$E$12</f>
        <v>2.5125499999999981E-2</v>
      </c>
      <c r="P11" s="52" t="s">
        <v>21</v>
      </c>
      <c r="Q11" s="34">
        <f t="shared" si="4"/>
        <v>2.5125499999999981E-2</v>
      </c>
      <c r="R11" s="17">
        <f t="shared" si="5"/>
        <v>3.6805350402100742E-2</v>
      </c>
      <c r="S11" s="17"/>
      <c r="T11" s="24"/>
    </row>
    <row r="12" spans="2:20" x14ac:dyDescent="0.3">
      <c r="B12" s="12">
        <v>0</v>
      </c>
      <c r="C12" s="1">
        <v>0.109167</v>
      </c>
      <c r="D12" s="1">
        <v>0.110669</v>
      </c>
      <c r="E12" s="7">
        <f t="shared" si="0"/>
        <v>0.109918</v>
      </c>
      <c r="F12" s="8">
        <f t="shared" si="1"/>
        <v>0</v>
      </c>
      <c r="I12" s="19" t="s">
        <v>22</v>
      </c>
      <c r="J12" s="39">
        <v>0.139651</v>
      </c>
      <c r="K12" s="41">
        <v>0.140406</v>
      </c>
      <c r="L12" s="7">
        <f t="shared" si="6"/>
        <v>0.1400285</v>
      </c>
      <c r="M12" s="8">
        <f t="shared" si="7"/>
        <v>3.0110499999999998E-2</v>
      </c>
      <c r="P12" s="52" t="s">
        <v>22</v>
      </c>
      <c r="Q12" s="34">
        <f t="shared" si="4"/>
        <v>3.0110499999999998E-2</v>
      </c>
      <c r="R12" s="17">
        <f t="shared" si="5"/>
        <v>4.4986870178893815E-2</v>
      </c>
      <c r="S12" s="7">
        <f>AVERAGE(R11:R13)</f>
        <v>4.542480442037309E-2</v>
      </c>
      <c r="T12" s="24">
        <f>STDEV(R11:R13)</f>
        <v>8.8465545852851515E-3</v>
      </c>
    </row>
    <row r="13" spans="2:20" ht="15" thickBot="1" x14ac:dyDescent="0.35">
      <c r="B13" s="18"/>
      <c r="C13" s="4"/>
      <c r="D13" s="4"/>
      <c r="F13" s="5"/>
      <c r="I13" s="19" t="s">
        <v>23</v>
      </c>
      <c r="J13" s="39">
        <v>0.143623</v>
      </c>
      <c r="K13" s="41">
        <v>0.148005</v>
      </c>
      <c r="L13" s="7">
        <f t="shared" si="6"/>
        <v>0.145814</v>
      </c>
      <c r="M13" s="8">
        <f t="shared" si="7"/>
        <v>3.5895999999999997E-2</v>
      </c>
      <c r="P13" s="53" t="s">
        <v>23</v>
      </c>
      <c r="Q13" s="35">
        <f t="shared" si="4"/>
        <v>3.5895999999999997E-2</v>
      </c>
      <c r="R13" s="22">
        <f t="shared" si="5"/>
        <v>5.4482192680124733E-2</v>
      </c>
      <c r="S13" s="22"/>
      <c r="T13" s="25"/>
    </row>
    <row r="14" spans="2:20" x14ac:dyDescent="0.3">
      <c r="C14" s="4"/>
      <c r="D14" s="4"/>
      <c r="F14" s="5"/>
      <c r="I14" s="30"/>
      <c r="J14" s="43"/>
      <c r="K14" s="43"/>
      <c r="L14" s="3"/>
      <c r="M14" s="31"/>
    </row>
    <row r="15" spans="2:20" x14ac:dyDescent="0.3">
      <c r="C15" s="4"/>
      <c r="D15" s="4"/>
      <c r="F15" s="5"/>
      <c r="I15" s="30"/>
      <c r="J15" s="43"/>
      <c r="K15" s="43"/>
      <c r="L15" s="3"/>
      <c r="M15" s="31"/>
    </row>
    <row r="16" spans="2:20" x14ac:dyDescent="0.3">
      <c r="C16" s="4"/>
      <c r="D16" s="4"/>
      <c r="F16" s="5"/>
      <c r="I16" s="30"/>
      <c r="J16" s="43"/>
      <c r="K16" s="43"/>
      <c r="L16" s="3"/>
      <c r="M16" s="31"/>
    </row>
    <row r="17" spans="3:36" x14ac:dyDescent="0.3">
      <c r="C17" s="4"/>
      <c r="D17" s="4"/>
      <c r="F17" s="5"/>
      <c r="I17" s="30"/>
      <c r="J17" s="43"/>
      <c r="K17" s="43"/>
      <c r="L17" s="3"/>
      <c r="M17" s="31"/>
    </row>
    <row r="18" spans="3:36" x14ac:dyDescent="0.3">
      <c r="C18" s="4"/>
      <c r="D18" s="4"/>
      <c r="F18" s="5"/>
      <c r="I18" s="30"/>
      <c r="J18" s="43"/>
      <c r="K18" s="43"/>
      <c r="L18" s="3"/>
      <c r="M18" s="31"/>
    </row>
    <row r="19" spans="3:36" x14ac:dyDescent="0.3">
      <c r="C19" s="4"/>
      <c r="D19" s="4"/>
      <c r="F19" s="5"/>
      <c r="I19" s="30"/>
      <c r="J19" s="43"/>
      <c r="K19" s="43"/>
      <c r="L19" s="3"/>
      <c r="M19" s="31"/>
    </row>
    <row r="20" spans="3:36" x14ac:dyDescent="0.3">
      <c r="C20" s="4"/>
      <c r="D20" s="4"/>
      <c r="F20" s="5"/>
      <c r="I20" s="30"/>
      <c r="J20" s="43"/>
      <c r="K20" s="43"/>
      <c r="L20" s="3"/>
      <c r="M20" s="31"/>
    </row>
    <row r="21" spans="3:36" x14ac:dyDescent="0.3">
      <c r="C21" s="4"/>
      <c r="D21" s="4"/>
      <c r="F21" s="5"/>
      <c r="I21" s="30"/>
      <c r="J21" s="43"/>
      <c r="K21" s="43"/>
      <c r="L21" s="3"/>
      <c r="M21" s="31"/>
    </row>
    <row r="22" spans="3:36" x14ac:dyDescent="0.3">
      <c r="C22" s="4"/>
      <c r="D22" s="4"/>
      <c r="F22" s="5"/>
      <c r="I22" s="30"/>
      <c r="J22" s="43"/>
      <c r="K22" s="43"/>
      <c r="L22" s="3"/>
      <c r="M22" s="31"/>
      <c r="P22" s="30"/>
      <c r="S22" s="3"/>
      <c r="T22" s="31"/>
      <c r="V22" s="30"/>
      <c r="W22" s="3"/>
      <c r="Z22" s="32"/>
      <c r="AD22" s="30"/>
      <c r="AJ22" s="30"/>
    </row>
    <row r="23" spans="3:36" x14ac:dyDescent="0.3">
      <c r="C23" s="4"/>
      <c r="D23" s="4"/>
      <c r="F23" s="5"/>
      <c r="I23" s="30"/>
      <c r="J23" s="43"/>
      <c r="K23" s="43"/>
      <c r="L23" s="3"/>
      <c r="M23" s="31"/>
      <c r="P23" s="30"/>
      <c r="S23" s="3"/>
      <c r="T23" s="31"/>
      <c r="V23" s="30"/>
      <c r="W23" s="3"/>
      <c r="Z23" s="32"/>
      <c r="AD23" s="30"/>
      <c r="AJ23" s="30"/>
    </row>
    <row r="24" spans="3:36" x14ac:dyDescent="0.3">
      <c r="C24" s="4"/>
      <c r="D24" s="4"/>
      <c r="F24" s="5"/>
      <c r="I24" s="30"/>
      <c r="J24" s="43"/>
      <c r="K24" s="43"/>
      <c r="L24" s="3"/>
      <c r="M24" s="31"/>
      <c r="P24" s="30"/>
      <c r="S24" s="3"/>
      <c r="T24" s="31"/>
      <c r="V24" s="30"/>
      <c r="W24" s="3"/>
      <c r="Z24" s="32"/>
      <c r="AD24" s="30"/>
      <c r="AJ24" s="30"/>
    </row>
    <row r="25" spans="3:36" x14ac:dyDescent="0.3">
      <c r="C25" s="4"/>
      <c r="D25" s="4"/>
      <c r="F25" s="5"/>
      <c r="P25" s="30"/>
      <c r="S25" s="3"/>
      <c r="T25" s="31"/>
      <c r="V25" s="30"/>
      <c r="W25" s="3"/>
      <c r="Z25" s="32"/>
      <c r="AD25" s="30"/>
      <c r="AJ25" s="30"/>
    </row>
    <row r="26" spans="3:36" x14ac:dyDescent="0.3">
      <c r="C26" s="4"/>
      <c r="D26" s="4"/>
      <c r="F26" s="5"/>
      <c r="P26" s="30"/>
      <c r="S26" s="3"/>
      <c r="T26" s="31"/>
      <c r="V26" s="30"/>
      <c r="W26" s="3"/>
      <c r="Z26" s="32"/>
      <c r="AD26" s="30"/>
      <c r="AF26" s="36"/>
      <c r="AJ26" s="30"/>
    </row>
    <row r="27" spans="3:36" x14ac:dyDescent="0.3">
      <c r="C27" s="4"/>
      <c r="D27" s="4"/>
      <c r="F27" s="5"/>
      <c r="P27" s="30"/>
      <c r="S27" s="3"/>
      <c r="T27" s="31"/>
      <c r="V27" s="30"/>
      <c r="W27" s="3"/>
      <c r="Z27" s="32"/>
      <c r="AD27" s="30"/>
      <c r="AJ27" s="30"/>
    </row>
    <row r="28" spans="3:36" x14ac:dyDescent="0.3">
      <c r="C28" s="4"/>
      <c r="D28" s="4"/>
      <c r="F28" s="5"/>
      <c r="J28" s="1" t="s">
        <v>14</v>
      </c>
      <c r="P28" s="30"/>
      <c r="S28" s="3"/>
      <c r="T28" s="31"/>
      <c r="V28" s="30"/>
      <c r="W28" s="3"/>
      <c r="Z28" s="32"/>
      <c r="AD28" s="30"/>
      <c r="AJ28" s="30"/>
    </row>
    <row r="29" spans="3:36" x14ac:dyDescent="0.3">
      <c r="C29" s="4"/>
      <c r="D29" s="4"/>
      <c r="F29" s="5"/>
      <c r="J29" s="1">
        <v>1.0422</v>
      </c>
      <c r="K29" s="1">
        <v>1.3584700000000001</v>
      </c>
      <c r="P29" s="30"/>
      <c r="S29" s="3"/>
      <c r="T29" s="31"/>
      <c r="V29" s="30"/>
      <c r="W29" s="3"/>
      <c r="Z29" s="32"/>
      <c r="AD29" s="30"/>
      <c r="AJ29" s="30"/>
    </row>
    <row r="30" spans="3:36" x14ac:dyDescent="0.3">
      <c r="C30" s="4"/>
      <c r="D30" s="4"/>
      <c r="F30" s="5"/>
      <c r="J30" s="1">
        <v>0.62906099999999998</v>
      </c>
      <c r="K30" s="1">
        <v>0.63621300000000003</v>
      </c>
      <c r="P30" s="30"/>
      <c r="S30" s="3"/>
      <c r="T30" s="31"/>
      <c r="V30" s="30"/>
      <c r="W30" s="3"/>
      <c r="Z30" s="32"/>
      <c r="AD30" s="30"/>
      <c r="AJ30" s="30"/>
    </row>
    <row r="31" spans="3:36" x14ac:dyDescent="0.3">
      <c r="C31" s="4"/>
      <c r="D31" s="4"/>
      <c r="F31" s="5"/>
      <c r="J31" s="1">
        <v>0.41602099999999997</v>
      </c>
      <c r="K31" s="1">
        <v>0.40617900000000001</v>
      </c>
      <c r="P31" s="30"/>
      <c r="S31" s="3"/>
      <c r="T31" s="31"/>
      <c r="V31" s="30"/>
      <c r="W31" s="3"/>
      <c r="Z31" s="32"/>
      <c r="AD31" s="30"/>
      <c r="AJ31" s="30"/>
    </row>
    <row r="32" spans="3:36" x14ac:dyDescent="0.3">
      <c r="C32" s="4"/>
      <c r="D32" s="4"/>
      <c r="F32" s="5"/>
      <c r="J32" s="1">
        <v>0.27296300000000001</v>
      </c>
      <c r="K32" s="1">
        <v>0.29400300000000001</v>
      </c>
      <c r="P32" s="30"/>
      <c r="S32" s="3"/>
      <c r="T32" s="31"/>
      <c r="V32" s="30"/>
      <c r="W32" s="3"/>
      <c r="Z32" s="32"/>
      <c r="AD32" s="30"/>
      <c r="AJ32" s="30"/>
    </row>
    <row r="33" spans="2:36" x14ac:dyDescent="0.3">
      <c r="C33" s="4"/>
      <c r="D33" s="4"/>
      <c r="F33" s="5"/>
      <c r="J33" s="1">
        <v>0.228352</v>
      </c>
      <c r="K33" s="1">
        <v>0.21487899999999999</v>
      </c>
      <c r="P33" s="30"/>
      <c r="S33" s="3"/>
      <c r="T33" s="31"/>
      <c r="V33" s="30"/>
      <c r="W33" s="3"/>
      <c r="Z33" s="32"/>
      <c r="AD33" s="30"/>
      <c r="AJ33" s="30"/>
    </row>
    <row r="34" spans="2:36" x14ac:dyDescent="0.3">
      <c r="C34" s="4"/>
      <c r="D34" s="4"/>
      <c r="F34" s="5"/>
      <c r="J34" s="1">
        <v>0.178484</v>
      </c>
      <c r="K34" s="1">
        <v>0.15074599999999999</v>
      </c>
      <c r="P34" s="30"/>
      <c r="S34" s="3"/>
      <c r="T34" s="31"/>
      <c r="V34" s="30"/>
      <c r="W34" s="3"/>
      <c r="Z34" s="32"/>
      <c r="AD34" s="30"/>
      <c r="AJ34" s="30"/>
    </row>
    <row r="35" spans="2:36" x14ac:dyDescent="0.3">
      <c r="C35" s="4"/>
      <c r="D35" s="4"/>
      <c r="F35" s="5"/>
      <c r="J35" s="1">
        <v>0.131218</v>
      </c>
      <c r="K35" s="1">
        <v>0.12764900000000001</v>
      </c>
      <c r="P35" s="30"/>
      <c r="S35" s="3"/>
      <c r="T35" s="31"/>
      <c r="V35" s="30"/>
      <c r="W35" s="3"/>
      <c r="Z35" s="32"/>
      <c r="AD35" s="30"/>
      <c r="AJ35" s="30"/>
    </row>
    <row r="36" spans="2:36" x14ac:dyDescent="0.3">
      <c r="C36" s="4"/>
      <c r="D36" s="4"/>
      <c r="F36" s="5"/>
      <c r="J36" s="1">
        <v>0.112636</v>
      </c>
      <c r="K36" s="1">
        <v>0.102216</v>
      </c>
      <c r="P36" s="30"/>
      <c r="S36" s="3"/>
      <c r="T36" s="31"/>
      <c r="V36" s="30"/>
      <c r="W36" s="3"/>
      <c r="Z36" s="32"/>
      <c r="AD36" s="30"/>
      <c r="AJ36" s="30"/>
    </row>
    <row r="37" spans="2:36" x14ac:dyDescent="0.3">
      <c r="C37" s="4"/>
      <c r="D37" s="4"/>
      <c r="F37" s="5"/>
      <c r="P37" s="30"/>
      <c r="S37" s="3"/>
      <c r="T37" s="31"/>
      <c r="V37" s="30"/>
      <c r="W37" s="3"/>
      <c r="Z37" s="32"/>
      <c r="AD37" s="30"/>
      <c r="AJ37" s="30"/>
    </row>
    <row r="38" spans="2:36" x14ac:dyDescent="0.3">
      <c r="C38" s="4"/>
      <c r="D38" s="4"/>
      <c r="F38" s="5"/>
      <c r="P38" s="30"/>
      <c r="S38" s="3"/>
      <c r="T38" s="31"/>
      <c r="V38" s="30"/>
      <c r="W38" s="3"/>
      <c r="Z38" s="32"/>
      <c r="AD38" s="30"/>
      <c r="AJ38" s="30"/>
    </row>
    <row r="39" spans="2:36" x14ac:dyDescent="0.3">
      <c r="B39" s="1" t="s">
        <v>4</v>
      </c>
      <c r="C39" s="4"/>
      <c r="D39" s="4"/>
      <c r="F39" s="5"/>
      <c r="P39" s="30"/>
      <c r="S39" s="3"/>
      <c r="T39" s="31"/>
      <c r="V39" s="30"/>
      <c r="W39" s="3"/>
      <c r="Z39" s="32"/>
      <c r="AD39" s="30"/>
      <c r="AJ39" s="30"/>
    </row>
    <row r="40" spans="2:36" x14ac:dyDescent="0.3">
      <c r="C40" s="1" t="s">
        <v>6</v>
      </c>
      <c r="D40" s="3">
        <f>SLOPE(F5:F12,B5:B12)</f>
        <v>0.51716054602852068</v>
      </c>
      <c r="F40" s="5"/>
    </row>
    <row r="41" spans="2:36" x14ac:dyDescent="0.3">
      <c r="C41" s="1" t="s">
        <v>7</v>
      </c>
      <c r="D41" s="3">
        <f>INTERCEPT(F5:F12,B5:B12)</f>
        <v>2.2603260368663558E-2</v>
      </c>
      <c r="F41" s="5"/>
    </row>
    <row r="42" spans="2:36" x14ac:dyDescent="0.3">
      <c r="C42" s="4"/>
      <c r="D42" s="4"/>
      <c r="F42" s="5"/>
    </row>
    <row r="43" spans="2:36" x14ac:dyDescent="0.3">
      <c r="C43" s="4"/>
      <c r="D43" s="4"/>
      <c r="F43" s="5"/>
    </row>
    <row r="44" spans="2:36" x14ac:dyDescent="0.3">
      <c r="C44" s="4"/>
      <c r="D44" s="4"/>
      <c r="F44" s="5"/>
    </row>
    <row r="45" spans="2:36" x14ac:dyDescent="0.3">
      <c r="F45" s="2"/>
    </row>
    <row r="46" spans="2:36" x14ac:dyDescent="0.3">
      <c r="C46" s="4"/>
      <c r="D46" s="4"/>
      <c r="F46" s="5"/>
    </row>
    <row r="52" spans="2:5" x14ac:dyDescent="0.3">
      <c r="B52" s="86">
        <v>1.1056900000000001</v>
      </c>
      <c r="C52" s="87"/>
      <c r="D52" s="86">
        <v>1.14442</v>
      </c>
      <c r="E52" s="87"/>
    </row>
    <row r="53" spans="2:5" x14ac:dyDescent="0.3">
      <c r="B53" s="86">
        <v>0.74940799999999996</v>
      </c>
      <c r="C53" s="87"/>
      <c r="D53" s="86">
        <v>0.68284</v>
      </c>
      <c r="E53" s="87"/>
    </row>
    <row r="54" spans="2:5" x14ac:dyDescent="0.3">
      <c r="B54" s="86">
        <v>0.448627</v>
      </c>
      <c r="C54" s="87"/>
      <c r="D54" s="86">
        <v>0.41667799999999999</v>
      </c>
      <c r="E54" s="87"/>
    </row>
    <row r="55" spans="2:5" x14ac:dyDescent="0.3">
      <c r="B55" s="86">
        <v>0.248832</v>
      </c>
      <c r="C55" s="87"/>
      <c r="D55" s="86">
        <v>0.26540599999999998</v>
      </c>
      <c r="E55" s="87"/>
    </row>
    <row r="56" spans="2:5" x14ac:dyDescent="0.3">
      <c r="B56" s="86">
        <v>0.18917600000000001</v>
      </c>
      <c r="C56" s="87"/>
      <c r="D56" s="86">
        <v>0.18491299999999999</v>
      </c>
      <c r="E56" s="87"/>
    </row>
    <row r="57" spans="2:5" x14ac:dyDescent="0.3">
      <c r="B57" s="86">
        <v>0.15598400000000001</v>
      </c>
      <c r="C57" s="87"/>
      <c r="D57" s="86">
        <v>0.15418299999999999</v>
      </c>
      <c r="E57" s="87"/>
    </row>
    <row r="58" spans="2:5" x14ac:dyDescent="0.3">
      <c r="B58" s="86">
        <v>0.12815199999999999</v>
      </c>
      <c r="C58" s="87"/>
      <c r="D58" s="86">
        <v>0.131157</v>
      </c>
      <c r="E58" s="87"/>
    </row>
    <row r="59" spans="2:5" x14ac:dyDescent="0.3">
      <c r="B59" s="86">
        <v>0.109167</v>
      </c>
      <c r="C59" s="87"/>
      <c r="D59" s="86">
        <v>0.110669</v>
      </c>
      <c r="E59" s="87"/>
    </row>
    <row r="60" spans="2:5" x14ac:dyDescent="0.3">
      <c r="E60" s="3"/>
    </row>
    <row r="62" spans="2:5" x14ac:dyDescent="0.3">
      <c r="B62" s="1">
        <v>1.1056900000000001</v>
      </c>
      <c r="C62" s="1">
        <v>1.14442</v>
      </c>
    </row>
    <row r="63" spans="2:5" x14ac:dyDescent="0.3">
      <c r="B63" s="1">
        <v>0.74940799999999996</v>
      </c>
      <c r="C63" s="1">
        <v>0.68284</v>
      </c>
    </row>
    <row r="64" spans="2:5" x14ac:dyDescent="0.3">
      <c r="B64" s="1">
        <v>0.448627</v>
      </c>
      <c r="C64" s="1">
        <v>0.41667799999999999</v>
      </c>
    </row>
    <row r="65" spans="2:3" x14ac:dyDescent="0.3">
      <c r="B65" s="1">
        <v>0.248832</v>
      </c>
      <c r="C65" s="1">
        <v>0.26540599999999998</v>
      </c>
    </row>
    <row r="66" spans="2:3" x14ac:dyDescent="0.3">
      <c r="B66" s="1">
        <v>0.18917600000000001</v>
      </c>
      <c r="C66" s="1">
        <v>0.18491299999999999</v>
      </c>
    </row>
    <row r="67" spans="2:3" x14ac:dyDescent="0.3">
      <c r="B67" s="1">
        <v>0.15598400000000001</v>
      </c>
      <c r="C67" s="1">
        <v>0.15418299999999999</v>
      </c>
    </row>
    <row r="68" spans="2:3" x14ac:dyDescent="0.3">
      <c r="B68" s="1">
        <v>0.12815199999999999</v>
      </c>
      <c r="C68" s="1">
        <v>0.131157</v>
      </c>
    </row>
    <row r="69" spans="2:3" x14ac:dyDescent="0.3">
      <c r="B69" s="1">
        <v>0.109167</v>
      </c>
      <c r="C69" s="1">
        <v>0.110669</v>
      </c>
    </row>
  </sheetData>
  <mergeCells count="20">
    <mergeCell ref="B59:C59"/>
    <mergeCell ref="D59:E59"/>
    <mergeCell ref="B56:C56"/>
    <mergeCell ref="D56:E56"/>
    <mergeCell ref="B57:C57"/>
    <mergeCell ref="D57:E57"/>
    <mergeCell ref="B58:C58"/>
    <mergeCell ref="D58:E58"/>
    <mergeCell ref="B53:C53"/>
    <mergeCell ref="D53:E53"/>
    <mergeCell ref="B54:C54"/>
    <mergeCell ref="D54:E54"/>
    <mergeCell ref="B55:C55"/>
    <mergeCell ref="D55:E55"/>
    <mergeCell ref="R3:T3"/>
    <mergeCell ref="B52:C52"/>
    <mergeCell ref="D52:E52"/>
    <mergeCell ref="C4:D4"/>
    <mergeCell ref="I4:K4"/>
    <mergeCell ref="P3:Q3"/>
  </mergeCells>
  <pageMargins left="0.7" right="0.7" top="0.75" bottom="0.75" header="0.3" footer="0.3"/>
  <pageSetup paperSize="9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D60"/>
  <sheetViews>
    <sheetView view="pageLayout" topLeftCell="A4" zoomScale="130" zoomScaleNormal="80" zoomScalePageLayoutView="130" workbookViewId="0">
      <selection activeCell="T12" activeCellId="2" sqref="T6 T9 T12"/>
    </sheetView>
  </sheetViews>
  <sheetFormatPr baseColWidth="10" defaultColWidth="10.88671875" defaultRowHeight="14.4" x14ac:dyDescent="0.3"/>
  <cols>
    <col min="1" max="5" width="10.88671875" style="1"/>
    <col min="6" max="6" width="12" style="1" customWidth="1"/>
    <col min="7" max="7" width="10.88671875" style="1"/>
    <col min="8" max="8" width="11.44140625" style="1" customWidth="1"/>
    <col min="9" max="9" width="8.6640625" style="1" bestFit="1" customWidth="1"/>
    <col min="10" max="12" width="10.88671875" style="1"/>
    <col min="13" max="13" width="13.33203125" style="1" customWidth="1"/>
    <col min="14" max="14" width="10.88671875" style="1"/>
    <col min="15" max="15" width="9" style="1" customWidth="1"/>
    <col min="16" max="16" width="16.44140625" style="1" customWidth="1"/>
    <col min="17" max="19" width="10.88671875" style="1"/>
    <col min="20" max="20" width="13.44140625" style="1" customWidth="1"/>
    <col min="21" max="21" width="13.109375" style="1" bestFit="1" customWidth="1"/>
    <col min="22" max="22" width="16.88671875" style="1" customWidth="1"/>
    <col min="23" max="23" width="13.88671875" style="1" customWidth="1"/>
    <col min="24" max="24" width="10.88671875" style="1"/>
    <col min="25" max="25" width="12.6640625" style="1" customWidth="1"/>
    <col min="26" max="26" width="13.33203125" style="1" customWidth="1"/>
    <col min="27" max="27" width="10.88671875" style="1"/>
    <col min="28" max="28" width="6.5546875" style="1" customWidth="1"/>
    <col min="29" max="29" width="14.5546875" style="1" customWidth="1"/>
    <col min="30" max="30" width="16.33203125" style="1" customWidth="1"/>
    <col min="31" max="31" width="15.44140625" style="1" customWidth="1"/>
    <col min="32" max="32" width="14.33203125" style="1" customWidth="1"/>
    <col min="33" max="33" width="16.44140625" style="1" customWidth="1"/>
    <col min="34" max="34" width="15.5546875" style="1" customWidth="1"/>
    <col min="35" max="35" width="10.88671875" style="1"/>
    <col min="36" max="36" width="15.109375" style="1" customWidth="1"/>
    <col min="37" max="37" width="12" style="1" customWidth="1"/>
    <col min="38" max="38" width="12.6640625" style="1" customWidth="1"/>
    <col min="39" max="39" width="13.6640625" style="1" customWidth="1"/>
    <col min="40" max="16384" width="10.88671875" style="1"/>
  </cols>
  <sheetData>
    <row r="2" spans="2:20" ht="15" thickBot="1" x14ac:dyDescent="0.35"/>
    <row r="3" spans="2:20" ht="15" thickBot="1" x14ac:dyDescent="0.35">
      <c r="P3" s="77" t="s">
        <v>3</v>
      </c>
      <c r="Q3" s="78"/>
      <c r="R3" s="88" t="s">
        <v>8</v>
      </c>
      <c r="S3" s="89"/>
      <c r="T3" s="89"/>
    </row>
    <row r="4" spans="2:20" ht="23.25" customHeight="1" thickBot="1" x14ac:dyDescent="0.35">
      <c r="B4" s="13" t="s">
        <v>0</v>
      </c>
      <c r="C4" s="82" t="s">
        <v>2</v>
      </c>
      <c r="D4" s="82"/>
      <c r="E4" s="37" t="s">
        <v>1</v>
      </c>
      <c r="F4" s="15" t="s">
        <v>9</v>
      </c>
      <c r="I4" s="83" t="s">
        <v>26</v>
      </c>
      <c r="J4" s="84"/>
      <c r="K4" s="84"/>
      <c r="L4" s="38" t="s">
        <v>10</v>
      </c>
      <c r="M4" s="44" t="s">
        <v>11</v>
      </c>
      <c r="P4" s="27" t="s">
        <v>12</v>
      </c>
      <c r="Q4" s="28" t="s">
        <v>13</v>
      </c>
      <c r="R4" s="29" t="s">
        <v>5</v>
      </c>
      <c r="S4" s="1" t="s">
        <v>24</v>
      </c>
      <c r="T4" s="1" t="s">
        <v>25</v>
      </c>
    </row>
    <row r="5" spans="2:20" ht="15" thickBot="1" x14ac:dyDescent="0.35">
      <c r="B5" s="6">
        <v>2</v>
      </c>
      <c r="C5" s="1">
        <v>1.23627</v>
      </c>
      <c r="D5" s="1">
        <v>1.1049</v>
      </c>
      <c r="E5" s="10">
        <f t="shared" ref="E5:E12" si="0">AVERAGE(C5:D5)</f>
        <v>1.170585</v>
      </c>
      <c r="F5" s="11">
        <f>E5-$E$12</f>
        <v>1.07622975</v>
      </c>
      <c r="I5" s="45" t="s">
        <v>15</v>
      </c>
      <c r="J5" s="46">
        <v>9.8490599999999998E-2</v>
      </c>
      <c r="K5" s="46">
        <v>9.8732799999999996E-2</v>
      </c>
      <c r="L5" s="46">
        <f>AVERAGE(J5:K5)</f>
        <v>9.8611699999999997E-2</v>
      </c>
      <c r="M5" s="8">
        <f>L5-$E$12</f>
        <v>4.256449999999995E-3</v>
      </c>
      <c r="P5" s="45" t="s">
        <v>15</v>
      </c>
      <c r="Q5" s="33">
        <f>M5</f>
        <v>4.256449999999995E-3</v>
      </c>
      <c r="R5" s="21">
        <f>(Q5-0.0221)/0.6368</f>
        <v>-2.8020650125628151E-2</v>
      </c>
    </row>
    <row r="6" spans="2:20" ht="15" thickBot="1" x14ac:dyDescent="0.35">
      <c r="B6" s="6">
        <v>1</v>
      </c>
      <c r="C6" s="1">
        <v>0.74759600000000004</v>
      </c>
      <c r="D6" s="1">
        <v>0.72549399999999997</v>
      </c>
      <c r="E6" s="7">
        <f t="shared" si="0"/>
        <v>0.73654500000000001</v>
      </c>
      <c r="F6" s="8">
        <f t="shared" ref="F6:F12" si="1">E6-$E$12</f>
        <v>0.64218975</v>
      </c>
      <c r="I6" s="45" t="s">
        <v>16</v>
      </c>
      <c r="J6" s="47">
        <v>9.7104499999999996E-2</v>
      </c>
      <c r="K6" s="47">
        <v>0.124168</v>
      </c>
      <c r="L6" s="46">
        <f t="shared" ref="L6:L13" si="2">AVERAGE(J6:K6)</f>
        <v>0.11063624999999999</v>
      </c>
      <c r="M6" s="8">
        <f t="shared" ref="M6:M13" si="3">L6-$E$12</f>
        <v>1.628099999999999E-2</v>
      </c>
      <c r="P6" s="45" t="s">
        <v>16</v>
      </c>
      <c r="Q6" s="33">
        <f t="shared" ref="Q6:Q13" si="4">M6</f>
        <v>1.628099999999999E-2</v>
      </c>
      <c r="R6" s="21">
        <f t="shared" ref="R6:R13" si="5">(Q6-0.0221)/0.6368</f>
        <v>-9.1378768844221289E-3</v>
      </c>
      <c r="S6" s="3">
        <f>AVERAGE(R5:R7)</f>
        <v>-2.3320220896147409E-2</v>
      </c>
      <c r="T6" s="1">
        <f>STDEV(R5:R7)</f>
        <v>1.2512785951698057E-2</v>
      </c>
    </row>
    <row r="7" spans="2:20" ht="15" thickBot="1" x14ac:dyDescent="0.35">
      <c r="B7" s="6">
        <v>0.5</v>
      </c>
      <c r="C7" s="1">
        <v>0.44847100000000001</v>
      </c>
      <c r="D7" s="1">
        <v>0.47963099999999997</v>
      </c>
      <c r="E7" s="7">
        <f t="shared" si="0"/>
        <v>0.46405099999999999</v>
      </c>
      <c r="F7" s="8">
        <f t="shared" si="1"/>
        <v>0.36969574999999999</v>
      </c>
      <c r="I7" s="45" t="s">
        <v>17</v>
      </c>
      <c r="J7" s="8">
        <v>9.6300300000000005E-2</v>
      </c>
      <c r="K7" s="8">
        <v>9.4833399999999998E-2</v>
      </c>
      <c r="L7" s="46">
        <f t="shared" si="2"/>
        <v>9.5566850000000009E-2</v>
      </c>
      <c r="M7" s="8">
        <f t="shared" si="3"/>
        <v>1.2116000000000071E-3</v>
      </c>
      <c r="P7" s="45" t="s">
        <v>17</v>
      </c>
      <c r="Q7" s="33">
        <f t="shared" si="4"/>
        <v>1.2116000000000071E-3</v>
      </c>
      <c r="R7" s="21">
        <f t="shared" si="5"/>
        <v>-3.280213567839195E-2</v>
      </c>
    </row>
    <row r="8" spans="2:20" ht="15" thickBot="1" x14ac:dyDescent="0.35">
      <c r="B8" s="6">
        <v>0.25</v>
      </c>
      <c r="C8" s="1">
        <v>0.28454099999999999</v>
      </c>
      <c r="D8" s="1">
        <v>0.285686</v>
      </c>
      <c r="E8" s="7">
        <f t="shared" si="0"/>
        <v>0.28511350000000002</v>
      </c>
      <c r="F8" s="8">
        <f t="shared" si="1"/>
        <v>0.19075825000000002</v>
      </c>
      <c r="I8" s="45" t="s">
        <v>18</v>
      </c>
      <c r="J8" s="46">
        <v>0.24493899999999999</v>
      </c>
      <c r="K8" s="46">
        <v>0.26054500000000003</v>
      </c>
      <c r="L8" s="46">
        <f t="shared" si="2"/>
        <v>0.25274200000000002</v>
      </c>
      <c r="M8" s="8">
        <f t="shared" si="3"/>
        <v>0.15838675000000002</v>
      </c>
      <c r="P8" s="45" t="s">
        <v>18</v>
      </c>
      <c r="Q8" s="33">
        <f t="shared" si="4"/>
        <v>0.15838675000000002</v>
      </c>
      <c r="R8" s="21">
        <f t="shared" si="5"/>
        <v>0.21401813756281407</v>
      </c>
    </row>
    <row r="9" spans="2:20" ht="15" thickBot="1" x14ac:dyDescent="0.35">
      <c r="B9" s="6">
        <v>0.125</v>
      </c>
      <c r="C9" s="1">
        <v>0.19530900000000001</v>
      </c>
      <c r="D9" s="1">
        <v>0.19501499999999999</v>
      </c>
      <c r="E9" s="7">
        <f t="shared" si="0"/>
        <v>0.195162</v>
      </c>
      <c r="F9" s="8">
        <f t="shared" si="1"/>
        <v>0.10080675</v>
      </c>
      <c r="I9" s="45" t="s">
        <v>19</v>
      </c>
      <c r="J9" s="47">
        <v>0.19007199999999999</v>
      </c>
      <c r="K9" s="47">
        <v>0.19201699999999999</v>
      </c>
      <c r="L9" s="46">
        <f t="shared" si="2"/>
        <v>0.19104450000000001</v>
      </c>
      <c r="M9" s="8">
        <f t="shared" si="3"/>
        <v>9.6689250000000004E-2</v>
      </c>
      <c r="P9" s="45" t="s">
        <v>19</v>
      </c>
      <c r="Q9" s="33">
        <f t="shared" si="4"/>
        <v>9.6689250000000004E-2</v>
      </c>
      <c r="R9" s="21">
        <f t="shared" si="5"/>
        <v>0.1171313599246231</v>
      </c>
      <c r="S9" s="3">
        <f>AVERAGE(R8:R10)</f>
        <v>0.15687251360971524</v>
      </c>
      <c r="T9" s="1">
        <f>STDEV(R8:R10)</f>
        <v>5.0734097106980396E-2</v>
      </c>
    </row>
    <row r="10" spans="2:20" ht="15" thickBot="1" x14ac:dyDescent="0.35">
      <c r="B10" s="6">
        <v>6.25E-2</v>
      </c>
      <c r="C10" s="1">
        <v>0.14527300000000001</v>
      </c>
      <c r="D10" s="1">
        <v>0.16251599999999999</v>
      </c>
      <c r="E10" s="7">
        <f t="shared" si="0"/>
        <v>0.15389449999999999</v>
      </c>
      <c r="F10" s="8">
        <f t="shared" si="1"/>
        <v>5.9539249999999988E-2</v>
      </c>
      <c r="I10" s="45" t="s">
        <v>20</v>
      </c>
      <c r="J10" s="8">
        <v>0.20196900000000001</v>
      </c>
      <c r="K10" s="8">
        <v>0.208568</v>
      </c>
      <c r="L10" s="46">
        <f t="shared" si="2"/>
        <v>0.20526850000000002</v>
      </c>
      <c r="M10" s="8">
        <f t="shared" si="3"/>
        <v>0.11091325000000002</v>
      </c>
      <c r="P10" s="45" t="s">
        <v>20</v>
      </c>
      <c r="Q10" s="33">
        <f t="shared" si="4"/>
        <v>0.11091325000000002</v>
      </c>
      <c r="R10" s="21">
        <f t="shared" si="5"/>
        <v>0.13946804334170856</v>
      </c>
    </row>
    <row r="11" spans="2:20" ht="15" thickBot="1" x14ac:dyDescent="0.35">
      <c r="B11" s="9">
        <v>3.125E-2</v>
      </c>
      <c r="C11" s="1">
        <v>0.15799099999999999</v>
      </c>
      <c r="D11" s="1">
        <v>0.12227</v>
      </c>
      <c r="E11" s="7">
        <f t="shared" si="0"/>
        <v>0.14013049999999999</v>
      </c>
      <c r="F11" s="8">
        <f t="shared" si="1"/>
        <v>4.577524999999999E-2</v>
      </c>
      <c r="I11" s="45" t="s">
        <v>21</v>
      </c>
      <c r="J11" s="48">
        <v>0.132267</v>
      </c>
      <c r="K11" s="48">
        <v>0.13014899999999999</v>
      </c>
      <c r="L11" s="46">
        <f t="shared" si="2"/>
        <v>0.13120799999999999</v>
      </c>
      <c r="M11" s="8">
        <f t="shared" si="3"/>
        <v>3.685274999999999E-2</v>
      </c>
      <c r="P11" s="45" t="s">
        <v>21</v>
      </c>
      <c r="Q11" s="33">
        <f t="shared" si="4"/>
        <v>3.685274999999999E-2</v>
      </c>
      <c r="R11" s="21">
        <f t="shared" si="5"/>
        <v>2.3167006909547719E-2</v>
      </c>
    </row>
    <row r="12" spans="2:20" ht="15" thickBot="1" x14ac:dyDescent="0.35">
      <c r="B12" s="12">
        <v>0</v>
      </c>
      <c r="C12" s="1">
        <v>9.3523200000000001E-2</v>
      </c>
      <c r="D12" s="1">
        <v>9.5187300000000002E-2</v>
      </c>
      <c r="E12" s="7">
        <f t="shared" si="0"/>
        <v>9.4355250000000002E-2</v>
      </c>
      <c r="F12" s="8">
        <f t="shared" si="1"/>
        <v>0</v>
      </c>
      <c r="I12" s="45" t="s">
        <v>22</v>
      </c>
      <c r="J12" s="47">
        <v>0.124267</v>
      </c>
      <c r="K12" s="48">
        <v>0.12545700000000001</v>
      </c>
      <c r="L12" s="46">
        <f t="shared" si="2"/>
        <v>0.124862</v>
      </c>
      <c r="M12" s="8">
        <f t="shared" si="3"/>
        <v>3.0506749999999999E-2</v>
      </c>
      <c r="P12" s="45" t="s">
        <v>22</v>
      </c>
      <c r="Q12" s="33">
        <f t="shared" si="4"/>
        <v>3.0506749999999999E-2</v>
      </c>
      <c r="R12" s="21">
        <f t="shared" si="5"/>
        <v>1.3201554648241201E-2</v>
      </c>
      <c r="S12" s="3">
        <f>AVERAGE(R11:R13)</f>
        <v>1.7659521566164141E-2</v>
      </c>
      <c r="T12" s="1">
        <f>STDEV(R11:R13)</f>
        <v>5.0649458424676923E-3</v>
      </c>
    </row>
    <row r="13" spans="2:20" x14ac:dyDescent="0.3">
      <c r="B13" s="18"/>
      <c r="C13" s="4"/>
      <c r="D13" s="4"/>
      <c r="F13" s="5"/>
      <c r="I13" s="45" t="s">
        <v>23</v>
      </c>
      <c r="J13" s="8">
        <v>0.12742300000000001</v>
      </c>
      <c r="K13" s="48">
        <v>0.126642</v>
      </c>
      <c r="L13" s="46">
        <f t="shared" si="2"/>
        <v>0.12703249999999999</v>
      </c>
      <c r="M13" s="8">
        <f t="shared" si="3"/>
        <v>3.2677249999999991E-2</v>
      </c>
      <c r="P13" s="45" t="s">
        <v>23</v>
      </c>
      <c r="Q13" s="33">
        <f t="shared" si="4"/>
        <v>3.2677249999999991E-2</v>
      </c>
      <c r="R13" s="21">
        <f t="shared" si="5"/>
        <v>1.6610003140703499E-2</v>
      </c>
    </row>
    <row r="14" spans="2:20" x14ac:dyDescent="0.3">
      <c r="C14" s="4"/>
      <c r="D14" s="4"/>
      <c r="F14" s="5"/>
      <c r="I14" s="30"/>
      <c r="J14" s="43"/>
      <c r="K14" s="43"/>
      <c r="L14" s="3"/>
      <c r="M14" s="31"/>
      <c r="P14" s="30"/>
      <c r="Q14" s="3"/>
    </row>
    <row r="15" spans="2:20" x14ac:dyDescent="0.3">
      <c r="C15" s="4"/>
      <c r="D15" s="4"/>
      <c r="F15" s="5"/>
      <c r="I15" s="30"/>
      <c r="J15" s="43"/>
      <c r="K15" s="43"/>
      <c r="L15" s="3"/>
      <c r="M15" s="31"/>
      <c r="P15" s="30"/>
      <c r="Q15" s="3"/>
    </row>
    <row r="16" spans="2:20" x14ac:dyDescent="0.3">
      <c r="C16" s="4"/>
      <c r="D16" s="4"/>
      <c r="F16" s="5"/>
      <c r="I16" s="30"/>
      <c r="J16" s="43"/>
      <c r="K16" s="43"/>
      <c r="L16" s="3"/>
      <c r="M16" s="31"/>
      <c r="P16" s="30"/>
      <c r="Q16" s="3"/>
    </row>
    <row r="17" spans="3:30" x14ac:dyDescent="0.3">
      <c r="C17" s="4"/>
      <c r="D17" s="4"/>
      <c r="F17" s="5"/>
      <c r="I17" s="30"/>
      <c r="J17" s="43"/>
      <c r="K17" s="43"/>
      <c r="L17" s="3"/>
      <c r="M17" s="31"/>
      <c r="P17" s="30"/>
      <c r="Q17" s="3"/>
    </row>
    <row r="18" spans="3:30" x14ac:dyDescent="0.3">
      <c r="C18" s="4"/>
      <c r="D18" s="4"/>
      <c r="F18" s="5"/>
      <c r="I18" s="30"/>
      <c r="J18" s="43"/>
      <c r="K18" s="43"/>
      <c r="L18" s="3"/>
      <c r="M18" s="31"/>
      <c r="P18" s="30"/>
      <c r="Q18" s="3"/>
    </row>
    <row r="19" spans="3:30" x14ac:dyDescent="0.3">
      <c r="C19" s="4"/>
      <c r="D19" s="4"/>
      <c r="F19" s="5"/>
      <c r="I19" s="30"/>
      <c r="J19" s="43"/>
      <c r="K19" s="43"/>
      <c r="L19" s="3"/>
      <c r="M19" s="31"/>
      <c r="P19" s="30"/>
      <c r="Q19" s="3"/>
    </row>
    <row r="20" spans="3:30" x14ac:dyDescent="0.3">
      <c r="C20" s="4"/>
      <c r="D20" s="4"/>
      <c r="F20" s="5"/>
      <c r="I20" s="30"/>
      <c r="J20" s="43"/>
      <c r="K20" s="43"/>
      <c r="L20" s="3"/>
      <c r="M20" s="31"/>
      <c r="P20" s="30"/>
      <c r="Q20" s="3"/>
    </row>
    <row r="21" spans="3:30" x14ac:dyDescent="0.3">
      <c r="C21" s="4"/>
      <c r="D21" s="4"/>
      <c r="F21" s="5"/>
      <c r="I21" s="30"/>
      <c r="J21" s="43"/>
      <c r="K21" s="43"/>
      <c r="L21" s="3"/>
      <c r="M21" s="31"/>
      <c r="P21" s="30"/>
      <c r="Q21" s="3"/>
      <c r="T21" s="32"/>
      <c r="X21" s="30"/>
      <c r="AD21" s="30"/>
    </row>
    <row r="22" spans="3:30" x14ac:dyDescent="0.3">
      <c r="C22" s="4"/>
      <c r="D22" s="4"/>
      <c r="F22" s="5"/>
      <c r="I22" s="30"/>
      <c r="J22" s="43"/>
      <c r="K22" s="43"/>
      <c r="L22" s="3"/>
      <c r="M22" s="31"/>
      <c r="P22" s="30"/>
      <c r="Q22" s="3"/>
      <c r="T22" s="32"/>
      <c r="X22" s="30"/>
      <c r="AD22" s="30"/>
    </row>
    <row r="23" spans="3:30" x14ac:dyDescent="0.3">
      <c r="C23" s="4"/>
      <c r="D23" s="4"/>
      <c r="F23" s="5"/>
      <c r="P23" s="30"/>
      <c r="Q23" s="3"/>
      <c r="T23" s="32"/>
      <c r="X23" s="30"/>
      <c r="AD23" s="30"/>
    </row>
    <row r="24" spans="3:30" x14ac:dyDescent="0.3">
      <c r="C24" s="4"/>
      <c r="D24" s="4"/>
      <c r="F24" s="5"/>
      <c r="P24" s="30"/>
      <c r="Q24" s="3"/>
      <c r="T24" s="32"/>
      <c r="X24" s="30"/>
      <c r="AD24" s="30"/>
    </row>
    <row r="25" spans="3:30" x14ac:dyDescent="0.3">
      <c r="C25" s="4"/>
      <c r="D25" s="4"/>
      <c r="F25" s="5"/>
      <c r="P25" s="30"/>
      <c r="Q25" s="3"/>
      <c r="T25" s="32"/>
      <c r="X25" s="30"/>
      <c r="AD25" s="30"/>
    </row>
    <row r="26" spans="3:30" x14ac:dyDescent="0.3">
      <c r="C26" s="4"/>
      <c r="D26" s="4"/>
      <c r="F26" s="5"/>
      <c r="J26" s="1" t="s">
        <v>14</v>
      </c>
      <c r="P26" s="30"/>
      <c r="Q26" s="3"/>
      <c r="T26" s="32"/>
      <c r="X26" s="30"/>
      <c r="Z26" s="36"/>
      <c r="AD26" s="30"/>
    </row>
    <row r="27" spans="3:30" x14ac:dyDescent="0.3">
      <c r="C27" s="4"/>
      <c r="D27" s="4"/>
      <c r="F27" s="5"/>
      <c r="J27" s="1">
        <v>1.0422</v>
      </c>
      <c r="K27" s="1">
        <v>1.3584700000000001</v>
      </c>
      <c r="P27" s="30"/>
      <c r="Q27" s="3"/>
      <c r="T27" s="32"/>
      <c r="X27" s="30"/>
      <c r="AD27" s="30"/>
    </row>
    <row r="28" spans="3:30" x14ac:dyDescent="0.3">
      <c r="C28" s="4"/>
      <c r="D28" s="4"/>
      <c r="F28" s="5"/>
      <c r="J28" s="1">
        <v>0.62906099999999998</v>
      </c>
      <c r="K28" s="1">
        <v>0.63621300000000003</v>
      </c>
      <c r="P28" s="30"/>
      <c r="Q28" s="3"/>
      <c r="T28" s="32"/>
      <c r="X28" s="30"/>
      <c r="AD28" s="30"/>
    </row>
    <row r="29" spans="3:30" x14ac:dyDescent="0.3">
      <c r="C29" s="4"/>
      <c r="D29" s="4"/>
      <c r="F29" s="5"/>
      <c r="J29" s="1">
        <v>0.41602099999999997</v>
      </c>
      <c r="K29" s="1">
        <v>0.40617900000000001</v>
      </c>
      <c r="P29" s="30"/>
      <c r="Q29" s="3"/>
      <c r="T29" s="32"/>
      <c r="X29" s="30"/>
      <c r="AD29" s="30"/>
    </row>
    <row r="30" spans="3:30" x14ac:dyDescent="0.3">
      <c r="C30" s="4"/>
      <c r="D30" s="4"/>
      <c r="F30" s="5"/>
      <c r="J30" s="1">
        <v>0.27296300000000001</v>
      </c>
      <c r="K30" s="1">
        <v>0.29400300000000001</v>
      </c>
      <c r="P30" s="30"/>
      <c r="Q30" s="3"/>
      <c r="T30" s="32"/>
      <c r="X30" s="30"/>
      <c r="AD30" s="30"/>
    </row>
    <row r="31" spans="3:30" x14ac:dyDescent="0.3">
      <c r="C31" s="4"/>
      <c r="D31" s="4"/>
      <c r="F31" s="5"/>
      <c r="J31" s="1">
        <v>0.228352</v>
      </c>
      <c r="K31" s="1">
        <v>0.21487899999999999</v>
      </c>
      <c r="P31" s="30"/>
      <c r="Q31" s="3"/>
      <c r="T31" s="32"/>
      <c r="X31" s="30"/>
      <c r="AD31" s="30"/>
    </row>
    <row r="32" spans="3:30" x14ac:dyDescent="0.3">
      <c r="C32" s="4"/>
      <c r="D32" s="4"/>
      <c r="F32" s="5"/>
      <c r="J32" s="1">
        <v>0.178484</v>
      </c>
      <c r="K32" s="1">
        <v>0.15074599999999999</v>
      </c>
      <c r="P32" s="30"/>
      <c r="Q32" s="3"/>
      <c r="T32" s="32"/>
      <c r="X32" s="30"/>
      <c r="AD32" s="30"/>
    </row>
    <row r="33" spans="2:30" x14ac:dyDescent="0.3">
      <c r="C33" s="4"/>
      <c r="D33" s="4"/>
      <c r="F33" s="5"/>
      <c r="J33" s="1">
        <v>0.131218</v>
      </c>
      <c r="K33" s="1">
        <v>0.12764900000000001</v>
      </c>
      <c r="P33" s="30"/>
      <c r="Q33" s="3"/>
      <c r="T33" s="32"/>
      <c r="X33" s="30"/>
      <c r="AD33" s="30"/>
    </row>
    <row r="34" spans="2:30" x14ac:dyDescent="0.3">
      <c r="C34" s="4"/>
      <c r="D34" s="4"/>
      <c r="F34" s="5"/>
      <c r="J34" s="1">
        <v>0.112636</v>
      </c>
      <c r="K34" s="1">
        <v>0.102216</v>
      </c>
      <c r="X34" s="30"/>
      <c r="AD34" s="30"/>
    </row>
    <row r="35" spans="2:30" x14ac:dyDescent="0.3">
      <c r="C35" s="4"/>
      <c r="D35" s="4"/>
      <c r="F35" s="5"/>
      <c r="X35" s="30"/>
      <c r="AD35" s="30"/>
    </row>
    <row r="36" spans="2:30" x14ac:dyDescent="0.3">
      <c r="C36" s="4"/>
      <c r="D36" s="4"/>
      <c r="F36" s="5"/>
      <c r="X36" s="30"/>
      <c r="AD36" s="30"/>
    </row>
    <row r="37" spans="2:30" x14ac:dyDescent="0.3">
      <c r="C37" s="4"/>
      <c r="D37" s="4"/>
      <c r="F37" s="5"/>
      <c r="I37" s="39">
        <v>0.108372</v>
      </c>
      <c r="J37" s="40"/>
      <c r="K37" s="39">
        <v>0.109972</v>
      </c>
      <c r="L37" s="40"/>
      <c r="M37" s="39">
        <v>0.106736</v>
      </c>
      <c r="N37" s="40"/>
      <c r="X37" s="30"/>
      <c r="AD37" s="30"/>
    </row>
    <row r="38" spans="2:30" x14ac:dyDescent="0.3">
      <c r="C38" s="4"/>
      <c r="D38" s="4"/>
      <c r="F38" s="5"/>
      <c r="I38" s="41">
        <v>0.111111</v>
      </c>
      <c r="J38" s="42"/>
      <c r="K38" s="41">
        <v>0.10771500000000001</v>
      </c>
      <c r="L38" s="42"/>
      <c r="M38" s="41">
        <v>0.105909</v>
      </c>
      <c r="N38" s="42"/>
      <c r="X38" s="30"/>
      <c r="AD38" s="30"/>
    </row>
    <row r="39" spans="2:30" x14ac:dyDescent="0.3">
      <c r="B39" s="1" t="s">
        <v>4</v>
      </c>
      <c r="C39" s="4"/>
      <c r="D39" s="4"/>
      <c r="F39" s="5"/>
      <c r="X39" s="30"/>
      <c r="AD39" s="30"/>
    </row>
    <row r="40" spans="2:30" x14ac:dyDescent="0.3">
      <c r="C40" s="1" t="s">
        <v>6</v>
      </c>
      <c r="D40" s="3">
        <f>SLOPE(F5:F12,B5:B12)</f>
        <v>0.53866698182082073</v>
      </c>
      <c r="F40" s="5"/>
    </row>
    <row r="41" spans="2:30" x14ac:dyDescent="0.3">
      <c r="C41" s="1" t="s">
        <v>7</v>
      </c>
      <c r="D41" s="3">
        <f>INTERCEPT(F5:F12,B5:B12)</f>
        <v>4.3395020737327206E-2</v>
      </c>
      <c r="F41" s="5"/>
      <c r="I41" s="39">
        <v>0.13403399999999999</v>
      </c>
      <c r="J41" s="40"/>
      <c r="K41" s="39">
        <v>0.139651</v>
      </c>
      <c r="L41" s="40"/>
      <c r="M41" s="39">
        <v>0.143623</v>
      </c>
      <c r="N41" s="40"/>
    </row>
    <row r="42" spans="2:30" x14ac:dyDescent="0.3">
      <c r="C42" s="4"/>
      <c r="D42" s="4"/>
      <c r="F42" s="5"/>
      <c r="I42" s="41">
        <v>0.13605300000000001</v>
      </c>
      <c r="J42" s="42"/>
      <c r="K42" s="41">
        <v>0.140406</v>
      </c>
      <c r="L42" s="42"/>
      <c r="M42" s="41">
        <v>0.148005</v>
      </c>
      <c r="N42" s="42"/>
    </row>
    <row r="43" spans="2:30" x14ac:dyDescent="0.3">
      <c r="C43" s="4"/>
      <c r="D43" s="4"/>
      <c r="F43" s="5"/>
    </row>
    <row r="44" spans="2:30" x14ac:dyDescent="0.3">
      <c r="C44" s="4"/>
      <c r="D44" s="4"/>
      <c r="F44" s="5"/>
    </row>
    <row r="45" spans="2:30" x14ac:dyDescent="0.3">
      <c r="F45" s="2"/>
    </row>
    <row r="46" spans="2:30" x14ac:dyDescent="0.3">
      <c r="C46" s="4"/>
      <c r="D46" s="4"/>
      <c r="F46" s="5"/>
    </row>
    <row r="50" spans="2:5" x14ac:dyDescent="0.3">
      <c r="E50" s="3"/>
    </row>
    <row r="53" spans="2:5" x14ac:dyDescent="0.3">
      <c r="B53" s="1">
        <v>1.23627</v>
      </c>
      <c r="C53" s="1">
        <v>1.1049</v>
      </c>
    </row>
    <row r="54" spans="2:5" x14ac:dyDescent="0.3">
      <c r="B54" s="1">
        <v>0.74759600000000004</v>
      </c>
      <c r="C54" s="1">
        <v>0.72549399999999997</v>
      </c>
    </row>
    <row r="55" spans="2:5" x14ac:dyDescent="0.3">
      <c r="B55" s="1">
        <v>0.44847100000000001</v>
      </c>
      <c r="C55" s="1">
        <v>0.47963099999999997</v>
      </c>
    </row>
    <row r="56" spans="2:5" x14ac:dyDescent="0.3">
      <c r="B56" s="1">
        <v>0.28454099999999999</v>
      </c>
      <c r="C56" s="1">
        <v>0.285686</v>
      </c>
    </row>
    <row r="57" spans="2:5" x14ac:dyDescent="0.3">
      <c r="B57" s="1">
        <v>0.19530900000000001</v>
      </c>
      <c r="C57" s="1">
        <v>0.19501499999999999</v>
      </c>
    </row>
    <row r="58" spans="2:5" x14ac:dyDescent="0.3">
      <c r="B58" s="1">
        <v>0.14527300000000001</v>
      </c>
      <c r="C58" s="1">
        <v>0.16251599999999999</v>
      </c>
    </row>
    <row r="59" spans="2:5" x14ac:dyDescent="0.3">
      <c r="B59" s="1">
        <v>0.15799099999999999</v>
      </c>
      <c r="C59" s="1">
        <v>0.12227</v>
      </c>
    </row>
    <row r="60" spans="2:5" x14ac:dyDescent="0.3">
      <c r="B60" s="1">
        <v>9.3523200000000001E-2</v>
      </c>
      <c r="C60" s="1">
        <v>9.5187300000000002E-2</v>
      </c>
    </row>
  </sheetData>
  <mergeCells count="4">
    <mergeCell ref="P3:Q3"/>
    <mergeCell ref="R3:T3"/>
    <mergeCell ref="C4:D4"/>
    <mergeCell ref="I4:K4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tabSelected="1" view="pageLayout" topLeftCell="A16" zoomScaleNormal="100" workbookViewId="0">
      <selection activeCell="A6" sqref="A6:B10"/>
    </sheetView>
  </sheetViews>
  <sheetFormatPr baseColWidth="10" defaultRowHeight="14.4" x14ac:dyDescent="0.3"/>
  <cols>
    <col min="1" max="1" width="29.6640625" bestFit="1" customWidth="1"/>
    <col min="2" max="2" width="6.33203125" bestFit="1" customWidth="1"/>
    <col min="3" max="3" width="5.5546875" bestFit="1" customWidth="1"/>
    <col min="4" max="4" width="6.33203125" bestFit="1" customWidth="1"/>
    <col min="6" max="6" width="6.33203125" bestFit="1" customWidth="1"/>
    <col min="7" max="9" width="6.5546875" bestFit="1" customWidth="1"/>
  </cols>
  <sheetData>
    <row r="1" spans="1:9" ht="15" thickBot="1" x14ac:dyDescent="0.35">
      <c r="A1" s="58" t="s">
        <v>33</v>
      </c>
      <c r="B1" s="59" t="s">
        <v>29</v>
      </c>
      <c r="C1" s="60" t="s">
        <v>30</v>
      </c>
      <c r="D1" s="61" t="s">
        <v>31</v>
      </c>
      <c r="F1" s="58" t="s">
        <v>32</v>
      </c>
      <c r="G1" s="59" t="s">
        <v>29</v>
      </c>
      <c r="H1" s="60" t="s">
        <v>30</v>
      </c>
      <c r="I1" s="61" t="s">
        <v>31</v>
      </c>
    </row>
    <row r="2" spans="1:9" x14ac:dyDescent="0.3">
      <c r="A2" s="73" t="s">
        <v>34</v>
      </c>
      <c r="B2" s="63">
        <v>-5.2169277709323454E-2</v>
      </c>
      <c r="C2" s="64">
        <v>9.4328199260693538E-2</v>
      </c>
      <c r="D2" s="64">
        <v>-8.1094584286803828E-3</v>
      </c>
      <c r="F2" s="62">
        <v>1</v>
      </c>
      <c r="G2" s="65">
        <v>1.9843777544623189E-3</v>
      </c>
      <c r="H2" s="66">
        <v>2.9356483362032323E-2</v>
      </c>
      <c r="I2" s="66">
        <v>3.4311325583191118E-3</v>
      </c>
    </row>
    <row r="3" spans="1:9" x14ac:dyDescent="0.3">
      <c r="A3" s="74" t="s">
        <v>35</v>
      </c>
      <c r="B3" s="68">
        <v>-9.2831664751901067E-3</v>
      </c>
      <c r="C3" s="69">
        <v>0.28709546474095959</v>
      </c>
      <c r="D3" s="69">
        <v>3.4304557142075608E-2</v>
      </c>
      <c r="F3" s="67">
        <v>2</v>
      </c>
      <c r="G3" s="70">
        <v>8.3006689805795988E-4</v>
      </c>
      <c r="H3" s="71">
        <v>3.1097565527025157E-2</v>
      </c>
      <c r="I3" s="71">
        <v>1.8546566432280889E-3</v>
      </c>
    </row>
    <row r="4" spans="1:9" x14ac:dyDescent="0.3">
      <c r="A4" s="74" t="s">
        <v>36</v>
      </c>
      <c r="B4" s="68">
        <v>-7.0827178729689841E-3</v>
      </c>
      <c r="C4" s="69">
        <v>0.18086875649652609</v>
      </c>
      <c r="D4" s="69">
        <v>4.542480442037309E-2</v>
      </c>
      <c r="F4" s="67">
        <v>3</v>
      </c>
      <c r="G4" s="70">
        <v>2.9091430029339629E-3</v>
      </c>
      <c r="H4" s="71">
        <v>1.7952020999404551E-2</v>
      </c>
      <c r="I4" s="71">
        <v>8.8465545852851515E-3</v>
      </c>
    </row>
    <row r="5" spans="1:9" ht="15" thickBot="1" x14ac:dyDescent="0.35">
      <c r="A5" s="75" t="s">
        <v>37</v>
      </c>
      <c r="B5" s="68">
        <v>-2.3320220896147409E-2</v>
      </c>
      <c r="C5" s="69">
        <v>0.15687251360971524</v>
      </c>
      <c r="D5" s="69">
        <v>1.7659521566164141E-2</v>
      </c>
      <c r="F5" s="72">
        <v>4</v>
      </c>
      <c r="G5" s="70">
        <v>1.2512785951698057E-2</v>
      </c>
      <c r="H5" s="71">
        <v>5.0734097106980396E-2</v>
      </c>
      <c r="I5" s="71">
        <v>5.0649458424676923E-3</v>
      </c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D10" zoomScale="130" zoomScaleNormal="130" workbookViewId="0">
      <selection activeCell="M16" sqref="M16"/>
    </sheetView>
  </sheetViews>
  <sheetFormatPr baseColWidth="10" defaultRowHeight="14.4" x14ac:dyDescent="0.3"/>
  <cols>
    <col min="1" max="1" width="30.6640625" bestFit="1" customWidth="1"/>
  </cols>
  <sheetData>
    <row r="1" spans="1:2" ht="15" thickBot="1" x14ac:dyDescent="0.35">
      <c r="A1" s="58" t="s">
        <v>33</v>
      </c>
    </row>
    <row r="2" spans="1:2" x14ac:dyDescent="0.3">
      <c r="A2" s="73" t="s">
        <v>34</v>
      </c>
      <c r="B2" s="76">
        <f>Hoja4!C2-Hoja4!B2</f>
        <v>0.146497476970017</v>
      </c>
    </row>
    <row r="3" spans="1:2" x14ac:dyDescent="0.3">
      <c r="A3" s="74" t="s">
        <v>38</v>
      </c>
      <c r="B3" s="76">
        <f>Hoja4!C3-Hoja4!B3</f>
        <v>0.29637863121614971</v>
      </c>
    </row>
    <row r="4" spans="1:2" x14ac:dyDescent="0.3">
      <c r="A4" s="74" t="s">
        <v>40</v>
      </c>
      <c r="B4" s="76">
        <f>Hoja4!C4-Hoja4!B4</f>
        <v>0.18795147436949508</v>
      </c>
    </row>
    <row r="5" spans="1:2" ht="15" thickBot="1" x14ac:dyDescent="0.35">
      <c r="A5" s="75" t="s">
        <v>39</v>
      </c>
      <c r="B5" s="76">
        <f>Hoja4!C5-Hoja4!B5</f>
        <v>0.18019273450586265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BCA1</vt:lpstr>
      <vt:lpstr>BCA2</vt:lpstr>
      <vt:lpstr>BCA3</vt:lpstr>
      <vt:lpstr>BCA4</vt:lpstr>
      <vt:lpstr>Hoja4</vt:lpstr>
      <vt:lpstr>Hoja1</vt:lpstr>
    </vt:vector>
  </TitlesOfParts>
  <Company>ucv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FLORES BELLVER</dc:creator>
  <cp:lastModifiedBy>Daniel López Malo</cp:lastModifiedBy>
  <cp:lastPrinted>2016-05-09T16:39:40Z</cp:lastPrinted>
  <dcterms:created xsi:type="dcterms:W3CDTF">2013-02-14T12:57:01Z</dcterms:created>
  <dcterms:modified xsi:type="dcterms:W3CDTF">2017-10-13T11:33:54Z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