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hayes1\Documents\ISSE_Anton\manuscript_size_reduction\figs\used_in_manuscript\repository\"/>
    </mc:Choice>
  </mc:AlternateContent>
  <bookViews>
    <workbookView xWindow="0" yWindow="0" windowWidth="20160" windowHeight="9420" activeTab="2"/>
  </bookViews>
  <sheets>
    <sheet name="plot (2)" sheetId="5" r:id="rId1"/>
    <sheet name="FInal_Cryogenic_Dateset" sheetId="1" r:id="rId2"/>
    <sheet name="Weibull" sheetId="3" r:id="rId3"/>
  </sheets>
  <definedNames>
    <definedName name="alpha">Weibull!$B$2</definedName>
    <definedName name="beta">Weibull!$B$3</definedName>
    <definedName name="C_">Weibull!$B$4</definedName>
    <definedName name="delta_x">Weibull!$B$5</definedName>
    <definedName name="stepsize">FInal_Cryogenic_Dateset!$F$25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F23" i="1" l="1"/>
  <c r="K7" i="1" l="1"/>
  <c r="K6" i="1"/>
  <c r="I50" i="1" l="1"/>
  <c r="L2" i="1" l="1"/>
  <c r="K2" i="1"/>
  <c r="E3" i="1"/>
  <c r="E4" i="1" s="1"/>
  <c r="E5" i="1" s="1"/>
  <c r="E6" i="1" s="1"/>
  <c r="E7" i="1" s="1"/>
  <c r="E8" i="1" s="1"/>
  <c r="E9" i="1" s="1"/>
  <c r="E10" i="1" s="1"/>
  <c r="E11" i="1" l="1"/>
  <c r="H27" i="1"/>
  <c r="H3" i="1"/>
  <c r="D4" i="3"/>
  <c r="E4" i="3" s="1"/>
  <c r="E12" i="1" l="1"/>
  <c r="H30" i="1"/>
  <c r="D5" i="3"/>
  <c r="E5" i="3" s="1"/>
  <c r="H26" i="1"/>
  <c r="H28" i="1"/>
  <c r="H4" i="1"/>
  <c r="H9" i="1"/>
  <c r="H8" i="1" s="1"/>
  <c r="H6" i="1"/>
  <c r="H5" i="1" s="1"/>
  <c r="E13" i="1" l="1"/>
  <c r="H33" i="1"/>
  <c r="H34" i="1" s="1"/>
  <c r="D6" i="3"/>
  <c r="E6" i="3" s="1"/>
  <c r="H31" i="1"/>
  <c r="H29" i="1"/>
  <c r="F22" i="1"/>
  <c r="H12" i="1"/>
  <c r="H11" i="1" s="1"/>
  <c r="H7" i="1"/>
  <c r="H10" i="1"/>
  <c r="H32" i="1" l="1"/>
  <c r="E14" i="1"/>
  <c r="H36" i="1"/>
  <c r="D7" i="3"/>
  <c r="E7" i="3" s="1"/>
  <c r="I42" i="1"/>
  <c r="I41" i="1" s="1"/>
  <c r="I45" i="1"/>
  <c r="I44" i="1" s="1"/>
  <c r="I48" i="1"/>
  <c r="I47" i="1" s="1"/>
  <c r="I39" i="1"/>
  <c r="I38" i="1" s="1"/>
  <c r="I27" i="1"/>
  <c r="I26" i="1" s="1"/>
  <c r="I36" i="1"/>
  <c r="I35" i="1" s="1"/>
  <c r="I33" i="1"/>
  <c r="I32" i="1" s="1"/>
  <c r="I30" i="1"/>
  <c r="I29" i="1" s="1"/>
  <c r="I9" i="1"/>
  <c r="I8" i="1" s="1"/>
  <c r="I18" i="1"/>
  <c r="I17" i="1" s="1"/>
  <c r="I12" i="1"/>
  <c r="I11" i="1" s="1"/>
  <c r="I15" i="1"/>
  <c r="I14" i="1" s="1"/>
  <c r="I6" i="1"/>
  <c r="I5" i="1" s="1"/>
  <c r="I3" i="1"/>
  <c r="I2" i="1" s="1"/>
  <c r="I21" i="1"/>
  <c r="I20" i="1" s="1"/>
  <c r="I24" i="1"/>
  <c r="I23" i="1" s="1"/>
  <c r="H15" i="1"/>
  <c r="H14" i="1" s="1"/>
  <c r="H13" i="1"/>
  <c r="H37" i="1" l="1"/>
  <c r="H35" i="1"/>
  <c r="E15" i="1"/>
  <c r="H39" i="1"/>
  <c r="D8" i="3"/>
  <c r="E8" i="3" s="1"/>
  <c r="H16" i="1"/>
  <c r="H18" i="1"/>
  <c r="H17" i="1" s="1"/>
  <c r="H42" i="1" l="1"/>
  <c r="E16" i="1"/>
  <c r="H38" i="1"/>
  <c r="H40" i="1"/>
  <c r="D9" i="3"/>
  <c r="E9" i="3" s="1"/>
  <c r="H21" i="1"/>
  <c r="H20" i="1" s="1"/>
  <c r="H19" i="1"/>
  <c r="E17" i="1" l="1"/>
  <c r="H45" i="1"/>
  <c r="H43" i="1"/>
  <c r="H41" i="1"/>
  <c r="D10" i="3"/>
  <c r="E10" i="3" s="1"/>
  <c r="H24" i="1"/>
  <c r="H23" i="1" s="1"/>
  <c r="H22" i="1"/>
  <c r="H46" i="1" l="1"/>
  <c r="H44" i="1"/>
  <c r="E18" i="1"/>
  <c r="H48" i="1"/>
  <c r="D11" i="3"/>
  <c r="E11" i="3" s="1"/>
  <c r="H25" i="1"/>
  <c r="H49" i="1" l="1"/>
  <c r="H47" i="1"/>
  <c r="D12" i="3"/>
  <c r="E12" i="3" s="1"/>
  <c r="D13" i="3" l="1"/>
  <c r="E13" i="3" s="1"/>
  <c r="D14" i="3" l="1"/>
  <c r="E14" i="3" s="1"/>
  <c r="D15" i="3" l="1"/>
  <c r="E15" i="3" s="1"/>
  <c r="D16" i="3" l="1"/>
  <c r="E16" i="3" s="1"/>
  <c r="D17" i="3" l="1"/>
  <c r="E17" i="3" s="1"/>
  <c r="D18" i="3" l="1"/>
  <c r="E18" i="3" s="1"/>
  <c r="D19" i="3" l="1"/>
  <c r="E19" i="3" s="1"/>
  <c r="D20" i="3" l="1"/>
  <c r="E20" i="3" s="1"/>
  <c r="D21" i="3" l="1"/>
  <c r="E21" i="3" s="1"/>
  <c r="D22" i="3" l="1"/>
  <c r="E22" i="3" s="1"/>
  <c r="D23" i="3" l="1"/>
  <c r="E23" i="3" s="1"/>
  <c r="D24" i="3" l="1"/>
  <c r="E24" i="3" s="1"/>
  <c r="D25" i="3" l="1"/>
  <c r="E25" i="3" s="1"/>
  <c r="D26" i="3" l="1"/>
  <c r="E26" i="3" s="1"/>
  <c r="D27" i="3" l="1"/>
  <c r="E27" i="3" s="1"/>
  <c r="D28" i="3" l="1"/>
  <c r="E28" i="3" s="1"/>
  <c r="D29" i="3" l="1"/>
  <c r="E29" i="3" s="1"/>
  <c r="D30" i="3" l="1"/>
  <c r="E30" i="3" s="1"/>
  <c r="D31" i="3" l="1"/>
  <c r="E31" i="3" s="1"/>
  <c r="D32" i="3" l="1"/>
  <c r="E32" i="3" s="1"/>
  <c r="D33" i="3" l="1"/>
  <c r="E33" i="3" s="1"/>
  <c r="D34" i="3" l="1"/>
  <c r="E34" i="3" s="1"/>
  <c r="D35" i="3" l="1"/>
  <c r="E35" i="3" s="1"/>
  <c r="D36" i="3" l="1"/>
  <c r="E36" i="3" s="1"/>
  <c r="D37" i="3" l="1"/>
  <c r="E37" i="3" s="1"/>
  <c r="D38" i="3" l="1"/>
  <c r="E38" i="3" s="1"/>
  <c r="D39" i="3" l="1"/>
  <c r="E39" i="3" s="1"/>
  <c r="D40" i="3" l="1"/>
  <c r="E40" i="3" s="1"/>
  <c r="D41" i="3" l="1"/>
  <c r="E41" i="3" s="1"/>
  <c r="D42" i="3" l="1"/>
  <c r="E42" i="3" s="1"/>
  <c r="D43" i="3" l="1"/>
  <c r="E43" i="3" s="1"/>
  <c r="D44" i="3" l="1"/>
  <c r="E44" i="3" s="1"/>
  <c r="D45" i="3" l="1"/>
  <c r="E45" i="3" s="1"/>
  <c r="D46" i="3" l="1"/>
  <c r="E46" i="3" s="1"/>
  <c r="D47" i="3" l="1"/>
  <c r="E47" i="3" s="1"/>
  <c r="D48" i="3" l="1"/>
  <c r="E48" i="3" s="1"/>
  <c r="D49" i="3" l="1"/>
  <c r="E49" i="3" s="1"/>
  <c r="D50" i="3" l="1"/>
  <c r="E50" i="3" s="1"/>
  <c r="D51" i="3" l="1"/>
  <c r="E51" i="3" s="1"/>
  <c r="D52" i="3" l="1"/>
  <c r="E52" i="3" s="1"/>
  <c r="D53" i="3" l="1"/>
  <c r="E53" i="3" s="1"/>
  <c r="D54" i="3" l="1"/>
  <c r="E54" i="3" s="1"/>
  <c r="D55" i="3" l="1"/>
  <c r="E55" i="3" s="1"/>
  <c r="D56" i="3" l="1"/>
  <c r="E56" i="3" s="1"/>
  <c r="D57" i="3" l="1"/>
  <c r="E57" i="3" s="1"/>
  <c r="D58" i="3" l="1"/>
  <c r="E58" i="3" s="1"/>
  <c r="D59" i="3" l="1"/>
  <c r="E59" i="3" s="1"/>
  <c r="D60" i="3" l="1"/>
  <c r="E60" i="3" s="1"/>
  <c r="D61" i="3" l="1"/>
  <c r="E61" i="3" s="1"/>
  <c r="D62" i="3" l="1"/>
  <c r="E62" i="3" s="1"/>
  <c r="D63" i="3" l="1"/>
  <c r="E63" i="3" s="1"/>
  <c r="D64" i="3" l="1"/>
  <c r="E64" i="3" s="1"/>
  <c r="D65" i="3" l="1"/>
  <c r="E65" i="3" s="1"/>
  <c r="D66" i="3" l="1"/>
  <c r="E66" i="3" s="1"/>
  <c r="D67" i="3" l="1"/>
  <c r="E67" i="3" s="1"/>
  <c r="D68" i="3" l="1"/>
  <c r="E68" i="3" s="1"/>
  <c r="D69" i="3" l="1"/>
  <c r="E69" i="3" s="1"/>
  <c r="D70" i="3" l="1"/>
  <c r="E70" i="3" s="1"/>
  <c r="D71" i="3" l="1"/>
  <c r="E71" i="3" s="1"/>
  <c r="D72" i="3" l="1"/>
  <c r="E72" i="3" s="1"/>
  <c r="D73" i="3" l="1"/>
  <c r="E73" i="3" s="1"/>
  <c r="D74" i="3" l="1"/>
  <c r="E74" i="3" s="1"/>
  <c r="D75" i="3" l="1"/>
  <c r="E75" i="3" s="1"/>
  <c r="D76" i="3" l="1"/>
  <c r="E76" i="3" s="1"/>
  <c r="D77" i="3" l="1"/>
  <c r="E77" i="3" s="1"/>
  <c r="D78" i="3" l="1"/>
  <c r="E78" i="3" s="1"/>
  <c r="D79" i="3" l="1"/>
  <c r="E79" i="3" s="1"/>
  <c r="D80" i="3" l="1"/>
  <c r="E80" i="3" s="1"/>
  <c r="D81" i="3" l="1"/>
  <c r="E81" i="3" s="1"/>
  <c r="D82" i="3" l="1"/>
  <c r="E82" i="3" s="1"/>
  <c r="D83" i="3" l="1"/>
  <c r="E83" i="3" s="1"/>
  <c r="D84" i="3" l="1"/>
  <c r="E84" i="3" s="1"/>
  <c r="D85" i="3" l="1"/>
  <c r="E85" i="3" s="1"/>
  <c r="D86" i="3" l="1"/>
  <c r="E86" i="3" s="1"/>
  <c r="D87" i="3" l="1"/>
  <c r="E87" i="3" s="1"/>
  <c r="D88" i="3" l="1"/>
  <c r="E88" i="3" s="1"/>
  <c r="D89" i="3" l="1"/>
  <c r="E89" i="3" s="1"/>
  <c r="D90" i="3" l="1"/>
  <c r="E90" i="3" s="1"/>
  <c r="D91" i="3" l="1"/>
  <c r="E91" i="3" s="1"/>
  <c r="D92" i="3" l="1"/>
  <c r="E92" i="3" s="1"/>
  <c r="D93" i="3" l="1"/>
  <c r="E93" i="3" s="1"/>
  <c r="D94" i="3" l="1"/>
  <c r="E94" i="3" s="1"/>
  <c r="D95" i="3" l="1"/>
  <c r="E95" i="3" s="1"/>
  <c r="D96" i="3" l="1"/>
  <c r="E96" i="3" s="1"/>
  <c r="D97" i="3" l="1"/>
  <c r="E97" i="3" s="1"/>
  <c r="D98" i="3" l="1"/>
  <c r="E98" i="3" s="1"/>
  <c r="D99" i="3" l="1"/>
  <c r="E99" i="3" s="1"/>
  <c r="D100" i="3" l="1"/>
  <c r="E100" i="3" s="1"/>
</calcChain>
</file>

<file path=xl/sharedStrings.xml><?xml version="1.0" encoding="utf-8"?>
<sst xmlns="http://schemas.openxmlformats.org/spreadsheetml/2006/main" count="20" uniqueCount="18">
  <si>
    <t>#4 Histogram</t>
  </si>
  <si>
    <t>Counts</t>
  </si>
  <si>
    <t>Total</t>
  </si>
  <si>
    <t>Probability</t>
  </si>
  <si>
    <t>alpha</t>
  </si>
  <si>
    <t>x</t>
  </si>
  <si>
    <t>f(x)</t>
  </si>
  <si>
    <t>beta</t>
  </si>
  <si>
    <t>delta_x</t>
  </si>
  <si>
    <t>#4</t>
  </si>
  <si>
    <t>Stepsize, mm</t>
  </si>
  <si>
    <t>Max of Step, mm</t>
  </si>
  <si>
    <t>Average, mm</t>
  </si>
  <si>
    <t>Run#</t>
  </si>
  <si>
    <t>stepsize</t>
  </si>
  <si>
    <t>StDec</t>
  </si>
  <si>
    <t>LDPE_840 µm</t>
  </si>
  <si>
    <t>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</si>
</sst>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2" fillId="0" borderId="0" xfId="1"/>
    <xf numFmtId="0" fontId="3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3" borderId="0" xfId="0" applyFill="1" applyBorder="1"/>
    <xf numFmtId="0" fontId="0" fillId="4" borderId="0" xfId="0" applyFill="1" applyBorder="1"/>
    <xf numFmtId="0" fontId="4" fillId="0" borderId="0" xfId="0" applyFont="1"/>
    <xf numFmtId="0" fontId="3" fillId="0" borderId="0" xfId="0" applyFont="1" applyFill="1" applyBorder="1"/>
    <xf numFmtId="0" fontId="2" fillId="0" borderId="0" xfId="1" applyBorder="1"/>
    <xf numFmtId="0" fontId="5" fillId="0" borderId="0" xfId="0" applyFont="1" applyBorder="1" applyAlignment="1">
      <alignment horizontal="justify" vertical="center" wrapText="1"/>
    </xf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6846796324345"/>
          <c:y val="4.6563349112128678E-2"/>
          <c:w val="0.84180485948612471"/>
          <c:h val="0.83119996768543425"/>
        </c:manualLayout>
      </c:layout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FInal_Cryogenic_Dateset!$H$2:$H$51</c:f>
              <c:numCache>
                <c:formatCode>General</c:formatCode>
                <c:ptCount val="5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425</c:v>
                </c:pt>
                <c:pt idx="17">
                  <c:v>425</c:v>
                </c:pt>
                <c:pt idx="18">
                  <c:v>425</c:v>
                </c:pt>
                <c:pt idx="19">
                  <c:v>450</c:v>
                </c:pt>
                <c:pt idx="20">
                  <c:v>450</c:v>
                </c:pt>
                <c:pt idx="21">
                  <c:v>450</c:v>
                </c:pt>
                <c:pt idx="22">
                  <c:v>475</c:v>
                </c:pt>
                <c:pt idx="23">
                  <c:v>475</c:v>
                </c:pt>
                <c:pt idx="24">
                  <c:v>475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525</c:v>
                </c:pt>
                <c:pt idx="29">
                  <c:v>525</c:v>
                </c:pt>
                <c:pt idx="30">
                  <c:v>525</c:v>
                </c:pt>
                <c:pt idx="31">
                  <c:v>550</c:v>
                </c:pt>
                <c:pt idx="32">
                  <c:v>550</c:v>
                </c:pt>
                <c:pt idx="33">
                  <c:v>550</c:v>
                </c:pt>
                <c:pt idx="34">
                  <c:v>575</c:v>
                </c:pt>
                <c:pt idx="35">
                  <c:v>575</c:v>
                </c:pt>
                <c:pt idx="36">
                  <c:v>575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625</c:v>
                </c:pt>
                <c:pt idx="41">
                  <c:v>625</c:v>
                </c:pt>
                <c:pt idx="42">
                  <c:v>625</c:v>
                </c:pt>
                <c:pt idx="43">
                  <c:v>650</c:v>
                </c:pt>
                <c:pt idx="44">
                  <c:v>650</c:v>
                </c:pt>
                <c:pt idx="45">
                  <c:v>650</c:v>
                </c:pt>
                <c:pt idx="46">
                  <c:v>675</c:v>
                </c:pt>
                <c:pt idx="47">
                  <c:v>675</c:v>
                </c:pt>
                <c:pt idx="48">
                  <c:v>750</c:v>
                </c:pt>
              </c:numCache>
            </c:numRef>
          </c:xVal>
          <c:yVal>
            <c:numRef>
              <c:f>FInal_Cryogenic_Dateset!$I$2:$I$51</c:f>
              <c:numCache>
                <c:formatCode>General</c:formatCode>
                <c:ptCount val="50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6.6666666666666671E-3</c:v>
                </c:pt>
                <c:pt idx="4">
                  <c:v>6.6666666666666671E-3</c:v>
                </c:pt>
                <c:pt idx="5">
                  <c:v>0</c:v>
                </c:pt>
                <c:pt idx="6">
                  <c:v>1.6666666666666666E-2</c:v>
                </c:pt>
                <c:pt idx="7">
                  <c:v>1.6666666666666666E-2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</c:v>
                </c:pt>
                <c:pt idx="12">
                  <c:v>1.6666666666666666E-2</c:v>
                </c:pt>
                <c:pt idx="13">
                  <c:v>1.6666666666666666E-2</c:v>
                </c:pt>
                <c:pt idx="14">
                  <c:v>0</c:v>
                </c:pt>
                <c:pt idx="15">
                  <c:v>6.6666666666666666E-2</c:v>
                </c:pt>
                <c:pt idx="16">
                  <c:v>6.6666666666666666E-2</c:v>
                </c:pt>
                <c:pt idx="17">
                  <c:v>0</c:v>
                </c:pt>
                <c:pt idx="18">
                  <c:v>9.3333333333333338E-2</c:v>
                </c:pt>
                <c:pt idx="19">
                  <c:v>9.3333333333333338E-2</c:v>
                </c:pt>
                <c:pt idx="20">
                  <c:v>0</c:v>
                </c:pt>
                <c:pt idx="21">
                  <c:v>0.08</c:v>
                </c:pt>
                <c:pt idx="22">
                  <c:v>0.08</c:v>
                </c:pt>
                <c:pt idx="23">
                  <c:v>0</c:v>
                </c:pt>
                <c:pt idx="24">
                  <c:v>0.14666666666666667</c:v>
                </c:pt>
                <c:pt idx="25">
                  <c:v>0.14666666666666667</c:v>
                </c:pt>
                <c:pt idx="26">
                  <c:v>0</c:v>
                </c:pt>
                <c:pt idx="27">
                  <c:v>0.15</c:v>
                </c:pt>
                <c:pt idx="28">
                  <c:v>0.15</c:v>
                </c:pt>
                <c:pt idx="29">
                  <c:v>0</c:v>
                </c:pt>
                <c:pt idx="30">
                  <c:v>0.16333333333333333</c:v>
                </c:pt>
                <c:pt idx="31">
                  <c:v>0.16333333333333333</c:v>
                </c:pt>
                <c:pt idx="32">
                  <c:v>0</c:v>
                </c:pt>
                <c:pt idx="33">
                  <c:v>0.14333333333333334</c:v>
                </c:pt>
                <c:pt idx="34">
                  <c:v>0.14333333333333334</c:v>
                </c:pt>
                <c:pt idx="35">
                  <c:v>0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0</c:v>
                </c:pt>
                <c:pt idx="39">
                  <c:v>2.3333333333333334E-2</c:v>
                </c:pt>
                <c:pt idx="40">
                  <c:v>2.3333333333333334E-2</c:v>
                </c:pt>
                <c:pt idx="41">
                  <c:v>0</c:v>
                </c:pt>
                <c:pt idx="42">
                  <c:v>3.3333333333333335E-3</c:v>
                </c:pt>
                <c:pt idx="43">
                  <c:v>3.3333333333333335E-3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Weibull!$D$4:$D$100</c:f>
              <c:numCache>
                <c:formatCode>General</c:formatCode>
                <c:ptCount val="97"/>
                <c:pt idx="0">
                  <c:v>242.5</c:v>
                </c:pt>
                <c:pt idx="1">
                  <c:v>247.5</c:v>
                </c:pt>
                <c:pt idx="2">
                  <c:v>252.5</c:v>
                </c:pt>
                <c:pt idx="3">
                  <c:v>257.5</c:v>
                </c:pt>
                <c:pt idx="4">
                  <c:v>262.5</c:v>
                </c:pt>
                <c:pt idx="5">
                  <c:v>267.5</c:v>
                </c:pt>
                <c:pt idx="6">
                  <c:v>272.5</c:v>
                </c:pt>
                <c:pt idx="7">
                  <c:v>277.5</c:v>
                </c:pt>
                <c:pt idx="8">
                  <c:v>282.5</c:v>
                </c:pt>
                <c:pt idx="9">
                  <c:v>287.5</c:v>
                </c:pt>
                <c:pt idx="10">
                  <c:v>292.5</c:v>
                </c:pt>
                <c:pt idx="11">
                  <c:v>297.5</c:v>
                </c:pt>
                <c:pt idx="12">
                  <c:v>302.5</c:v>
                </c:pt>
                <c:pt idx="13">
                  <c:v>307.5</c:v>
                </c:pt>
                <c:pt idx="14">
                  <c:v>312.5</c:v>
                </c:pt>
                <c:pt idx="15">
                  <c:v>317.5</c:v>
                </c:pt>
                <c:pt idx="16">
                  <c:v>322.5</c:v>
                </c:pt>
                <c:pt idx="17">
                  <c:v>327.5</c:v>
                </c:pt>
                <c:pt idx="18">
                  <c:v>332.5</c:v>
                </c:pt>
                <c:pt idx="19">
                  <c:v>337.5</c:v>
                </c:pt>
                <c:pt idx="20">
                  <c:v>342.5</c:v>
                </c:pt>
                <c:pt idx="21">
                  <c:v>347.5</c:v>
                </c:pt>
                <c:pt idx="22">
                  <c:v>352.5</c:v>
                </c:pt>
                <c:pt idx="23">
                  <c:v>357.5</c:v>
                </c:pt>
                <c:pt idx="24">
                  <c:v>362.5</c:v>
                </c:pt>
                <c:pt idx="25">
                  <c:v>367.5</c:v>
                </c:pt>
                <c:pt idx="26">
                  <c:v>372.5</c:v>
                </c:pt>
                <c:pt idx="27">
                  <c:v>377.5</c:v>
                </c:pt>
                <c:pt idx="28">
                  <c:v>382.5</c:v>
                </c:pt>
                <c:pt idx="29">
                  <c:v>387.5</c:v>
                </c:pt>
                <c:pt idx="30">
                  <c:v>392.5</c:v>
                </c:pt>
                <c:pt idx="31">
                  <c:v>397.5</c:v>
                </c:pt>
                <c:pt idx="32">
                  <c:v>402.5</c:v>
                </c:pt>
                <c:pt idx="33">
                  <c:v>407.5</c:v>
                </c:pt>
                <c:pt idx="34">
                  <c:v>412.5</c:v>
                </c:pt>
                <c:pt idx="35">
                  <c:v>417.5</c:v>
                </c:pt>
                <c:pt idx="36">
                  <c:v>422.5</c:v>
                </c:pt>
                <c:pt idx="37">
                  <c:v>427.5</c:v>
                </c:pt>
                <c:pt idx="38">
                  <c:v>432.5</c:v>
                </c:pt>
                <c:pt idx="39">
                  <c:v>437.5</c:v>
                </c:pt>
                <c:pt idx="40">
                  <c:v>442.5</c:v>
                </c:pt>
                <c:pt idx="41">
                  <c:v>447.5</c:v>
                </c:pt>
                <c:pt idx="42">
                  <c:v>452.5</c:v>
                </c:pt>
                <c:pt idx="43">
                  <c:v>457.5</c:v>
                </c:pt>
                <c:pt idx="44">
                  <c:v>462.5</c:v>
                </c:pt>
                <c:pt idx="45">
                  <c:v>467.5</c:v>
                </c:pt>
                <c:pt idx="46">
                  <c:v>472.5</c:v>
                </c:pt>
                <c:pt idx="47">
                  <c:v>477.5</c:v>
                </c:pt>
                <c:pt idx="48">
                  <c:v>482.5</c:v>
                </c:pt>
                <c:pt idx="49">
                  <c:v>487.5</c:v>
                </c:pt>
                <c:pt idx="50">
                  <c:v>492.5</c:v>
                </c:pt>
                <c:pt idx="51">
                  <c:v>497.5</c:v>
                </c:pt>
                <c:pt idx="52">
                  <c:v>502.5</c:v>
                </c:pt>
                <c:pt idx="53">
                  <c:v>507.5</c:v>
                </c:pt>
                <c:pt idx="54">
                  <c:v>512.5</c:v>
                </c:pt>
                <c:pt idx="55">
                  <c:v>517.5</c:v>
                </c:pt>
                <c:pt idx="56">
                  <c:v>522.5</c:v>
                </c:pt>
                <c:pt idx="57">
                  <c:v>527.5</c:v>
                </c:pt>
                <c:pt idx="58">
                  <c:v>532.5</c:v>
                </c:pt>
                <c:pt idx="59">
                  <c:v>537.5</c:v>
                </c:pt>
                <c:pt idx="60">
                  <c:v>542.5</c:v>
                </c:pt>
                <c:pt idx="61">
                  <c:v>547.5</c:v>
                </c:pt>
                <c:pt idx="62">
                  <c:v>552.5</c:v>
                </c:pt>
                <c:pt idx="63">
                  <c:v>557.5</c:v>
                </c:pt>
                <c:pt idx="64">
                  <c:v>562.5</c:v>
                </c:pt>
                <c:pt idx="65">
                  <c:v>567.5</c:v>
                </c:pt>
                <c:pt idx="66">
                  <c:v>572.5</c:v>
                </c:pt>
                <c:pt idx="67">
                  <c:v>577.5</c:v>
                </c:pt>
                <c:pt idx="68">
                  <c:v>582.5</c:v>
                </c:pt>
                <c:pt idx="69">
                  <c:v>587.5</c:v>
                </c:pt>
                <c:pt idx="70">
                  <c:v>592.5</c:v>
                </c:pt>
                <c:pt idx="71">
                  <c:v>597.5</c:v>
                </c:pt>
                <c:pt idx="72">
                  <c:v>602.5</c:v>
                </c:pt>
                <c:pt idx="73">
                  <c:v>607.5</c:v>
                </c:pt>
                <c:pt idx="74">
                  <c:v>612.5</c:v>
                </c:pt>
                <c:pt idx="75">
                  <c:v>617.5</c:v>
                </c:pt>
                <c:pt idx="76">
                  <c:v>622.5</c:v>
                </c:pt>
                <c:pt idx="77">
                  <c:v>627.5</c:v>
                </c:pt>
                <c:pt idx="78">
                  <c:v>632.5</c:v>
                </c:pt>
                <c:pt idx="79">
                  <c:v>637.5</c:v>
                </c:pt>
                <c:pt idx="80">
                  <c:v>642.5</c:v>
                </c:pt>
                <c:pt idx="81">
                  <c:v>647.5</c:v>
                </c:pt>
                <c:pt idx="82">
                  <c:v>652.5</c:v>
                </c:pt>
                <c:pt idx="83">
                  <c:v>657.5</c:v>
                </c:pt>
                <c:pt idx="84">
                  <c:v>662.5</c:v>
                </c:pt>
                <c:pt idx="85">
                  <c:v>667.5</c:v>
                </c:pt>
                <c:pt idx="86">
                  <c:v>672.5</c:v>
                </c:pt>
                <c:pt idx="87">
                  <c:v>677.5</c:v>
                </c:pt>
                <c:pt idx="88">
                  <c:v>682.5</c:v>
                </c:pt>
                <c:pt idx="89">
                  <c:v>687.5</c:v>
                </c:pt>
                <c:pt idx="90">
                  <c:v>692.5</c:v>
                </c:pt>
                <c:pt idx="91">
                  <c:v>697.5</c:v>
                </c:pt>
                <c:pt idx="92">
                  <c:v>702.5</c:v>
                </c:pt>
                <c:pt idx="93">
                  <c:v>707.5</c:v>
                </c:pt>
                <c:pt idx="94">
                  <c:v>712.5</c:v>
                </c:pt>
                <c:pt idx="95">
                  <c:v>717.5</c:v>
                </c:pt>
                <c:pt idx="96">
                  <c:v>722.5</c:v>
                </c:pt>
              </c:numCache>
            </c:numRef>
          </c:xVal>
          <c:yVal>
            <c:numRef>
              <c:f>Weibull!$E$4:$E$100</c:f>
              <c:numCache>
                <c:formatCode>General</c:formatCode>
                <c:ptCount val="97"/>
                <c:pt idx="0">
                  <c:v>5.6316692497831457E-4</c:v>
                </c:pt>
                <c:pt idx="1">
                  <c:v>6.7085866097836989E-4</c:v>
                </c:pt>
                <c:pt idx="2">
                  <c:v>7.9633080862934083E-4</c:v>
                </c:pt>
                <c:pt idx="3">
                  <c:v>9.4206868392689212E-4</c:v>
                </c:pt>
                <c:pt idx="4">
                  <c:v>1.1108424473778992E-3</c:v>
                </c:pt>
                <c:pt idx="5">
                  <c:v>1.3057320359052527E-3</c:v>
                </c:pt>
                <c:pt idx="6">
                  <c:v>1.5301533281957308E-3</c:v>
                </c:pt>
                <c:pt idx="7">
                  <c:v>1.7878854498057728E-3</c:v>
                </c:pt>
                <c:pt idx="8">
                  <c:v>2.0830990823933007E-3</c:v>
                </c:pt>
                <c:pt idx="9">
                  <c:v>2.420385590460563E-3</c:v>
                </c:pt>
                <c:pt idx="10">
                  <c:v>2.8047867174646984E-3</c:v>
                </c:pt>
                <c:pt idx="11">
                  <c:v>3.2418245293973245E-3</c:v>
                </c:pt>
                <c:pt idx="12">
                  <c:v>3.7375311960993604E-3</c:v>
                </c:pt>
                <c:pt idx="13">
                  <c:v>4.2984780966496662E-3</c:v>
                </c:pt>
                <c:pt idx="14">
                  <c:v>4.9318036129974829E-3</c:v>
                </c:pt>
                <c:pt idx="15">
                  <c:v>5.6452388333544266E-3</c:v>
                </c:pt>
                <c:pt idx="16">
                  <c:v>6.4471302214442602E-3</c:v>
                </c:pt>
                <c:pt idx="17">
                  <c:v>7.3464581173084574E-3</c:v>
                </c:pt>
                <c:pt idx="18">
                  <c:v>8.3528497179477419E-3</c:v>
                </c:pt>
                <c:pt idx="19">
                  <c:v>9.4765849399694804E-3</c:v>
                </c:pt>
                <c:pt idx="20">
                  <c:v>1.0728593290521544E-2</c:v>
                </c:pt>
                <c:pt idx="21">
                  <c:v>1.2120439566925005E-2</c:v>
                </c:pt>
                <c:pt idx="22">
                  <c:v>1.3664295870641267E-2</c:v>
                </c:pt>
                <c:pt idx="23">
                  <c:v>1.5372897060335396E-2</c:v>
                </c:pt>
                <c:pt idx="24">
                  <c:v>1.7259476386972589E-2</c:v>
                </c:pt>
                <c:pt idx="25">
                  <c:v>1.9337677659292233E-2</c:v>
                </c:pt>
                <c:pt idx="26">
                  <c:v>2.1621439892707754E-2</c:v>
                </c:pt>
                <c:pt idx="27">
                  <c:v>2.4124850015597728E-2</c:v>
                </c:pt>
                <c:pt idx="28">
                  <c:v>2.6861958866957379E-2</c:v>
                </c:pt>
                <c:pt idx="29">
                  <c:v>2.9846555448500772E-2</c:v>
                </c:pt>
                <c:pt idx="30">
                  <c:v>3.3091894231004199E-2</c:v>
                </c:pt>
                <c:pt idx="31">
                  <c:v>3.6610370307101833E-2</c:v>
                </c:pt>
                <c:pt idx="32">
                  <c:v>4.0413137389840446E-2</c:v>
                </c:pt>
                <c:pt idx="33">
                  <c:v>4.4509664148681898E-2</c:v>
                </c:pt>
                <c:pt idx="34">
                  <c:v>4.8907225234901895E-2</c:v>
                </c:pt>
                <c:pt idx="35">
                  <c:v>5.3610324670563994E-2</c:v>
                </c:pt>
                <c:pt idx="36">
                  <c:v>5.8620051163360866E-2</c:v>
                </c:pt>
                <c:pt idx="37">
                  <c:v>6.3933367473974656E-2</c:v>
                </c:pt>
                <c:pt idx="38">
                  <c:v>6.9542339314459523E-2</c:v>
                </c:pt>
                <c:pt idx="39">
                  <c:v>7.5433313499149529E-2</c:v>
                </c:pt>
                <c:pt idx="40">
                  <c:v>8.1586060287840809E-2</c:v>
                </c:pt>
                <c:pt idx="41">
                  <c:v>8.7972901102902748E-2</c:v>
                </c:pt>
                <c:pt idx="42">
                  <c:v>9.4557850059518556E-2</c:v>
                </c:pt>
                <c:pt idx="43">
                  <c:v>0.10129580593143718</c:v>
                </c:pt>
                <c:pt idx="44">
                  <c:v>0.10813184008146584</c:v>
                </c:pt>
                <c:pt idx="45">
                  <c:v>0.11500063516918167</c:v>
                </c:pt>
                <c:pt idx="46">
                  <c:v>0.12182613858109204</c:v>
                </c:pt>
                <c:pt idx="47">
                  <c:v>0.12852150277249499</c:v>
                </c:pt>
                <c:pt idx="48">
                  <c:v>0.13498939109257901</c:v>
                </c:pt>
                <c:pt idx="49">
                  <c:v>0.14112273096946709</c:v>
                </c:pt>
                <c:pt idx="50">
                  <c:v>0.14680599512009945</c:v>
                </c:pt>
                <c:pt idx="51">
                  <c:v>0.15191708411163343</c:v>
                </c:pt>
                <c:pt idx="52">
                  <c:v>0.15632986846151678</c:v>
                </c:pt>
                <c:pt idx="53">
                  <c:v>0.15991742394688616</c:v>
                </c:pt>
                <c:pt idx="54">
                  <c:v>0.16255595865715011</c:v>
                </c:pt>
                <c:pt idx="55">
                  <c:v>0.16412938395777688</c:v>
                </c:pt>
                <c:pt idx="56">
                  <c:v>0.16453442432416046</c:v>
                </c:pt>
                <c:pt idx="57">
                  <c:v>0.16368609472171983</c:v>
                </c:pt>
                <c:pt idx="58">
                  <c:v>0.1615233023749934</c:v>
                </c:pt>
                <c:pt idx="59">
                  <c:v>0.15801425793520579</c:v>
                </c:pt>
                <c:pt idx="60">
                  <c:v>0.15316131688433329</c:v>
                </c:pt>
                <c:pt idx="61">
                  <c:v>0.14700482505579385</c:v>
                </c:pt>
                <c:pt idx="62">
                  <c:v>0.13962552321306729</c:v>
                </c:pt>
                <c:pt idx="63">
                  <c:v>0.13114508563261176</c:v>
                </c:pt>
                <c:pt idx="64">
                  <c:v>0.1217244359783386</c:v>
                </c:pt>
                <c:pt idx="65">
                  <c:v>0.11155960620683925</c:v>
                </c:pt>
                <c:pt idx="66">
                  <c:v>0.10087508067680256</c:v>
                </c:pt>
                <c:pt idx="67">
                  <c:v>8.9914789918920088E-2</c:v>
                </c:pt>
                <c:pt idx="68">
                  <c:v>7.893116913677771E-2</c:v>
                </c:pt>
                <c:pt idx="69">
                  <c:v>6.8172948510357198E-2</c:v>
                </c:pt>
                <c:pt idx="70">
                  <c:v>5.7872561244165642E-2</c:v>
                </c:pt>
                <c:pt idx="71">
                  <c:v>4.8234203027147364E-2</c:v>
                </c:pt>
                <c:pt idx="72">
                  <c:v>3.9423617822654203E-2</c:v>
                </c:pt>
                <c:pt idx="73">
                  <c:v>3.1560594599467452E-2</c:v>
                </c:pt>
                <c:pt idx="74">
                  <c:v>2.4714930449182226E-2</c:v>
                </c:pt>
                <c:pt idx="75">
                  <c:v>1.8906263603790798E-2</c:v>
                </c:pt>
                <c:pt idx="76">
                  <c:v>1.4107746290376607E-2</c:v>
                </c:pt>
                <c:pt idx="77">
                  <c:v>1.0253074384639413E-2</c:v>
                </c:pt>
                <c:pt idx="78">
                  <c:v>7.2459919837508545E-3</c:v>
                </c:pt>
                <c:pt idx="79">
                  <c:v>4.9711146262366611E-3</c:v>
                </c:pt>
                <c:pt idx="80">
                  <c:v>3.3048159266199817E-3</c:v>
                </c:pt>
                <c:pt idx="81">
                  <c:v>2.1250170760351555E-3</c:v>
                </c:pt>
                <c:pt idx="82">
                  <c:v>1.3189859652000281E-3</c:v>
                </c:pt>
                <c:pt idx="83">
                  <c:v>7.886357138593966E-4</c:v>
                </c:pt>
                <c:pt idx="84">
                  <c:v>4.5323155065314999E-4</c:v>
                </c:pt>
                <c:pt idx="85">
                  <c:v>2.4978774459995907E-4</c:v>
                </c:pt>
                <c:pt idx="86">
                  <c:v>1.3169768226791508E-4</c:v>
                </c:pt>
                <c:pt idx="87">
                  <c:v>6.6257725767779248E-5</c:v>
                </c:pt>
                <c:pt idx="88">
                  <c:v>3.1723863828647808E-5</c:v>
                </c:pt>
                <c:pt idx="89">
                  <c:v>1.441479976010676E-5</c:v>
                </c:pt>
                <c:pt idx="90">
                  <c:v>6.1976292766438497E-6</c:v>
                </c:pt>
                <c:pt idx="91">
                  <c:v>2.5135967500548329E-6</c:v>
                </c:pt>
                <c:pt idx="92">
                  <c:v>9.5854338534619481E-7</c:v>
                </c:pt>
                <c:pt idx="93">
                  <c:v>3.4253037261832173E-7</c:v>
                </c:pt>
                <c:pt idx="94">
                  <c:v>1.1429089295625061E-7</c:v>
                </c:pt>
                <c:pt idx="95">
                  <c:v>3.5475596838173383E-8</c:v>
                </c:pt>
                <c:pt idx="96">
                  <c:v>1.0203682717275657E-8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741640"/>
        <c:axId val="422742424"/>
      </c:scatterChart>
      <c:valAx>
        <c:axId val="422741640"/>
        <c:scaling>
          <c:orientation val="minMax"/>
          <c:max val="750"/>
          <c:min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2400" b="1" i="1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2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, </a:t>
                </a:r>
                <a:r>
                  <a:rPr lang="en-US" sz="2400" b="1">
                    <a:solidFill>
                      <a:sysClr val="windowText" lastClr="000000"/>
                    </a:solidFill>
                    <a:latin typeface="Symbol" panose="05050102010706020507" pitchFamily="18" charset="2"/>
                    <a:cs typeface="Arial" panose="020B0604020202020204" pitchFamily="34" charset="0"/>
                  </a:rPr>
                  <a:t>m</a:t>
                </a:r>
                <a:r>
                  <a:rPr lang="en-US" sz="2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742424"/>
        <c:crosses val="autoZero"/>
        <c:crossBetween val="midCat"/>
      </c:valAx>
      <c:valAx>
        <c:axId val="422742424"/>
        <c:scaling>
          <c:orientation val="minMax"/>
          <c:max val="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741640"/>
        <c:crosses val="autoZero"/>
        <c:crossBetween val="midCat"/>
        <c:majorUnit val="0.1"/>
      </c:valAx>
      <c:spPr>
        <a:noFill/>
        <a:ln w="635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74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workbookViewId="0">
      <selection activeCell="I2" sqref="I2"/>
    </sheetView>
  </sheetViews>
  <sheetFormatPr defaultRowHeight="15.75" x14ac:dyDescent="0.25"/>
  <cols>
    <col min="3" max="3" width="11.875" style="3" customWidth="1"/>
    <col min="4" max="4" width="3.25" style="3" customWidth="1"/>
    <col min="5" max="5" width="14.375" style="3" customWidth="1"/>
    <col min="6" max="6" width="9" style="3"/>
    <col min="7" max="7" width="3.125" style="3" customWidth="1"/>
    <col min="8" max="8" width="13.625" style="3" customWidth="1"/>
    <col min="9" max="9" width="9" style="3"/>
    <col min="10" max="10" width="3.375" style="3" customWidth="1"/>
    <col min="11" max="11" width="12.75" style="3" customWidth="1"/>
    <col min="12" max="16384" width="9" style="3"/>
  </cols>
  <sheetData>
    <row r="1" spans="1:12" ht="38.450000000000003" customHeight="1" x14ac:dyDescent="0.25">
      <c r="A1" s="8" t="s">
        <v>13</v>
      </c>
      <c r="B1" t="s">
        <v>16</v>
      </c>
      <c r="C1" s="2" t="s">
        <v>0</v>
      </c>
      <c r="E1" s="2" t="s">
        <v>11</v>
      </c>
      <c r="F1" s="2" t="s">
        <v>1</v>
      </c>
      <c r="G1" s="2"/>
      <c r="H1" s="2" t="s">
        <v>10</v>
      </c>
      <c r="I1" s="2" t="s">
        <v>3</v>
      </c>
      <c r="J1" s="2"/>
      <c r="K1" s="2" t="s">
        <v>12</v>
      </c>
      <c r="L1" s="9" t="s">
        <v>15</v>
      </c>
    </row>
    <row r="2" spans="1:12" x14ac:dyDescent="0.25">
      <c r="A2">
        <v>1</v>
      </c>
      <c r="B2">
        <v>563.36256809999998</v>
      </c>
      <c r="C2" s="3" t="str">
        <f>IF(B2&lt;300,"300",IF(B2&lt;325,"325",IF(B2&lt;350,"350",IF(B2&lt;375,"375",IF(B2&lt;400,"400",IF(B2&lt;425,"425",IF(B2&lt;450,"450",IF(B2&lt;475,"475",IF(B2&lt;500,"500",IF(B2&lt;525,"525",IF(B2&lt;550,"550",IF(B2&lt;575,"575",IF(B2&lt;600,"600",IF(B2&lt;625,"625",IF(B2&lt;650,"650",IF(B2&lt;675,"675",IF(B2&lt;700,"700",IF(B2&lt;725,"725",IF(B2&lt;750,"750",IF(B2&lt;775,"775",IF(B2&lt;800,"800",IF(B2&lt;825,825))))))))))))))))))))))</f>
        <v>575</v>
      </c>
      <c r="E2" s="3">
        <v>300</v>
      </c>
      <c r="F2" s="3">
        <f>COUNTIF(C$2:C$410,"=300")</f>
        <v>3</v>
      </c>
      <c r="H2" s="3">
        <v>300</v>
      </c>
      <c r="I2" s="3">
        <f>I3</f>
        <v>0.01</v>
      </c>
      <c r="K2" s="3">
        <f>AVERAGE($B2:$B258)</f>
        <v>499.6064014264594</v>
      </c>
      <c r="L2" s="3">
        <f>STDEV($B2:$B258)</f>
        <v>61.139779679977195</v>
      </c>
    </row>
    <row r="3" spans="1:12" x14ac:dyDescent="0.25">
      <c r="A3">
        <v>2</v>
      </c>
      <c r="B3">
        <v>346.29439489999999</v>
      </c>
      <c r="C3" s="3" t="str">
        <f t="shared" ref="C3:C66" si="0">IF(B3&lt;300,"300",IF(B3&lt;325,"325",IF(B3&lt;350,"350",IF(B3&lt;375,"375",IF(B3&lt;400,"400",IF(B3&lt;425,"425",IF(B3&lt;450,"450",IF(B3&lt;475,"475",IF(B3&lt;500,"500",IF(B3&lt;525,"525",IF(B3&lt;550,"550",IF(B3&lt;575,"575",IF(B3&lt;600,"600",IF(B3&lt;625,"625",IF(B3&lt;650,"650",IF(B3&lt;675,"675",IF(B3&lt;700,"700",IF(B3&lt;725,"725",IF(B3&lt;750,"750",IF(B3&lt;775,"775",IF(B3&lt;800,"800",IF(B3&lt;825,825))))))))))))))))))))))</f>
        <v>350</v>
      </c>
      <c r="E3" s="3">
        <f t="shared" ref="E3:E18" si="1">E2+stepsize</f>
        <v>325</v>
      </c>
      <c r="F3" s="3">
        <f>COUNTIF(C$2:C$410,"=325")</f>
        <v>2</v>
      </c>
      <c r="H3" s="4">
        <f>E2</f>
        <v>300</v>
      </c>
      <c r="I3" s="4">
        <f>F2/F$22</f>
        <v>0.01</v>
      </c>
    </row>
    <row r="4" spans="1:12" x14ac:dyDescent="0.25">
      <c r="A4">
        <v>3</v>
      </c>
      <c r="B4">
        <v>488.3486868</v>
      </c>
      <c r="C4" s="3" t="str">
        <f t="shared" si="0"/>
        <v>500</v>
      </c>
      <c r="E4" s="3">
        <f t="shared" si="1"/>
        <v>350</v>
      </c>
      <c r="F4" s="3">
        <f>COUNTIF(C$2:C$410,"=350")</f>
        <v>5</v>
      </c>
      <c r="H4" s="6">
        <f>H3</f>
        <v>300</v>
      </c>
      <c r="I4" s="6">
        <v>0</v>
      </c>
    </row>
    <row r="5" spans="1:12" x14ac:dyDescent="0.25">
      <c r="A5">
        <v>4</v>
      </c>
      <c r="B5">
        <v>463.07990840000002</v>
      </c>
      <c r="C5" s="3" t="str">
        <f t="shared" si="0"/>
        <v>475</v>
      </c>
      <c r="E5" s="3">
        <f t="shared" si="1"/>
        <v>375</v>
      </c>
      <c r="F5" s="3">
        <f>COUNTIF(C$2:C$410,"=375")</f>
        <v>3</v>
      </c>
      <c r="H5" s="7">
        <f>H6-stepsize</f>
        <v>300</v>
      </c>
      <c r="I5" s="7">
        <f>I6</f>
        <v>6.6666666666666671E-3</v>
      </c>
    </row>
    <row r="6" spans="1:12" x14ac:dyDescent="0.25">
      <c r="A6">
        <v>5</v>
      </c>
      <c r="B6">
        <v>499.139453</v>
      </c>
      <c r="C6" s="3" t="str">
        <f t="shared" si="0"/>
        <v>500</v>
      </c>
      <c r="E6" s="3">
        <f t="shared" si="1"/>
        <v>400</v>
      </c>
      <c r="F6" s="3">
        <f>COUNTIF(C$2:C$410,"=400")</f>
        <v>5</v>
      </c>
      <c r="H6" s="4">
        <f>E3</f>
        <v>325</v>
      </c>
      <c r="I6" s="4">
        <f>F3/F$22</f>
        <v>6.6666666666666671E-3</v>
      </c>
      <c r="K6" s="3">
        <f>MIN(B2:B400)</f>
        <v>283.86388299999999</v>
      </c>
    </row>
    <row r="7" spans="1:12" x14ac:dyDescent="0.25">
      <c r="A7">
        <v>6</v>
      </c>
      <c r="B7">
        <v>388.962581</v>
      </c>
      <c r="C7" s="3" t="str">
        <f t="shared" si="0"/>
        <v>400</v>
      </c>
      <c r="E7" s="3">
        <f t="shared" si="1"/>
        <v>425</v>
      </c>
      <c r="F7" s="3">
        <f>COUNTIF(C$2:C$410,"=425")</f>
        <v>20</v>
      </c>
      <c r="H7" s="6">
        <f>H6</f>
        <v>325</v>
      </c>
      <c r="I7" s="6">
        <v>0</v>
      </c>
      <c r="K7" s="3">
        <f>MAX(B2:B400)</f>
        <v>631.6986465</v>
      </c>
    </row>
    <row r="8" spans="1:12" x14ac:dyDescent="0.25">
      <c r="A8">
        <v>7</v>
      </c>
      <c r="B8">
        <v>516.02694540000005</v>
      </c>
      <c r="C8" s="3" t="str">
        <f t="shared" si="0"/>
        <v>525</v>
      </c>
      <c r="E8" s="3">
        <f t="shared" si="1"/>
        <v>450</v>
      </c>
      <c r="F8" s="3">
        <f>COUNTIF(C$2:C$410,"=450")</f>
        <v>28</v>
      </c>
      <c r="H8" s="7">
        <f>H9-stepsize</f>
        <v>325</v>
      </c>
      <c r="I8" s="7">
        <f>I9</f>
        <v>1.6666666666666666E-2</v>
      </c>
    </row>
    <row r="9" spans="1:12" x14ac:dyDescent="0.25">
      <c r="A9">
        <v>8</v>
      </c>
      <c r="B9">
        <v>431.04183660000001</v>
      </c>
      <c r="C9" s="3" t="str">
        <f t="shared" si="0"/>
        <v>450</v>
      </c>
      <c r="E9" s="3">
        <f t="shared" si="1"/>
        <v>475</v>
      </c>
      <c r="F9" s="3">
        <f>COUNTIF(C$2:C$410,"=475")</f>
        <v>24</v>
      </c>
      <c r="H9" s="4">
        <f>E4</f>
        <v>350</v>
      </c>
      <c r="I9" s="4">
        <f>F4/F$22</f>
        <v>1.6666666666666666E-2</v>
      </c>
    </row>
    <row r="10" spans="1:12" x14ac:dyDescent="0.25">
      <c r="A10">
        <v>9</v>
      </c>
      <c r="B10">
        <v>367.93156190000002</v>
      </c>
      <c r="C10" s="3" t="str">
        <f t="shared" si="0"/>
        <v>375</v>
      </c>
      <c r="E10" s="3">
        <f t="shared" si="1"/>
        <v>500</v>
      </c>
      <c r="F10" s="3">
        <f>COUNTIF(C$2:C$410,"=500")</f>
        <v>44</v>
      </c>
      <c r="H10" s="6">
        <f>H9</f>
        <v>350</v>
      </c>
      <c r="I10" s="6">
        <v>0</v>
      </c>
    </row>
    <row r="11" spans="1:12" x14ac:dyDescent="0.25">
      <c r="A11">
        <v>10</v>
      </c>
      <c r="B11">
        <v>461.47030009999997</v>
      </c>
      <c r="C11" s="3" t="str">
        <f t="shared" si="0"/>
        <v>475</v>
      </c>
      <c r="E11" s="3">
        <f t="shared" si="1"/>
        <v>525</v>
      </c>
      <c r="F11" s="3">
        <f>COUNTIF(C$2:C$410,"=525")</f>
        <v>45</v>
      </c>
      <c r="H11" s="7">
        <f>H12-stepsize</f>
        <v>350</v>
      </c>
      <c r="I11" s="7">
        <f>I12</f>
        <v>0.01</v>
      </c>
    </row>
    <row r="12" spans="1:12" x14ac:dyDescent="0.25">
      <c r="A12">
        <v>11</v>
      </c>
      <c r="B12">
        <v>522.43761099999995</v>
      </c>
      <c r="C12" s="3" t="str">
        <f t="shared" si="0"/>
        <v>525</v>
      </c>
      <c r="E12" s="3">
        <f t="shared" si="1"/>
        <v>550</v>
      </c>
      <c r="F12" s="3">
        <f>COUNTIF(C$2:C$410,"=550")</f>
        <v>49</v>
      </c>
      <c r="H12" s="4">
        <f>E5</f>
        <v>375</v>
      </c>
      <c r="I12" s="4">
        <f>F5/F$22</f>
        <v>0.01</v>
      </c>
    </row>
    <row r="13" spans="1:12" x14ac:dyDescent="0.25">
      <c r="A13">
        <v>12</v>
      </c>
      <c r="B13">
        <v>519.10742370000003</v>
      </c>
      <c r="C13" s="3" t="str">
        <f t="shared" si="0"/>
        <v>525</v>
      </c>
      <c r="E13" s="3">
        <f t="shared" si="1"/>
        <v>575</v>
      </c>
      <c r="F13" s="3">
        <f>COUNTIF(C$2:C$410,"=575")</f>
        <v>43</v>
      </c>
      <c r="H13" s="6">
        <f>H12</f>
        <v>375</v>
      </c>
      <c r="I13" s="6">
        <v>0</v>
      </c>
    </row>
    <row r="14" spans="1:12" x14ac:dyDescent="0.25">
      <c r="A14">
        <v>13</v>
      </c>
      <c r="B14">
        <v>570.66426590000003</v>
      </c>
      <c r="C14" s="3" t="str">
        <f t="shared" si="0"/>
        <v>575</v>
      </c>
      <c r="E14" s="3">
        <f t="shared" si="1"/>
        <v>600</v>
      </c>
      <c r="F14" s="3">
        <f>COUNTIF(C$2:C$410,"=600")</f>
        <v>21</v>
      </c>
      <c r="H14" s="7">
        <f>H15-stepsize</f>
        <v>375</v>
      </c>
      <c r="I14" s="7">
        <f>I15</f>
        <v>1.6666666666666666E-2</v>
      </c>
    </row>
    <row r="15" spans="1:12" x14ac:dyDescent="0.25">
      <c r="A15">
        <v>14</v>
      </c>
      <c r="B15">
        <v>475.41792170000002</v>
      </c>
      <c r="C15" s="3" t="str">
        <f t="shared" si="0"/>
        <v>500</v>
      </c>
      <c r="E15" s="3">
        <f t="shared" si="1"/>
        <v>625</v>
      </c>
      <c r="F15" s="3">
        <f>COUNTIF(C$2:C$410,"=625")</f>
        <v>7</v>
      </c>
      <c r="H15" s="4">
        <f>E6</f>
        <v>400</v>
      </c>
      <c r="I15" s="4">
        <f>F6/F$22</f>
        <v>1.6666666666666666E-2</v>
      </c>
    </row>
    <row r="16" spans="1:12" x14ac:dyDescent="0.25">
      <c r="A16">
        <v>15</v>
      </c>
      <c r="B16">
        <v>557.63226110000005</v>
      </c>
      <c r="C16" s="3" t="str">
        <f t="shared" si="0"/>
        <v>575</v>
      </c>
      <c r="E16" s="3">
        <f t="shared" si="1"/>
        <v>650</v>
      </c>
      <c r="F16" s="3">
        <f>COUNTIF(C$2:C$410,"=650")</f>
        <v>1</v>
      </c>
      <c r="H16" s="6">
        <f>H15</f>
        <v>400</v>
      </c>
      <c r="I16" s="6">
        <v>0</v>
      </c>
    </row>
    <row r="17" spans="1:9" x14ac:dyDescent="0.25">
      <c r="A17">
        <v>16</v>
      </c>
      <c r="B17">
        <v>543.24661509999999</v>
      </c>
      <c r="C17" s="3" t="str">
        <f t="shared" si="0"/>
        <v>550</v>
      </c>
      <c r="E17" s="3">
        <f t="shared" si="1"/>
        <v>675</v>
      </c>
      <c r="F17" s="3">
        <f>COUNTIF(C$2:C$410,"=675")</f>
        <v>0</v>
      </c>
      <c r="H17" s="7">
        <f>H18-stepsize</f>
        <v>400</v>
      </c>
      <c r="I17" s="7">
        <f>I18</f>
        <v>6.6666666666666666E-2</v>
      </c>
    </row>
    <row r="18" spans="1:9" x14ac:dyDescent="0.25">
      <c r="A18">
        <v>17</v>
      </c>
      <c r="B18">
        <v>436.67875550000002</v>
      </c>
      <c r="C18" s="3" t="str">
        <f t="shared" si="0"/>
        <v>450</v>
      </c>
      <c r="E18" s="3">
        <f t="shared" si="1"/>
        <v>700</v>
      </c>
      <c r="F18" s="3">
        <f>COUNTIF(C$2:C$410,"=700")</f>
        <v>0</v>
      </c>
      <c r="H18" s="4">
        <f>E7</f>
        <v>425</v>
      </c>
      <c r="I18" s="4">
        <f>F7/F$22</f>
        <v>6.6666666666666666E-2</v>
      </c>
    </row>
    <row r="19" spans="1:9" x14ac:dyDescent="0.25">
      <c r="A19">
        <v>18</v>
      </c>
      <c r="B19">
        <v>598.43304109999997</v>
      </c>
      <c r="C19" s="3" t="str">
        <f t="shared" si="0"/>
        <v>600</v>
      </c>
      <c r="H19" s="6">
        <f>H18</f>
        <v>425</v>
      </c>
      <c r="I19" s="6">
        <v>0</v>
      </c>
    </row>
    <row r="20" spans="1:9" x14ac:dyDescent="0.25">
      <c r="A20">
        <v>19</v>
      </c>
      <c r="B20">
        <v>502.69400689999998</v>
      </c>
      <c r="C20" s="3" t="str">
        <f t="shared" si="0"/>
        <v>525</v>
      </c>
      <c r="H20" s="7">
        <f>H21-stepsize</f>
        <v>425</v>
      </c>
      <c r="I20" s="7">
        <f>I21</f>
        <v>9.3333333333333338E-2</v>
      </c>
    </row>
    <row r="21" spans="1:9" x14ac:dyDescent="0.25">
      <c r="A21">
        <v>20</v>
      </c>
      <c r="B21">
        <v>518.80583990000002</v>
      </c>
      <c r="C21" s="3" t="str">
        <f t="shared" si="0"/>
        <v>525</v>
      </c>
      <c r="H21" s="4">
        <f>E8</f>
        <v>450</v>
      </c>
      <c r="I21" s="4">
        <f>F8/F$22</f>
        <v>9.3333333333333338E-2</v>
      </c>
    </row>
    <row r="22" spans="1:9" x14ac:dyDescent="0.25">
      <c r="A22">
        <v>21</v>
      </c>
      <c r="B22">
        <v>448.04368849999997</v>
      </c>
      <c r="C22" s="3" t="str">
        <f t="shared" si="0"/>
        <v>450</v>
      </c>
      <c r="E22" s="3" t="s">
        <v>2</v>
      </c>
      <c r="F22" s="3">
        <f>SUM(F2:F18)</f>
        <v>300</v>
      </c>
      <c r="H22" s="6">
        <f>H21</f>
        <v>450</v>
      </c>
      <c r="I22" s="6">
        <v>0</v>
      </c>
    </row>
    <row r="23" spans="1:9" x14ac:dyDescent="0.25">
      <c r="A23">
        <v>22</v>
      </c>
      <c r="B23">
        <v>486.19361329999998</v>
      </c>
      <c r="C23" s="3" t="str">
        <f t="shared" si="0"/>
        <v>500</v>
      </c>
      <c r="E23" s="3" t="s">
        <v>2</v>
      </c>
      <c r="F23" s="3">
        <f>COUNT($B2:$B410)</f>
        <v>300</v>
      </c>
      <c r="H23" s="7">
        <f>H24-stepsize</f>
        <v>450</v>
      </c>
      <c r="I23" s="7">
        <f>I24</f>
        <v>0.08</v>
      </c>
    </row>
    <row r="24" spans="1:9" x14ac:dyDescent="0.25">
      <c r="A24">
        <v>23</v>
      </c>
      <c r="B24">
        <v>541.67350620000002</v>
      </c>
      <c r="C24" s="3" t="str">
        <f t="shared" si="0"/>
        <v>550</v>
      </c>
      <c r="H24" s="4">
        <f>E9</f>
        <v>475</v>
      </c>
      <c r="I24" s="4">
        <f>F9/F$22</f>
        <v>0.08</v>
      </c>
    </row>
    <row r="25" spans="1:9" x14ac:dyDescent="0.25">
      <c r="A25">
        <v>24</v>
      </c>
      <c r="B25">
        <v>542.83703960000003</v>
      </c>
      <c r="C25" s="3" t="str">
        <f t="shared" si="0"/>
        <v>550</v>
      </c>
      <c r="E25" s="4" t="s">
        <v>14</v>
      </c>
      <c r="F25" s="4">
        <v>25</v>
      </c>
      <c r="H25" s="6">
        <f>H24</f>
        <v>475</v>
      </c>
      <c r="I25" s="6">
        <v>0</v>
      </c>
    </row>
    <row r="26" spans="1:9" x14ac:dyDescent="0.25">
      <c r="A26">
        <v>25</v>
      </c>
      <c r="B26">
        <v>434.21032029999998</v>
      </c>
      <c r="C26" s="3" t="str">
        <f t="shared" si="0"/>
        <v>450</v>
      </c>
      <c r="H26" s="7">
        <f>H27-stepsize</f>
        <v>475</v>
      </c>
      <c r="I26" s="7">
        <f>I27</f>
        <v>0.14666666666666667</v>
      </c>
    </row>
    <row r="27" spans="1:9" x14ac:dyDescent="0.25">
      <c r="A27">
        <v>26</v>
      </c>
      <c r="B27">
        <v>460.29702630000003</v>
      </c>
      <c r="C27" s="3" t="str">
        <f t="shared" si="0"/>
        <v>475</v>
      </c>
      <c r="H27" s="4">
        <f>E10</f>
        <v>500</v>
      </c>
      <c r="I27" s="4">
        <f>F10/F$22</f>
        <v>0.14666666666666667</v>
      </c>
    </row>
    <row r="28" spans="1:9" x14ac:dyDescent="0.25">
      <c r="A28">
        <v>27</v>
      </c>
      <c r="B28">
        <v>526.07407250000006</v>
      </c>
      <c r="C28" s="3" t="str">
        <f t="shared" si="0"/>
        <v>550</v>
      </c>
      <c r="H28" s="6">
        <f>H27</f>
        <v>500</v>
      </c>
      <c r="I28" s="6">
        <v>0</v>
      </c>
    </row>
    <row r="29" spans="1:9" x14ac:dyDescent="0.25">
      <c r="A29">
        <v>28</v>
      </c>
      <c r="B29">
        <v>556.85497889999999</v>
      </c>
      <c r="C29" s="3" t="str">
        <f t="shared" si="0"/>
        <v>575</v>
      </c>
      <c r="H29" s="7">
        <f>H30-stepsize</f>
        <v>500</v>
      </c>
      <c r="I29" s="7">
        <f>I30</f>
        <v>0.15</v>
      </c>
    </row>
    <row r="30" spans="1:9" x14ac:dyDescent="0.25">
      <c r="A30">
        <v>29</v>
      </c>
      <c r="B30">
        <v>434.9974843</v>
      </c>
      <c r="C30" s="3" t="str">
        <f t="shared" si="0"/>
        <v>450</v>
      </c>
      <c r="H30" s="4">
        <f>E11</f>
        <v>525</v>
      </c>
      <c r="I30" s="4">
        <f>F11/F$22</f>
        <v>0.15</v>
      </c>
    </row>
    <row r="31" spans="1:9" x14ac:dyDescent="0.25">
      <c r="A31">
        <v>30</v>
      </c>
      <c r="B31">
        <v>445.60357169999997</v>
      </c>
      <c r="C31" s="3" t="str">
        <f t="shared" si="0"/>
        <v>450</v>
      </c>
      <c r="H31" s="6">
        <f>H30</f>
        <v>525</v>
      </c>
      <c r="I31" s="6">
        <v>0</v>
      </c>
    </row>
    <row r="32" spans="1:9" x14ac:dyDescent="0.25">
      <c r="A32">
        <v>31</v>
      </c>
      <c r="B32">
        <v>449.4293399</v>
      </c>
      <c r="C32" s="3" t="str">
        <f t="shared" si="0"/>
        <v>450</v>
      </c>
      <c r="H32" s="7">
        <f>H33-stepsize</f>
        <v>525</v>
      </c>
      <c r="I32" s="7">
        <f>I33</f>
        <v>0.16333333333333333</v>
      </c>
    </row>
    <row r="33" spans="1:9" x14ac:dyDescent="0.25">
      <c r="A33">
        <v>32</v>
      </c>
      <c r="B33">
        <v>547.66444079999997</v>
      </c>
      <c r="C33" s="3" t="str">
        <f t="shared" si="0"/>
        <v>550</v>
      </c>
      <c r="H33" s="4">
        <f>E12</f>
        <v>550</v>
      </c>
      <c r="I33" s="4">
        <f>F12/F$22</f>
        <v>0.16333333333333333</v>
      </c>
    </row>
    <row r="34" spans="1:9" x14ac:dyDescent="0.25">
      <c r="A34">
        <v>33</v>
      </c>
      <c r="B34">
        <v>523.36255589999996</v>
      </c>
      <c r="C34" s="3" t="str">
        <f t="shared" si="0"/>
        <v>525</v>
      </c>
      <c r="H34" s="6">
        <f>H33</f>
        <v>550</v>
      </c>
      <c r="I34" s="6">
        <v>0</v>
      </c>
    </row>
    <row r="35" spans="1:9" x14ac:dyDescent="0.25">
      <c r="A35">
        <v>34</v>
      </c>
      <c r="B35">
        <v>531.44172449999996</v>
      </c>
      <c r="C35" s="3" t="str">
        <f t="shared" si="0"/>
        <v>550</v>
      </c>
      <c r="H35" s="7">
        <f>H36-stepsize</f>
        <v>550</v>
      </c>
      <c r="I35" s="7">
        <f>I36</f>
        <v>0.14333333333333334</v>
      </c>
    </row>
    <row r="36" spans="1:9" x14ac:dyDescent="0.25">
      <c r="A36">
        <v>35</v>
      </c>
      <c r="B36">
        <v>534.11043010000003</v>
      </c>
      <c r="C36" s="3" t="str">
        <f t="shared" si="0"/>
        <v>550</v>
      </c>
      <c r="H36" s="4">
        <f>E13</f>
        <v>575</v>
      </c>
      <c r="I36" s="4">
        <f>F13/F$22</f>
        <v>0.14333333333333334</v>
      </c>
    </row>
    <row r="37" spans="1:9" x14ac:dyDescent="0.25">
      <c r="A37">
        <v>36</v>
      </c>
      <c r="B37">
        <v>408.7202709</v>
      </c>
      <c r="C37" s="3" t="str">
        <f t="shared" si="0"/>
        <v>425</v>
      </c>
      <c r="H37" s="6">
        <f>H36</f>
        <v>575</v>
      </c>
      <c r="I37" s="6">
        <v>0</v>
      </c>
    </row>
    <row r="38" spans="1:9" x14ac:dyDescent="0.25">
      <c r="A38">
        <v>37</v>
      </c>
      <c r="B38">
        <v>615.86700829999995</v>
      </c>
      <c r="C38" s="3" t="str">
        <f t="shared" si="0"/>
        <v>625</v>
      </c>
      <c r="H38" s="7">
        <f>H39-stepsize</f>
        <v>575</v>
      </c>
      <c r="I38" s="7">
        <f>I39</f>
        <v>7.0000000000000007E-2</v>
      </c>
    </row>
    <row r="39" spans="1:9" x14ac:dyDescent="0.25">
      <c r="A39">
        <v>38</v>
      </c>
      <c r="B39">
        <v>478.32233380000002</v>
      </c>
      <c r="C39" s="3" t="str">
        <f t="shared" si="0"/>
        <v>500</v>
      </c>
      <c r="H39" s="4">
        <f>E14</f>
        <v>600</v>
      </c>
      <c r="I39" s="4">
        <f>F14/F$22</f>
        <v>7.0000000000000007E-2</v>
      </c>
    </row>
    <row r="40" spans="1:9" x14ac:dyDescent="0.25">
      <c r="A40">
        <v>39</v>
      </c>
      <c r="B40">
        <v>554.40171310000005</v>
      </c>
      <c r="C40" s="3" t="str">
        <f t="shared" si="0"/>
        <v>575</v>
      </c>
      <c r="H40" s="6">
        <f>H39</f>
        <v>600</v>
      </c>
      <c r="I40" s="6">
        <v>0</v>
      </c>
    </row>
    <row r="41" spans="1:9" x14ac:dyDescent="0.25">
      <c r="A41">
        <v>40</v>
      </c>
      <c r="B41">
        <v>469.44021720000001</v>
      </c>
      <c r="C41" s="3" t="str">
        <f t="shared" si="0"/>
        <v>475</v>
      </c>
      <c r="H41" s="7">
        <f>H42-stepsize</f>
        <v>600</v>
      </c>
      <c r="I41" s="7">
        <f>I42</f>
        <v>2.3333333333333334E-2</v>
      </c>
    </row>
    <row r="42" spans="1:9" x14ac:dyDescent="0.25">
      <c r="A42">
        <v>41</v>
      </c>
      <c r="B42">
        <v>478.94514709999999</v>
      </c>
      <c r="C42" s="3" t="str">
        <f t="shared" si="0"/>
        <v>500</v>
      </c>
      <c r="H42" s="4">
        <f>E15</f>
        <v>625</v>
      </c>
      <c r="I42" s="4">
        <f>F15/F$22</f>
        <v>2.3333333333333334E-2</v>
      </c>
    </row>
    <row r="43" spans="1:9" x14ac:dyDescent="0.25">
      <c r="A43">
        <v>42</v>
      </c>
      <c r="B43">
        <v>566.65086510000003</v>
      </c>
      <c r="C43" s="3" t="str">
        <f t="shared" si="0"/>
        <v>575</v>
      </c>
      <c r="H43" s="6">
        <f>H42</f>
        <v>625</v>
      </c>
      <c r="I43" s="6">
        <v>0</v>
      </c>
    </row>
    <row r="44" spans="1:9" x14ac:dyDescent="0.25">
      <c r="A44">
        <v>43</v>
      </c>
      <c r="B44">
        <v>448.40432140000001</v>
      </c>
      <c r="C44" s="3" t="str">
        <f t="shared" si="0"/>
        <v>450</v>
      </c>
      <c r="H44" s="7">
        <f>H45-stepsize</f>
        <v>625</v>
      </c>
      <c r="I44" s="7">
        <f>I45</f>
        <v>3.3333333333333335E-3</v>
      </c>
    </row>
    <row r="45" spans="1:9" x14ac:dyDescent="0.25">
      <c r="A45">
        <v>44</v>
      </c>
      <c r="B45">
        <v>560.36874520000003</v>
      </c>
      <c r="C45" s="3" t="str">
        <f t="shared" si="0"/>
        <v>575</v>
      </c>
      <c r="H45" s="4">
        <f>E16</f>
        <v>650</v>
      </c>
      <c r="I45" s="4">
        <f>F16/F$22</f>
        <v>3.3333333333333335E-3</v>
      </c>
    </row>
    <row r="46" spans="1:9" x14ac:dyDescent="0.25">
      <c r="A46">
        <v>45</v>
      </c>
      <c r="B46">
        <v>529.31259139999997</v>
      </c>
      <c r="C46" s="3" t="str">
        <f t="shared" si="0"/>
        <v>550</v>
      </c>
      <c r="H46" s="6">
        <f>H45</f>
        <v>650</v>
      </c>
      <c r="I46" s="6">
        <v>0</v>
      </c>
    </row>
    <row r="47" spans="1:9" x14ac:dyDescent="0.25">
      <c r="A47">
        <v>46</v>
      </c>
      <c r="B47">
        <v>497.91782080000002</v>
      </c>
      <c r="C47" s="3" t="str">
        <f t="shared" si="0"/>
        <v>500</v>
      </c>
      <c r="H47" s="7">
        <f>H48-stepsize</f>
        <v>650</v>
      </c>
      <c r="I47" s="7">
        <f>I48</f>
        <v>0</v>
      </c>
    </row>
    <row r="48" spans="1:9" x14ac:dyDescent="0.25">
      <c r="A48">
        <v>47</v>
      </c>
      <c r="B48">
        <v>492.1399801</v>
      </c>
      <c r="C48" s="3" t="str">
        <f t="shared" si="0"/>
        <v>500</v>
      </c>
      <c r="H48" s="4">
        <f>E17</f>
        <v>675</v>
      </c>
      <c r="I48" s="4">
        <f>F17/F$22</f>
        <v>0</v>
      </c>
    </row>
    <row r="49" spans="1:9" x14ac:dyDescent="0.25">
      <c r="A49">
        <v>48</v>
      </c>
      <c r="B49">
        <v>432.94396660000001</v>
      </c>
      <c r="C49" s="3" t="str">
        <f t="shared" si="0"/>
        <v>450</v>
      </c>
      <c r="H49" s="6">
        <f>H48</f>
        <v>675</v>
      </c>
      <c r="I49" s="6">
        <v>0</v>
      </c>
    </row>
    <row r="50" spans="1:9" x14ac:dyDescent="0.25">
      <c r="A50">
        <v>49</v>
      </c>
      <c r="B50">
        <v>337.30484740000003</v>
      </c>
      <c r="C50" s="3" t="str">
        <f t="shared" si="0"/>
        <v>350</v>
      </c>
      <c r="H50" s="7">
        <v>750</v>
      </c>
      <c r="I50" s="7">
        <f>I51</f>
        <v>0</v>
      </c>
    </row>
    <row r="51" spans="1:9" x14ac:dyDescent="0.25">
      <c r="A51">
        <v>50</v>
      </c>
      <c r="B51">
        <v>562.68217249999998</v>
      </c>
      <c r="C51" s="3" t="str">
        <f t="shared" si="0"/>
        <v>575</v>
      </c>
      <c r="H51" s="5"/>
      <c r="I51" s="5"/>
    </row>
    <row r="52" spans="1:9" x14ac:dyDescent="0.25">
      <c r="A52">
        <v>51</v>
      </c>
      <c r="B52">
        <v>506.7052266</v>
      </c>
      <c r="C52" s="3" t="str">
        <f t="shared" si="0"/>
        <v>525</v>
      </c>
      <c r="H52" s="5"/>
      <c r="I52" s="5"/>
    </row>
    <row r="53" spans="1:9" x14ac:dyDescent="0.25">
      <c r="A53">
        <v>52</v>
      </c>
      <c r="B53">
        <v>511.56639089999999</v>
      </c>
      <c r="C53" s="3" t="str">
        <f t="shared" si="0"/>
        <v>525</v>
      </c>
      <c r="H53" s="5"/>
      <c r="I53" s="5"/>
    </row>
    <row r="54" spans="1:9" x14ac:dyDescent="0.25">
      <c r="A54">
        <v>53</v>
      </c>
      <c r="B54">
        <v>593.01552530000004</v>
      </c>
      <c r="C54" s="3" t="str">
        <f t="shared" si="0"/>
        <v>600</v>
      </c>
      <c r="H54" s="5"/>
      <c r="I54" s="5"/>
    </row>
    <row r="55" spans="1:9" x14ac:dyDescent="0.25">
      <c r="A55">
        <v>54</v>
      </c>
      <c r="B55">
        <v>472.04141550000003</v>
      </c>
      <c r="C55" s="3" t="str">
        <f t="shared" si="0"/>
        <v>475</v>
      </c>
    </row>
    <row r="56" spans="1:9" x14ac:dyDescent="0.25">
      <c r="A56">
        <v>55</v>
      </c>
      <c r="B56">
        <v>476.6049122</v>
      </c>
      <c r="C56" s="3" t="str">
        <f t="shared" si="0"/>
        <v>500</v>
      </c>
    </row>
    <row r="57" spans="1:9" x14ac:dyDescent="0.25">
      <c r="A57">
        <v>56</v>
      </c>
      <c r="B57">
        <v>444.24147199999999</v>
      </c>
      <c r="C57" s="3" t="str">
        <f t="shared" si="0"/>
        <v>450</v>
      </c>
    </row>
    <row r="58" spans="1:9" x14ac:dyDescent="0.25">
      <c r="A58">
        <v>57</v>
      </c>
      <c r="B58">
        <v>563.51119180000001</v>
      </c>
      <c r="C58" s="3" t="str">
        <f t="shared" si="0"/>
        <v>575</v>
      </c>
      <c r="H58" s="5"/>
      <c r="I58" s="5"/>
    </row>
    <row r="59" spans="1:9" x14ac:dyDescent="0.25">
      <c r="A59">
        <v>58</v>
      </c>
      <c r="B59">
        <v>574.58829230000003</v>
      </c>
      <c r="C59" s="3" t="str">
        <f t="shared" si="0"/>
        <v>575</v>
      </c>
    </row>
    <row r="60" spans="1:9" x14ac:dyDescent="0.25">
      <c r="A60">
        <v>59</v>
      </c>
      <c r="B60">
        <v>562.65950120000002</v>
      </c>
      <c r="C60" s="3" t="str">
        <f t="shared" si="0"/>
        <v>575</v>
      </c>
    </row>
    <row r="61" spans="1:9" x14ac:dyDescent="0.25">
      <c r="A61">
        <v>60</v>
      </c>
      <c r="B61">
        <v>597.92610260000004</v>
      </c>
      <c r="C61" s="3" t="str">
        <f t="shared" si="0"/>
        <v>600</v>
      </c>
    </row>
    <row r="62" spans="1:9" x14ac:dyDescent="0.25">
      <c r="A62">
        <v>61</v>
      </c>
      <c r="B62">
        <v>547.51581190000002</v>
      </c>
      <c r="C62" s="3" t="str">
        <f t="shared" si="0"/>
        <v>550</v>
      </c>
    </row>
    <row r="63" spans="1:9" x14ac:dyDescent="0.25">
      <c r="A63">
        <v>62</v>
      </c>
      <c r="B63">
        <v>561.89245430000005</v>
      </c>
      <c r="C63" s="3" t="str">
        <f t="shared" si="0"/>
        <v>575</v>
      </c>
    </row>
    <row r="64" spans="1:9" x14ac:dyDescent="0.25">
      <c r="A64">
        <v>63</v>
      </c>
      <c r="B64">
        <v>554.7375998</v>
      </c>
      <c r="C64" s="3" t="str">
        <f t="shared" si="0"/>
        <v>575</v>
      </c>
    </row>
    <row r="65" spans="1:3" x14ac:dyDescent="0.25">
      <c r="A65">
        <v>64</v>
      </c>
      <c r="B65">
        <v>406.50710980000002</v>
      </c>
      <c r="C65" s="3" t="str">
        <f t="shared" si="0"/>
        <v>425</v>
      </c>
    </row>
    <row r="66" spans="1:3" x14ac:dyDescent="0.25">
      <c r="A66">
        <v>65</v>
      </c>
      <c r="B66">
        <v>558.2022422</v>
      </c>
      <c r="C66" s="3" t="str">
        <f t="shared" si="0"/>
        <v>575</v>
      </c>
    </row>
    <row r="67" spans="1:3" x14ac:dyDescent="0.25">
      <c r="A67">
        <v>66</v>
      </c>
      <c r="B67">
        <v>524.70102559999998</v>
      </c>
      <c r="C67" s="3" t="str">
        <f t="shared" ref="C67:C130" si="2">IF(B67&lt;300,"300",IF(B67&lt;325,"325",IF(B67&lt;350,"350",IF(B67&lt;375,"375",IF(B67&lt;400,"400",IF(B67&lt;425,"425",IF(B67&lt;450,"450",IF(B67&lt;475,"475",IF(B67&lt;500,"500",IF(B67&lt;525,"525",IF(B67&lt;550,"550",IF(B67&lt;575,"575",IF(B67&lt;600,"600",IF(B67&lt;625,"625",IF(B67&lt;650,"650",IF(B67&lt;675,"675",IF(B67&lt;700,"700",IF(B67&lt;725,"725",IF(B67&lt;750,"750",IF(B67&lt;775,"775",IF(B67&lt;800,"800",IF(B67&lt;825,825))))))))))))))))))))))</f>
        <v>525</v>
      </c>
    </row>
    <row r="68" spans="1:3" x14ac:dyDescent="0.25">
      <c r="A68">
        <v>67</v>
      </c>
      <c r="B68">
        <v>573.12020219999999</v>
      </c>
      <c r="C68" s="3" t="str">
        <f t="shared" si="2"/>
        <v>575</v>
      </c>
    </row>
    <row r="69" spans="1:3" x14ac:dyDescent="0.25">
      <c r="A69">
        <v>68</v>
      </c>
      <c r="B69">
        <v>401.29754539999999</v>
      </c>
      <c r="C69" s="3" t="str">
        <f t="shared" si="2"/>
        <v>425</v>
      </c>
    </row>
    <row r="70" spans="1:3" x14ac:dyDescent="0.25">
      <c r="A70">
        <v>69</v>
      </c>
      <c r="B70">
        <v>440.78749470000002</v>
      </c>
      <c r="C70" s="3" t="str">
        <f t="shared" si="2"/>
        <v>450</v>
      </c>
    </row>
    <row r="71" spans="1:3" x14ac:dyDescent="0.25">
      <c r="A71">
        <v>70</v>
      </c>
      <c r="B71">
        <v>494.10555690000001</v>
      </c>
      <c r="C71" s="3" t="str">
        <f t="shared" si="2"/>
        <v>500</v>
      </c>
    </row>
    <row r="72" spans="1:3" x14ac:dyDescent="0.25">
      <c r="A72">
        <v>71</v>
      </c>
      <c r="B72">
        <v>528.23703660000001</v>
      </c>
      <c r="C72" s="3" t="str">
        <f t="shared" si="2"/>
        <v>550</v>
      </c>
    </row>
    <row r="73" spans="1:3" x14ac:dyDescent="0.25">
      <c r="A73">
        <v>72</v>
      </c>
      <c r="B73">
        <v>502.4015789</v>
      </c>
      <c r="C73" s="3" t="str">
        <f t="shared" si="2"/>
        <v>525</v>
      </c>
    </row>
    <row r="74" spans="1:3" x14ac:dyDescent="0.25">
      <c r="A74">
        <v>73</v>
      </c>
      <c r="B74">
        <v>523.20456979999994</v>
      </c>
      <c r="C74" s="3" t="str">
        <f t="shared" si="2"/>
        <v>525</v>
      </c>
    </row>
    <row r="75" spans="1:3" x14ac:dyDescent="0.25">
      <c r="A75">
        <v>74</v>
      </c>
      <c r="B75">
        <v>576.07773559999998</v>
      </c>
      <c r="C75" s="3" t="str">
        <f t="shared" si="2"/>
        <v>600</v>
      </c>
    </row>
    <row r="76" spans="1:3" x14ac:dyDescent="0.25">
      <c r="A76">
        <v>75</v>
      </c>
      <c r="B76">
        <v>512.75007070000004</v>
      </c>
      <c r="C76" s="3" t="str">
        <f t="shared" si="2"/>
        <v>525</v>
      </c>
    </row>
    <row r="77" spans="1:3" x14ac:dyDescent="0.25">
      <c r="A77">
        <v>76</v>
      </c>
      <c r="B77">
        <v>461.95331809999999</v>
      </c>
      <c r="C77" s="3" t="str">
        <f t="shared" si="2"/>
        <v>475</v>
      </c>
    </row>
    <row r="78" spans="1:3" x14ac:dyDescent="0.25">
      <c r="A78">
        <v>77</v>
      </c>
      <c r="B78">
        <v>417.85881699999999</v>
      </c>
      <c r="C78" s="3" t="str">
        <f t="shared" si="2"/>
        <v>425</v>
      </c>
    </row>
    <row r="79" spans="1:3" x14ac:dyDescent="0.25">
      <c r="A79">
        <v>78</v>
      </c>
      <c r="B79">
        <v>530.82964489999995</v>
      </c>
      <c r="C79" s="3" t="str">
        <f t="shared" si="2"/>
        <v>550</v>
      </c>
    </row>
    <row r="80" spans="1:3" x14ac:dyDescent="0.25">
      <c r="A80">
        <v>79</v>
      </c>
      <c r="B80">
        <v>475.87979949999999</v>
      </c>
      <c r="C80" s="3" t="str">
        <f t="shared" si="2"/>
        <v>500</v>
      </c>
    </row>
    <row r="81" spans="1:3" x14ac:dyDescent="0.25">
      <c r="A81">
        <v>80</v>
      </c>
      <c r="B81">
        <v>540.28900369999997</v>
      </c>
      <c r="C81" s="3" t="str">
        <f t="shared" si="2"/>
        <v>550</v>
      </c>
    </row>
    <row r="82" spans="1:3" x14ac:dyDescent="0.25">
      <c r="A82">
        <v>81</v>
      </c>
      <c r="B82">
        <v>579.28768890000003</v>
      </c>
      <c r="C82" s="3" t="str">
        <f t="shared" si="2"/>
        <v>600</v>
      </c>
    </row>
    <row r="83" spans="1:3" x14ac:dyDescent="0.25">
      <c r="A83">
        <v>82</v>
      </c>
      <c r="B83">
        <v>527.15251090000004</v>
      </c>
      <c r="C83" s="3" t="str">
        <f t="shared" si="2"/>
        <v>550</v>
      </c>
    </row>
    <row r="84" spans="1:3" x14ac:dyDescent="0.25">
      <c r="A84">
        <v>83</v>
      </c>
      <c r="B84">
        <v>497.85617239999999</v>
      </c>
      <c r="C84" s="3" t="str">
        <f t="shared" si="2"/>
        <v>500</v>
      </c>
    </row>
    <row r="85" spans="1:3" x14ac:dyDescent="0.25">
      <c r="A85">
        <v>84</v>
      </c>
      <c r="B85">
        <v>541.11734239999998</v>
      </c>
      <c r="C85" s="3" t="str">
        <f t="shared" si="2"/>
        <v>550</v>
      </c>
    </row>
    <row r="86" spans="1:3" x14ac:dyDescent="0.25">
      <c r="A86">
        <v>85</v>
      </c>
      <c r="B86">
        <v>534.9825707</v>
      </c>
      <c r="C86" s="3" t="str">
        <f t="shared" si="2"/>
        <v>550</v>
      </c>
    </row>
    <row r="87" spans="1:3" x14ac:dyDescent="0.25">
      <c r="A87">
        <v>86</v>
      </c>
      <c r="B87">
        <v>578.87803640000004</v>
      </c>
      <c r="C87" s="3" t="str">
        <f t="shared" si="2"/>
        <v>600</v>
      </c>
    </row>
    <row r="88" spans="1:3" x14ac:dyDescent="0.25">
      <c r="A88">
        <v>87</v>
      </c>
      <c r="B88">
        <v>519.88284929999998</v>
      </c>
      <c r="C88" s="3" t="str">
        <f t="shared" si="2"/>
        <v>525</v>
      </c>
    </row>
    <row r="89" spans="1:3" x14ac:dyDescent="0.25">
      <c r="A89">
        <v>88</v>
      </c>
      <c r="B89">
        <v>551.89965400000006</v>
      </c>
      <c r="C89" s="3" t="str">
        <f t="shared" si="2"/>
        <v>575</v>
      </c>
    </row>
    <row r="90" spans="1:3" x14ac:dyDescent="0.25">
      <c r="A90">
        <v>89</v>
      </c>
      <c r="B90">
        <v>526.10261460000004</v>
      </c>
      <c r="C90" s="3" t="str">
        <f t="shared" si="2"/>
        <v>550</v>
      </c>
    </row>
    <row r="91" spans="1:3" x14ac:dyDescent="0.25">
      <c r="A91">
        <v>90</v>
      </c>
      <c r="B91">
        <v>464.08604450000001</v>
      </c>
      <c r="C91" s="3" t="str">
        <f t="shared" si="2"/>
        <v>475</v>
      </c>
    </row>
    <row r="92" spans="1:3" x14ac:dyDescent="0.25">
      <c r="A92">
        <v>91</v>
      </c>
      <c r="B92">
        <v>460.98670870000001</v>
      </c>
      <c r="C92" s="3" t="str">
        <f t="shared" si="2"/>
        <v>475</v>
      </c>
    </row>
    <row r="93" spans="1:3" x14ac:dyDescent="0.25">
      <c r="A93">
        <v>92</v>
      </c>
      <c r="B93">
        <v>491.6819208</v>
      </c>
      <c r="C93" s="3" t="str">
        <f t="shared" si="2"/>
        <v>500</v>
      </c>
    </row>
    <row r="94" spans="1:3" x14ac:dyDescent="0.25">
      <c r="A94">
        <v>93</v>
      </c>
      <c r="B94">
        <v>377.42321779999997</v>
      </c>
      <c r="C94" s="3" t="str">
        <f t="shared" si="2"/>
        <v>400</v>
      </c>
    </row>
    <row r="95" spans="1:3" x14ac:dyDescent="0.25">
      <c r="A95">
        <v>94</v>
      </c>
      <c r="B95">
        <v>556.30410300000005</v>
      </c>
      <c r="C95" s="3" t="str">
        <f t="shared" si="2"/>
        <v>575</v>
      </c>
    </row>
    <row r="96" spans="1:3" x14ac:dyDescent="0.25">
      <c r="A96">
        <v>95</v>
      </c>
      <c r="B96">
        <v>431.35790359999999</v>
      </c>
      <c r="C96" s="3" t="str">
        <f t="shared" si="2"/>
        <v>450</v>
      </c>
    </row>
    <row r="97" spans="1:3" x14ac:dyDescent="0.25">
      <c r="A97">
        <v>96</v>
      </c>
      <c r="B97">
        <v>521.50099109999996</v>
      </c>
      <c r="C97" s="3" t="str">
        <f t="shared" si="2"/>
        <v>525</v>
      </c>
    </row>
    <row r="98" spans="1:3" x14ac:dyDescent="0.25">
      <c r="A98">
        <v>97</v>
      </c>
      <c r="B98">
        <v>537.70238700000004</v>
      </c>
      <c r="C98" s="3" t="str">
        <f t="shared" si="2"/>
        <v>550</v>
      </c>
    </row>
    <row r="99" spans="1:3" x14ac:dyDescent="0.25">
      <c r="A99">
        <v>98</v>
      </c>
      <c r="B99">
        <v>590.94231060000004</v>
      </c>
      <c r="C99" s="3" t="str">
        <f t="shared" si="2"/>
        <v>600</v>
      </c>
    </row>
    <row r="100" spans="1:3" x14ac:dyDescent="0.25">
      <c r="A100">
        <v>99</v>
      </c>
      <c r="B100">
        <v>442.1605333</v>
      </c>
      <c r="C100" s="3" t="str">
        <f t="shared" si="2"/>
        <v>450</v>
      </c>
    </row>
    <row r="101" spans="1:3" x14ac:dyDescent="0.25">
      <c r="A101">
        <v>100</v>
      </c>
      <c r="B101">
        <v>505.91717640000002</v>
      </c>
      <c r="C101" s="3" t="str">
        <f t="shared" si="2"/>
        <v>525</v>
      </c>
    </row>
    <row r="102" spans="1:3" x14ac:dyDescent="0.25">
      <c r="A102">
        <v>101</v>
      </c>
      <c r="B102">
        <v>535.88421870000002</v>
      </c>
      <c r="C102" s="3" t="str">
        <f t="shared" si="2"/>
        <v>550</v>
      </c>
    </row>
    <row r="103" spans="1:3" x14ac:dyDescent="0.25">
      <c r="A103">
        <v>102</v>
      </c>
      <c r="B103">
        <v>423.7508373</v>
      </c>
      <c r="C103" s="3" t="str">
        <f t="shared" si="2"/>
        <v>425</v>
      </c>
    </row>
    <row r="104" spans="1:3" x14ac:dyDescent="0.25">
      <c r="A104">
        <v>103</v>
      </c>
      <c r="B104">
        <v>419.60019670000003</v>
      </c>
      <c r="C104" s="3" t="str">
        <f t="shared" si="2"/>
        <v>425</v>
      </c>
    </row>
    <row r="105" spans="1:3" x14ac:dyDescent="0.25">
      <c r="A105">
        <v>104</v>
      </c>
      <c r="B105">
        <v>412.40302000000003</v>
      </c>
      <c r="C105" s="3" t="str">
        <f t="shared" si="2"/>
        <v>425</v>
      </c>
    </row>
    <row r="106" spans="1:3" x14ac:dyDescent="0.25">
      <c r="A106">
        <v>105</v>
      </c>
      <c r="B106">
        <v>421.25326960000001</v>
      </c>
      <c r="C106" s="3" t="str">
        <f t="shared" si="2"/>
        <v>425</v>
      </c>
    </row>
    <row r="107" spans="1:3" x14ac:dyDescent="0.25">
      <c r="A107">
        <v>106</v>
      </c>
      <c r="B107">
        <v>563.40523629999996</v>
      </c>
      <c r="C107" s="3" t="str">
        <f t="shared" si="2"/>
        <v>575</v>
      </c>
    </row>
    <row r="108" spans="1:3" x14ac:dyDescent="0.25">
      <c r="A108">
        <v>107</v>
      </c>
      <c r="B108">
        <v>572.86440589999995</v>
      </c>
      <c r="C108" s="3" t="str">
        <f t="shared" si="2"/>
        <v>575</v>
      </c>
    </row>
    <row r="109" spans="1:3" x14ac:dyDescent="0.25">
      <c r="A109">
        <v>108</v>
      </c>
      <c r="B109">
        <v>609.19901830000003</v>
      </c>
      <c r="C109" s="3" t="str">
        <f t="shared" si="2"/>
        <v>625</v>
      </c>
    </row>
    <row r="110" spans="1:3" x14ac:dyDescent="0.25">
      <c r="A110">
        <v>109</v>
      </c>
      <c r="B110">
        <v>497.642875</v>
      </c>
      <c r="C110" s="3" t="str">
        <f t="shared" si="2"/>
        <v>500</v>
      </c>
    </row>
    <row r="111" spans="1:3" x14ac:dyDescent="0.25">
      <c r="A111">
        <v>110</v>
      </c>
      <c r="B111">
        <v>526.73677120000002</v>
      </c>
      <c r="C111" s="3" t="str">
        <f t="shared" si="2"/>
        <v>550</v>
      </c>
    </row>
    <row r="112" spans="1:3" x14ac:dyDescent="0.25">
      <c r="A112">
        <v>111</v>
      </c>
      <c r="B112">
        <v>426.36023189999997</v>
      </c>
      <c r="C112" s="3" t="str">
        <f t="shared" si="2"/>
        <v>450</v>
      </c>
    </row>
    <row r="113" spans="1:3" x14ac:dyDescent="0.25">
      <c r="A113">
        <v>112</v>
      </c>
      <c r="B113">
        <v>544.74072130000002</v>
      </c>
      <c r="C113" s="3" t="str">
        <f t="shared" si="2"/>
        <v>550</v>
      </c>
    </row>
    <row r="114" spans="1:3" x14ac:dyDescent="0.25">
      <c r="A114">
        <v>113</v>
      </c>
      <c r="B114">
        <v>549.78552409999998</v>
      </c>
      <c r="C114" s="3" t="str">
        <f t="shared" si="2"/>
        <v>550</v>
      </c>
    </row>
    <row r="115" spans="1:3" x14ac:dyDescent="0.25">
      <c r="A115">
        <v>114</v>
      </c>
      <c r="B115">
        <v>433.26658359999999</v>
      </c>
      <c r="C115" s="3" t="str">
        <f t="shared" si="2"/>
        <v>450</v>
      </c>
    </row>
    <row r="116" spans="1:3" x14ac:dyDescent="0.25">
      <c r="A116">
        <v>115</v>
      </c>
      <c r="B116">
        <v>582.74876459999996</v>
      </c>
      <c r="C116" s="3" t="str">
        <f t="shared" si="2"/>
        <v>600</v>
      </c>
    </row>
    <row r="117" spans="1:3" x14ac:dyDescent="0.25">
      <c r="A117">
        <v>116</v>
      </c>
      <c r="B117">
        <v>513.60743000000002</v>
      </c>
      <c r="C117" s="3" t="str">
        <f t="shared" si="2"/>
        <v>525</v>
      </c>
    </row>
    <row r="118" spans="1:3" x14ac:dyDescent="0.25">
      <c r="A118">
        <v>117</v>
      </c>
      <c r="B118">
        <v>428.03024240000002</v>
      </c>
      <c r="C118" s="3" t="str">
        <f t="shared" si="2"/>
        <v>450</v>
      </c>
    </row>
    <row r="119" spans="1:3" x14ac:dyDescent="0.25">
      <c r="A119">
        <v>118</v>
      </c>
      <c r="B119">
        <v>426.97302719999999</v>
      </c>
      <c r="C119" s="3" t="str">
        <f t="shared" si="2"/>
        <v>450</v>
      </c>
    </row>
    <row r="120" spans="1:3" x14ac:dyDescent="0.25">
      <c r="A120">
        <v>119</v>
      </c>
      <c r="B120">
        <v>534.33199739999998</v>
      </c>
      <c r="C120" s="3" t="str">
        <f t="shared" si="2"/>
        <v>550</v>
      </c>
    </row>
    <row r="121" spans="1:3" x14ac:dyDescent="0.25">
      <c r="A121">
        <v>120</v>
      </c>
      <c r="B121">
        <v>516.79850069999998</v>
      </c>
      <c r="C121" s="3" t="str">
        <f t="shared" si="2"/>
        <v>525</v>
      </c>
    </row>
    <row r="122" spans="1:3" x14ac:dyDescent="0.25">
      <c r="A122">
        <v>121</v>
      </c>
      <c r="B122">
        <v>602.71697510000001</v>
      </c>
      <c r="C122" s="3" t="str">
        <f t="shared" si="2"/>
        <v>625</v>
      </c>
    </row>
    <row r="123" spans="1:3" x14ac:dyDescent="0.25">
      <c r="A123">
        <v>122</v>
      </c>
      <c r="B123">
        <v>543.59501090000003</v>
      </c>
      <c r="C123" s="3" t="str">
        <f t="shared" si="2"/>
        <v>550</v>
      </c>
    </row>
    <row r="124" spans="1:3" x14ac:dyDescent="0.25">
      <c r="A124">
        <v>123</v>
      </c>
      <c r="B124">
        <v>559.59922879999999</v>
      </c>
      <c r="C124" s="3" t="str">
        <f t="shared" si="2"/>
        <v>575</v>
      </c>
    </row>
    <row r="125" spans="1:3" x14ac:dyDescent="0.25">
      <c r="A125">
        <v>124</v>
      </c>
      <c r="B125">
        <v>283.86388299999999</v>
      </c>
      <c r="C125" s="3" t="str">
        <f t="shared" si="2"/>
        <v>300</v>
      </c>
    </row>
    <row r="126" spans="1:3" x14ac:dyDescent="0.25">
      <c r="A126">
        <v>125</v>
      </c>
      <c r="B126">
        <v>488.97341540000002</v>
      </c>
      <c r="C126" s="3" t="str">
        <f t="shared" si="2"/>
        <v>500</v>
      </c>
    </row>
    <row r="127" spans="1:3" x14ac:dyDescent="0.25">
      <c r="A127">
        <v>126</v>
      </c>
      <c r="B127">
        <v>528.35109550000004</v>
      </c>
      <c r="C127" s="3" t="str">
        <f t="shared" si="2"/>
        <v>550</v>
      </c>
    </row>
    <row r="128" spans="1:3" x14ac:dyDescent="0.25">
      <c r="A128">
        <v>127</v>
      </c>
      <c r="B128">
        <v>495.19579210000001</v>
      </c>
      <c r="C128" s="3" t="str">
        <f t="shared" si="2"/>
        <v>500</v>
      </c>
    </row>
    <row r="129" spans="1:3" x14ac:dyDescent="0.25">
      <c r="A129">
        <v>128</v>
      </c>
      <c r="B129">
        <v>497.75868159999999</v>
      </c>
      <c r="C129" s="3" t="str">
        <f t="shared" si="2"/>
        <v>500</v>
      </c>
    </row>
    <row r="130" spans="1:3" x14ac:dyDescent="0.25">
      <c r="A130">
        <v>129</v>
      </c>
      <c r="B130">
        <v>609.34645169999999</v>
      </c>
      <c r="C130" s="3" t="str">
        <f t="shared" si="2"/>
        <v>625</v>
      </c>
    </row>
    <row r="131" spans="1:3" x14ac:dyDescent="0.25">
      <c r="A131">
        <v>130</v>
      </c>
      <c r="B131">
        <v>446.4075272</v>
      </c>
      <c r="C131" s="3" t="str">
        <f t="shared" ref="C131:C194" si="3">IF(B131&lt;300,"300",IF(B131&lt;325,"325",IF(B131&lt;350,"350",IF(B131&lt;375,"375",IF(B131&lt;400,"400",IF(B131&lt;425,"425",IF(B131&lt;450,"450",IF(B131&lt;475,"475",IF(B131&lt;500,"500",IF(B131&lt;525,"525",IF(B131&lt;550,"550",IF(B131&lt;575,"575",IF(B131&lt;600,"600",IF(B131&lt;625,"625",IF(B131&lt;650,"650",IF(B131&lt;675,"675",IF(B131&lt;700,"700",IF(B131&lt;725,"725",IF(B131&lt;750,"750",IF(B131&lt;775,"775",IF(B131&lt;800,"800",IF(B131&lt;825,825))))))))))))))))))))))</f>
        <v>450</v>
      </c>
    </row>
    <row r="132" spans="1:3" x14ac:dyDescent="0.25">
      <c r="A132">
        <v>131</v>
      </c>
      <c r="B132">
        <v>529.35562419999997</v>
      </c>
      <c r="C132" s="3" t="str">
        <f t="shared" si="3"/>
        <v>550</v>
      </c>
    </row>
    <row r="133" spans="1:3" x14ac:dyDescent="0.25">
      <c r="A133">
        <v>132</v>
      </c>
      <c r="B133">
        <v>313.58418339999997</v>
      </c>
      <c r="C133" s="3" t="str">
        <f t="shared" si="3"/>
        <v>325</v>
      </c>
    </row>
    <row r="134" spans="1:3" x14ac:dyDescent="0.25">
      <c r="A134">
        <v>133</v>
      </c>
      <c r="B134">
        <v>360.22212780000001</v>
      </c>
      <c r="C134" s="3" t="str">
        <f t="shared" si="3"/>
        <v>375</v>
      </c>
    </row>
    <row r="135" spans="1:3" x14ac:dyDescent="0.25">
      <c r="A135">
        <v>134</v>
      </c>
      <c r="B135">
        <v>593.62169180000001</v>
      </c>
      <c r="C135" s="3" t="str">
        <f t="shared" si="3"/>
        <v>600</v>
      </c>
    </row>
    <row r="136" spans="1:3" x14ac:dyDescent="0.25">
      <c r="A136">
        <v>135</v>
      </c>
      <c r="B136">
        <v>486.30953899999997</v>
      </c>
      <c r="C136" s="3" t="str">
        <f t="shared" si="3"/>
        <v>500</v>
      </c>
    </row>
    <row r="137" spans="1:3" x14ac:dyDescent="0.25">
      <c r="A137">
        <v>136</v>
      </c>
      <c r="B137">
        <v>522.14025709999999</v>
      </c>
      <c r="C137" s="3" t="str">
        <f t="shared" si="3"/>
        <v>525</v>
      </c>
    </row>
    <row r="138" spans="1:3" x14ac:dyDescent="0.25">
      <c r="A138">
        <v>137</v>
      </c>
      <c r="B138">
        <v>517.07576310000002</v>
      </c>
      <c r="C138" s="3" t="str">
        <f t="shared" si="3"/>
        <v>525</v>
      </c>
    </row>
    <row r="139" spans="1:3" x14ac:dyDescent="0.25">
      <c r="A139">
        <v>138</v>
      </c>
      <c r="B139">
        <v>538.57989910000003</v>
      </c>
      <c r="C139" s="3" t="str">
        <f t="shared" si="3"/>
        <v>550</v>
      </c>
    </row>
    <row r="140" spans="1:3" x14ac:dyDescent="0.25">
      <c r="A140">
        <v>139</v>
      </c>
      <c r="B140">
        <v>549.51066779999996</v>
      </c>
      <c r="C140" s="3" t="str">
        <f t="shared" si="3"/>
        <v>550</v>
      </c>
    </row>
    <row r="141" spans="1:3" x14ac:dyDescent="0.25">
      <c r="A141">
        <v>140</v>
      </c>
      <c r="B141">
        <v>483.70955800000002</v>
      </c>
      <c r="C141" s="3" t="str">
        <f t="shared" si="3"/>
        <v>500</v>
      </c>
    </row>
    <row r="142" spans="1:3" x14ac:dyDescent="0.25">
      <c r="A142">
        <v>141</v>
      </c>
      <c r="B142">
        <v>534.18506639999998</v>
      </c>
      <c r="C142" s="3" t="str">
        <f t="shared" si="3"/>
        <v>550</v>
      </c>
    </row>
    <row r="143" spans="1:3" x14ac:dyDescent="0.25">
      <c r="A143">
        <v>142</v>
      </c>
      <c r="B143">
        <v>480.57680590000001</v>
      </c>
      <c r="C143" s="3" t="str">
        <f t="shared" si="3"/>
        <v>500</v>
      </c>
    </row>
    <row r="144" spans="1:3" x14ac:dyDescent="0.25">
      <c r="A144">
        <v>143</v>
      </c>
      <c r="B144">
        <v>334.00627759999998</v>
      </c>
      <c r="C144" s="3" t="str">
        <f t="shared" si="3"/>
        <v>350</v>
      </c>
    </row>
    <row r="145" spans="1:3" x14ac:dyDescent="0.25">
      <c r="A145">
        <v>144</v>
      </c>
      <c r="B145">
        <v>475.22713099999999</v>
      </c>
      <c r="C145" s="3" t="str">
        <f t="shared" si="3"/>
        <v>500</v>
      </c>
    </row>
    <row r="146" spans="1:3" x14ac:dyDescent="0.25">
      <c r="A146">
        <v>145</v>
      </c>
      <c r="B146">
        <v>488.06106699999998</v>
      </c>
      <c r="C146" s="3" t="str">
        <f t="shared" si="3"/>
        <v>500</v>
      </c>
    </row>
    <row r="147" spans="1:3" x14ac:dyDescent="0.25">
      <c r="A147">
        <v>146</v>
      </c>
      <c r="B147">
        <v>516.94036819999997</v>
      </c>
      <c r="C147" s="3" t="str">
        <f t="shared" si="3"/>
        <v>525</v>
      </c>
    </row>
    <row r="148" spans="1:3" x14ac:dyDescent="0.25">
      <c r="A148">
        <v>147</v>
      </c>
      <c r="B148">
        <v>506.33764689999998</v>
      </c>
      <c r="C148" s="3" t="str">
        <f t="shared" si="3"/>
        <v>525</v>
      </c>
    </row>
    <row r="149" spans="1:3" x14ac:dyDescent="0.25">
      <c r="A149">
        <v>148</v>
      </c>
      <c r="B149">
        <v>432.73829490000003</v>
      </c>
      <c r="C149" s="3" t="str">
        <f t="shared" si="3"/>
        <v>450</v>
      </c>
    </row>
    <row r="150" spans="1:3" x14ac:dyDescent="0.25">
      <c r="A150">
        <v>149</v>
      </c>
      <c r="B150">
        <v>585.74301700000001</v>
      </c>
      <c r="C150" s="3" t="str">
        <f t="shared" si="3"/>
        <v>600</v>
      </c>
    </row>
    <row r="151" spans="1:3" x14ac:dyDescent="0.25">
      <c r="A151">
        <v>150</v>
      </c>
      <c r="B151">
        <v>461.23903239999999</v>
      </c>
      <c r="C151" s="3" t="str">
        <f t="shared" si="3"/>
        <v>475</v>
      </c>
    </row>
    <row r="152" spans="1:3" x14ac:dyDescent="0.25">
      <c r="A152">
        <v>151</v>
      </c>
      <c r="B152">
        <v>485.26590220000003</v>
      </c>
      <c r="C152" s="3" t="str">
        <f t="shared" si="3"/>
        <v>500</v>
      </c>
    </row>
    <row r="153" spans="1:3" x14ac:dyDescent="0.25">
      <c r="A153">
        <v>152</v>
      </c>
      <c r="B153">
        <v>593.92196560000002</v>
      </c>
      <c r="C153" s="3" t="str">
        <f t="shared" si="3"/>
        <v>600</v>
      </c>
    </row>
    <row r="154" spans="1:3" x14ac:dyDescent="0.25">
      <c r="A154">
        <v>153</v>
      </c>
      <c r="B154">
        <v>501.02078669999997</v>
      </c>
      <c r="C154" s="3" t="str">
        <f t="shared" si="3"/>
        <v>525</v>
      </c>
    </row>
    <row r="155" spans="1:3" x14ac:dyDescent="0.25">
      <c r="A155">
        <v>154</v>
      </c>
      <c r="B155">
        <v>464.86187589999997</v>
      </c>
      <c r="C155" s="3" t="str">
        <f t="shared" si="3"/>
        <v>475</v>
      </c>
    </row>
    <row r="156" spans="1:3" x14ac:dyDescent="0.25">
      <c r="A156">
        <v>155</v>
      </c>
      <c r="B156">
        <v>416.57846940000002</v>
      </c>
      <c r="C156" s="3" t="str">
        <f t="shared" si="3"/>
        <v>425</v>
      </c>
    </row>
    <row r="157" spans="1:3" x14ac:dyDescent="0.25">
      <c r="A157">
        <v>156</v>
      </c>
      <c r="B157">
        <v>517.9452397</v>
      </c>
      <c r="C157" s="3" t="str">
        <f t="shared" si="3"/>
        <v>525</v>
      </c>
    </row>
    <row r="158" spans="1:3" x14ac:dyDescent="0.25">
      <c r="A158">
        <v>157</v>
      </c>
      <c r="B158">
        <v>522.63601419999998</v>
      </c>
      <c r="C158" s="3" t="str">
        <f t="shared" si="3"/>
        <v>525</v>
      </c>
    </row>
    <row r="159" spans="1:3" x14ac:dyDescent="0.25">
      <c r="A159">
        <v>158</v>
      </c>
      <c r="B159">
        <v>473.66930070000001</v>
      </c>
      <c r="C159" s="3" t="str">
        <f t="shared" si="3"/>
        <v>475</v>
      </c>
    </row>
    <row r="160" spans="1:3" x14ac:dyDescent="0.25">
      <c r="A160">
        <v>159</v>
      </c>
      <c r="B160">
        <v>582.51943459999995</v>
      </c>
      <c r="C160" s="3" t="str">
        <f t="shared" si="3"/>
        <v>600</v>
      </c>
    </row>
    <row r="161" spans="1:3" x14ac:dyDescent="0.25">
      <c r="A161">
        <v>160</v>
      </c>
      <c r="B161">
        <v>459.97562470000003</v>
      </c>
      <c r="C161" s="3" t="str">
        <f t="shared" si="3"/>
        <v>475</v>
      </c>
    </row>
    <row r="162" spans="1:3" x14ac:dyDescent="0.25">
      <c r="A162">
        <v>161</v>
      </c>
      <c r="B162">
        <v>491.7959558</v>
      </c>
      <c r="C162" s="3" t="str">
        <f t="shared" si="3"/>
        <v>500</v>
      </c>
    </row>
    <row r="163" spans="1:3" x14ac:dyDescent="0.25">
      <c r="A163">
        <v>162</v>
      </c>
      <c r="B163">
        <v>528.22668899999996</v>
      </c>
      <c r="C163" s="3" t="str">
        <f t="shared" si="3"/>
        <v>550</v>
      </c>
    </row>
    <row r="164" spans="1:3" x14ac:dyDescent="0.25">
      <c r="A164">
        <v>163</v>
      </c>
      <c r="B164">
        <v>438.51261</v>
      </c>
      <c r="C164" s="3" t="str">
        <f t="shared" si="3"/>
        <v>450</v>
      </c>
    </row>
    <row r="165" spans="1:3" x14ac:dyDescent="0.25">
      <c r="A165">
        <v>164</v>
      </c>
      <c r="B165">
        <v>408.28642180000003</v>
      </c>
      <c r="C165" s="3" t="str">
        <f t="shared" si="3"/>
        <v>425</v>
      </c>
    </row>
    <row r="166" spans="1:3" x14ac:dyDescent="0.25">
      <c r="A166">
        <v>165</v>
      </c>
      <c r="B166">
        <v>488.06898660000002</v>
      </c>
      <c r="C166" s="3" t="str">
        <f t="shared" si="3"/>
        <v>500</v>
      </c>
    </row>
    <row r="167" spans="1:3" x14ac:dyDescent="0.25">
      <c r="A167">
        <v>166</v>
      </c>
      <c r="B167">
        <v>431.24816060000001</v>
      </c>
      <c r="C167" s="3" t="str">
        <f t="shared" si="3"/>
        <v>450</v>
      </c>
    </row>
    <row r="168" spans="1:3" x14ac:dyDescent="0.25">
      <c r="A168">
        <v>167</v>
      </c>
      <c r="B168">
        <v>515.31842210000002</v>
      </c>
      <c r="C168" s="3" t="str">
        <f t="shared" si="3"/>
        <v>525</v>
      </c>
    </row>
    <row r="169" spans="1:3" x14ac:dyDescent="0.25">
      <c r="A169">
        <v>168</v>
      </c>
      <c r="B169">
        <v>570.05867969999997</v>
      </c>
      <c r="C169" s="3" t="str">
        <f t="shared" si="3"/>
        <v>575</v>
      </c>
    </row>
    <row r="170" spans="1:3" x14ac:dyDescent="0.25">
      <c r="A170">
        <v>169</v>
      </c>
      <c r="B170">
        <v>502.9092771</v>
      </c>
      <c r="C170" s="3" t="str">
        <f t="shared" si="3"/>
        <v>525</v>
      </c>
    </row>
    <row r="171" spans="1:3" x14ac:dyDescent="0.25">
      <c r="A171">
        <v>170</v>
      </c>
      <c r="B171">
        <v>528.53755869999998</v>
      </c>
      <c r="C171" s="3" t="str">
        <f t="shared" si="3"/>
        <v>550</v>
      </c>
    </row>
    <row r="172" spans="1:3" x14ac:dyDescent="0.25">
      <c r="A172">
        <v>171</v>
      </c>
      <c r="B172">
        <v>564.87711569999999</v>
      </c>
      <c r="C172" s="3" t="str">
        <f t="shared" si="3"/>
        <v>575</v>
      </c>
    </row>
    <row r="173" spans="1:3" x14ac:dyDescent="0.25">
      <c r="A173">
        <v>172</v>
      </c>
      <c r="B173">
        <v>495.24973030000001</v>
      </c>
      <c r="C173" s="3" t="str">
        <f t="shared" si="3"/>
        <v>500</v>
      </c>
    </row>
    <row r="174" spans="1:3" x14ac:dyDescent="0.25">
      <c r="A174">
        <v>173</v>
      </c>
      <c r="B174">
        <v>465.05502689999997</v>
      </c>
      <c r="C174" s="3" t="str">
        <f t="shared" si="3"/>
        <v>475</v>
      </c>
    </row>
    <row r="175" spans="1:3" x14ac:dyDescent="0.25">
      <c r="A175">
        <v>174</v>
      </c>
      <c r="B175">
        <v>465.23707409999997</v>
      </c>
      <c r="C175" s="3" t="str">
        <f t="shared" si="3"/>
        <v>475</v>
      </c>
    </row>
    <row r="176" spans="1:3" x14ac:dyDescent="0.25">
      <c r="A176">
        <v>175</v>
      </c>
      <c r="B176">
        <v>601.82782970000005</v>
      </c>
      <c r="C176" s="3" t="str">
        <f t="shared" si="3"/>
        <v>625</v>
      </c>
    </row>
    <row r="177" spans="1:3" x14ac:dyDescent="0.25">
      <c r="A177">
        <v>176</v>
      </c>
      <c r="B177">
        <v>417.19788210000002</v>
      </c>
      <c r="C177" s="3" t="str">
        <f t="shared" si="3"/>
        <v>425</v>
      </c>
    </row>
    <row r="178" spans="1:3" x14ac:dyDescent="0.25">
      <c r="A178">
        <v>177</v>
      </c>
      <c r="B178">
        <v>348.19290109999997</v>
      </c>
      <c r="C178" s="3" t="str">
        <f t="shared" si="3"/>
        <v>350</v>
      </c>
    </row>
    <row r="179" spans="1:3" x14ac:dyDescent="0.25">
      <c r="A179">
        <v>178</v>
      </c>
      <c r="B179">
        <v>554.75581020000004</v>
      </c>
      <c r="C179" s="3" t="str">
        <f t="shared" si="3"/>
        <v>575</v>
      </c>
    </row>
    <row r="180" spans="1:3" x14ac:dyDescent="0.25">
      <c r="A180">
        <v>179</v>
      </c>
      <c r="B180">
        <v>520.36574700000006</v>
      </c>
      <c r="C180" s="3" t="str">
        <f t="shared" si="3"/>
        <v>525</v>
      </c>
    </row>
    <row r="181" spans="1:3" x14ac:dyDescent="0.25">
      <c r="A181">
        <v>180</v>
      </c>
      <c r="B181">
        <v>502.29307790000001</v>
      </c>
      <c r="C181" s="3" t="str">
        <f t="shared" si="3"/>
        <v>525</v>
      </c>
    </row>
    <row r="182" spans="1:3" x14ac:dyDescent="0.25">
      <c r="A182">
        <v>181</v>
      </c>
      <c r="B182">
        <v>550.35466899999994</v>
      </c>
      <c r="C182" s="3" t="str">
        <f t="shared" si="3"/>
        <v>575</v>
      </c>
    </row>
    <row r="183" spans="1:3" x14ac:dyDescent="0.25">
      <c r="A183">
        <v>182</v>
      </c>
      <c r="B183">
        <v>421.85873079999999</v>
      </c>
      <c r="C183" s="3" t="str">
        <f t="shared" si="3"/>
        <v>425</v>
      </c>
    </row>
    <row r="184" spans="1:3" x14ac:dyDescent="0.25">
      <c r="A184">
        <v>183</v>
      </c>
      <c r="B184">
        <v>544.95889499999998</v>
      </c>
      <c r="C184" s="3" t="str">
        <f t="shared" si="3"/>
        <v>550</v>
      </c>
    </row>
    <row r="185" spans="1:3" x14ac:dyDescent="0.25">
      <c r="A185">
        <v>184</v>
      </c>
      <c r="B185">
        <v>594.61238690000005</v>
      </c>
      <c r="C185" s="3" t="str">
        <f t="shared" si="3"/>
        <v>600</v>
      </c>
    </row>
    <row r="186" spans="1:3" x14ac:dyDescent="0.25">
      <c r="A186">
        <v>185</v>
      </c>
      <c r="B186">
        <v>478.08245699999998</v>
      </c>
      <c r="C186" s="3" t="str">
        <f t="shared" si="3"/>
        <v>500</v>
      </c>
    </row>
    <row r="187" spans="1:3" x14ac:dyDescent="0.25">
      <c r="A187">
        <v>186</v>
      </c>
      <c r="B187">
        <v>543.64286660000005</v>
      </c>
      <c r="C187" s="3" t="str">
        <f t="shared" si="3"/>
        <v>550</v>
      </c>
    </row>
    <row r="188" spans="1:3" x14ac:dyDescent="0.25">
      <c r="A188">
        <v>187</v>
      </c>
      <c r="B188">
        <v>591.1672403</v>
      </c>
      <c r="C188" s="3" t="str">
        <f t="shared" si="3"/>
        <v>600</v>
      </c>
    </row>
    <row r="189" spans="1:3" x14ac:dyDescent="0.25">
      <c r="A189">
        <v>188</v>
      </c>
      <c r="B189">
        <v>545.70678290000001</v>
      </c>
      <c r="C189" s="3" t="str">
        <f t="shared" si="3"/>
        <v>550</v>
      </c>
    </row>
    <row r="190" spans="1:3" x14ac:dyDescent="0.25">
      <c r="A190">
        <v>189</v>
      </c>
      <c r="B190">
        <v>496.26273520000001</v>
      </c>
      <c r="C190" s="3" t="str">
        <f t="shared" si="3"/>
        <v>500</v>
      </c>
    </row>
    <row r="191" spans="1:3" x14ac:dyDescent="0.25">
      <c r="A191">
        <v>190</v>
      </c>
      <c r="B191">
        <v>517.33527619999995</v>
      </c>
      <c r="C191" s="3" t="str">
        <f t="shared" si="3"/>
        <v>525</v>
      </c>
    </row>
    <row r="192" spans="1:3" x14ac:dyDescent="0.25">
      <c r="A192">
        <v>191</v>
      </c>
      <c r="B192">
        <v>540.74784</v>
      </c>
      <c r="C192" s="3" t="str">
        <f t="shared" si="3"/>
        <v>550</v>
      </c>
    </row>
    <row r="193" spans="1:3" x14ac:dyDescent="0.25">
      <c r="A193">
        <v>192</v>
      </c>
      <c r="B193">
        <v>569.82362790000002</v>
      </c>
      <c r="C193" s="3" t="str">
        <f t="shared" si="3"/>
        <v>575</v>
      </c>
    </row>
    <row r="194" spans="1:3" x14ac:dyDescent="0.25">
      <c r="A194">
        <v>193</v>
      </c>
      <c r="B194">
        <v>562.3166956</v>
      </c>
      <c r="C194" s="3" t="str">
        <f t="shared" si="3"/>
        <v>575</v>
      </c>
    </row>
    <row r="195" spans="1:3" x14ac:dyDescent="0.25">
      <c r="A195">
        <v>194</v>
      </c>
      <c r="B195">
        <v>566.92268790000003</v>
      </c>
      <c r="C195" s="3" t="str">
        <f t="shared" ref="C195:C258" si="4">IF(B195&lt;300,"300",IF(B195&lt;325,"325",IF(B195&lt;350,"350",IF(B195&lt;375,"375",IF(B195&lt;400,"400",IF(B195&lt;425,"425",IF(B195&lt;450,"450",IF(B195&lt;475,"475",IF(B195&lt;500,"500",IF(B195&lt;525,"525",IF(B195&lt;550,"550",IF(B195&lt;575,"575",IF(B195&lt;600,"600",IF(B195&lt;625,"625",IF(B195&lt;650,"650",IF(B195&lt;675,"675",IF(B195&lt;700,"700",IF(B195&lt;725,"725",IF(B195&lt;750,"750",IF(B195&lt;775,"775",IF(B195&lt;800,"800",IF(B195&lt;825,825))))))))))))))))))))))</f>
        <v>575</v>
      </c>
    </row>
    <row r="196" spans="1:3" x14ac:dyDescent="0.25">
      <c r="A196">
        <v>195</v>
      </c>
      <c r="B196">
        <v>487.09624100000002</v>
      </c>
      <c r="C196" s="3" t="str">
        <f t="shared" si="4"/>
        <v>500</v>
      </c>
    </row>
    <row r="197" spans="1:3" x14ac:dyDescent="0.25">
      <c r="A197">
        <v>196</v>
      </c>
      <c r="B197">
        <v>526.22189019999996</v>
      </c>
      <c r="C197" s="3" t="str">
        <f t="shared" si="4"/>
        <v>550</v>
      </c>
    </row>
    <row r="198" spans="1:3" x14ac:dyDescent="0.25">
      <c r="A198">
        <v>197</v>
      </c>
      <c r="B198">
        <v>479.28607770000002</v>
      </c>
      <c r="C198" s="3" t="str">
        <f t="shared" si="4"/>
        <v>500</v>
      </c>
    </row>
    <row r="199" spans="1:3" x14ac:dyDescent="0.25">
      <c r="A199">
        <v>198</v>
      </c>
      <c r="B199">
        <v>593.3013717</v>
      </c>
      <c r="C199" s="3" t="str">
        <f t="shared" si="4"/>
        <v>600</v>
      </c>
    </row>
    <row r="200" spans="1:3" x14ac:dyDescent="0.25">
      <c r="A200">
        <v>199</v>
      </c>
      <c r="B200">
        <v>474.9187713</v>
      </c>
      <c r="C200" s="3" t="str">
        <f t="shared" si="4"/>
        <v>475</v>
      </c>
    </row>
    <row r="201" spans="1:3" x14ac:dyDescent="0.25">
      <c r="A201">
        <v>200</v>
      </c>
      <c r="B201">
        <v>427.36866049999998</v>
      </c>
      <c r="C201" s="3" t="str">
        <f t="shared" si="4"/>
        <v>450</v>
      </c>
    </row>
    <row r="202" spans="1:3" x14ac:dyDescent="0.25">
      <c r="A202">
        <v>201</v>
      </c>
      <c r="B202">
        <v>552.65636859999995</v>
      </c>
      <c r="C202" s="3" t="str">
        <f t="shared" si="4"/>
        <v>575</v>
      </c>
    </row>
    <row r="203" spans="1:3" x14ac:dyDescent="0.25">
      <c r="A203">
        <v>202</v>
      </c>
      <c r="B203">
        <v>409.6488751</v>
      </c>
      <c r="C203" s="3" t="str">
        <f t="shared" si="4"/>
        <v>425</v>
      </c>
    </row>
    <row r="204" spans="1:3" x14ac:dyDescent="0.25">
      <c r="A204">
        <v>203</v>
      </c>
      <c r="B204">
        <v>531.21247670000002</v>
      </c>
      <c r="C204" s="3" t="str">
        <f t="shared" si="4"/>
        <v>550</v>
      </c>
    </row>
    <row r="205" spans="1:3" x14ac:dyDescent="0.25">
      <c r="A205">
        <v>204</v>
      </c>
      <c r="B205">
        <v>434.60861920000002</v>
      </c>
      <c r="C205" s="3" t="str">
        <f t="shared" si="4"/>
        <v>450</v>
      </c>
    </row>
    <row r="206" spans="1:3" x14ac:dyDescent="0.25">
      <c r="A206">
        <v>205</v>
      </c>
      <c r="B206">
        <v>437.84751870000002</v>
      </c>
      <c r="C206" s="3" t="str">
        <f t="shared" si="4"/>
        <v>450</v>
      </c>
    </row>
    <row r="207" spans="1:3" x14ac:dyDescent="0.25">
      <c r="A207">
        <v>206</v>
      </c>
      <c r="B207">
        <v>500.51969789999998</v>
      </c>
      <c r="C207" s="3" t="str">
        <f t="shared" si="4"/>
        <v>525</v>
      </c>
    </row>
    <row r="208" spans="1:3" x14ac:dyDescent="0.25">
      <c r="A208">
        <v>207</v>
      </c>
      <c r="B208">
        <v>496.25093770000001</v>
      </c>
      <c r="C208" s="3" t="str">
        <f t="shared" si="4"/>
        <v>500</v>
      </c>
    </row>
    <row r="209" spans="1:3" x14ac:dyDescent="0.25">
      <c r="A209">
        <v>208</v>
      </c>
      <c r="B209">
        <v>478.06091789999999</v>
      </c>
      <c r="C209" s="3" t="str">
        <f t="shared" si="4"/>
        <v>500</v>
      </c>
    </row>
    <row r="210" spans="1:3" x14ac:dyDescent="0.25">
      <c r="A210">
        <v>209</v>
      </c>
      <c r="B210">
        <v>553.72456439999996</v>
      </c>
      <c r="C210" s="3" t="str">
        <f t="shared" si="4"/>
        <v>575</v>
      </c>
    </row>
    <row r="211" spans="1:3" x14ac:dyDescent="0.25">
      <c r="A211">
        <v>210</v>
      </c>
      <c r="B211">
        <v>378.70080239999999</v>
      </c>
      <c r="C211" s="3" t="str">
        <f t="shared" si="4"/>
        <v>400</v>
      </c>
    </row>
    <row r="212" spans="1:3" x14ac:dyDescent="0.25">
      <c r="A212">
        <v>211</v>
      </c>
      <c r="B212">
        <v>513.52039400000001</v>
      </c>
      <c r="C212" s="3" t="str">
        <f t="shared" si="4"/>
        <v>525</v>
      </c>
    </row>
    <row r="213" spans="1:3" x14ac:dyDescent="0.25">
      <c r="A213">
        <v>212</v>
      </c>
      <c r="B213">
        <v>455.25781230000001</v>
      </c>
      <c r="C213" s="3" t="str">
        <f t="shared" si="4"/>
        <v>475</v>
      </c>
    </row>
    <row r="214" spans="1:3" x14ac:dyDescent="0.25">
      <c r="A214">
        <v>213</v>
      </c>
      <c r="B214">
        <v>481.09357349999999</v>
      </c>
      <c r="C214" s="3" t="str">
        <f t="shared" si="4"/>
        <v>500</v>
      </c>
    </row>
    <row r="215" spans="1:3" x14ac:dyDescent="0.25">
      <c r="A215">
        <v>214</v>
      </c>
      <c r="B215">
        <v>551.87158690000001</v>
      </c>
      <c r="C215" s="3" t="str">
        <f t="shared" si="4"/>
        <v>575</v>
      </c>
    </row>
    <row r="216" spans="1:3" x14ac:dyDescent="0.25">
      <c r="A216">
        <v>215</v>
      </c>
      <c r="B216">
        <v>418.27069610000001</v>
      </c>
      <c r="C216" s="3" t="str">
        <f t="shared" si="4"/>
        <v>425</v>
      </c>
    </row>
    <row r="217" spans="1:3" x14ac:dyDescent="0.25">
      <c r="A217">
        <v>216</v>
      </c>
      <c r="B217">
        <v>438.03374000000002</v>
      </c>
      <c r="C217" s="3" t="str">
        <f t="shared" si="4"/>
        <v>450</v>
      </c>
    </row>
    <row r="218" spans="1:3" x14ac:dyDescent="0.25">
      <c r="A218">
        <v>217</v>
      </c>
      <c r="B218">
        <v>523.0242849</v>
      </c>
      <c r="C218" s="3" t="str">
        <f t="shared" si="4"/>
        <v>525</v>
      </c>
    </row>
    <row r="219" spans="1:3" x14ac:dyDescent="0.25">
      <c r="A219">
        <v>218</v>
      </c>
      <c r="B219">
        <v>482.28245829999997</v>
      </c>
      <c r="C219" s="3" t="str">
        <f t="shared" si="4"/>
        <v>500</v>
      </c>
    </row>
    <row r="220" spans="1:3" x14ac:dyDescent="0.25">
      <c r="A220">
        <v>219</v>
      </c>
      <c r="B220">
        <v>562.08033339999997</v>
      </c>
      <c r="C220" s="3" t="str">
        <f t="shared" si="4"/>
        <v>575</v>
      </c>
    </row>
    <row r="221" spans="1:3" x14ac:dyDescent="0.25">
      <c r="A221">
        <v>220</v>
      </c>
      <c r="B221">
        <v>461.08673090000002</v>
      </c>
      <c r="C221" s="3" t="str">
        <f t="shared" si="4"/>
        <v>475</v>
      </c>
    </row>
    <row r="222" spans="1:3" x14ac:dyDescent="0.25">
      <c r="A222">
        <v>221</v>
      </c>
      <c r="B222">
        <v>525.35773819999997</v>
      </c>
      <c r="C222" s="3" t="str">
        <f t="shared" si="4"/>
        <v>550</v>
      </c>
    </row>
    <row r="223" spans="1:3" x14ac:dyDescent="0.25">
      <c r="A223">
        <v>222</v>
      </c>
      <c r="B223">
        <v>544.44488669999998</v>
      </c>
      <c r="C223" s="3" t="str">
        <f t="shared" si="4"/>
        <v>550</v>
      </c>
    </row>
    <row r="224" spans="1:3" x14ac:dyDescent="0.25">
      <c r="A224">
        <v>223</v>
      </c>
      <c r="B224">
        <v>521.01526969999998</v>
      </c>
      <c r="C224" s="3" t="str">
        <f t="shared" si="4"/>
        <v>525</v>
      </c>
    </row>
    <row r="225" spans="1:3" x14ac:dyDescent="0.25">
      <c r="A225">
        <v>224</v>
      </c>
      <c r="B225">
        <v>475.24634609999998</v>
      </c>
      <c r="C225" s="3" t="str">
        <f t="shared" si="4"/>
        <v>500</v>
      </c>
    </row>
    <row r="226" spans="1:3" x14ac:dyDescent="0.25">
      <c r="A226">
        <v>225</v>
      </c>
      <c r="B226">
        <v>484.83610010000001</v>
      </c>
      <c r="C226" s="3" t="str">
        <f t="shared" si="4"/>
        <v>500</v>
      </c>
    </row>
    <row r="227" spans="1:3" x14ac:dyDescent="0.25">
      <c r="A227">
        <v>226</v>
      </c>
      <c r="B227">
        <v>408.4731266</v>
      </c>
      <c r="C227" s="3" t="str">
        <f t="shared" si="4"/>
        <v>425</v>
      </c>
    </row>
    <row r="228" spans="1:3" x14ac:dyDescent="0.25">
      <c r="A228">
        <v>227</v>
      </c>
      <c r="B228">
        <v>507.08423210000001</v>
      </c>
      <c r="C228" s="3" t="str">
        <f t="shared" si="4"/>
        <v>525</v>
      </c>
    </row>
    <row r="229" spans="1:3" x14ac:dyDescent="0.25">
      <c r="A229">
        <v>228</v>
      </c>
      <c r="B229">
        <v>571.0879837</v>
      </c>
      <c r="C229" s="3" t="str">
        <f t="shared" si="4"/>
        <v>575</v>
      </c>
    </row>
    <row r="230" spans="1:3" x14ac:dyDescent="0.25">
      <c r="A230">
        <v>229</v>
      </c>
      <c r="B230">
        <v>379.09886239999997</v>
      </c>
      <c r="C230" s="3" t="str">
        <f t="shared" si="4"/>
        <v>400</v>
      </c>
    </row>
    <row r="231" spans="1:3" x14ac:dyDescent="0.25">
      <c r="A231">
        <v>230</v>
      </c>
      <c r="B231">
        <v>520.87487980000003</v>
      </c>
      <c r="C231" s="3" t="str">
        <f t="shared" si="4"/>
        <v>525</v>
      </c>
    </row>
    <row r="232" spans="1:3" x14ac:dyDescent="0.25">
      <c r="A232">
        <v>231</v>
      </c>
      <c r="B232">
        <v>403.82429409999997</v>
      </c>
      <c r="C232" s="3" t="str">
        <f t="shared" si="4"/>
        <v>425</v>
      </c>
    </row>
    <row r="233" spans="1:3" x14ac:dyDescent="0.25">
      <c r="A233">
        <v>232</v>
      </c>
      <c r="B233">
        <v>500.77126670000001</v>
      </c>
      <c r="C233" s="3" t="str">
        <f t="shared" si="4"/>
        <v>525</v>
      </c>
    </row>
    <row r="234" spans="1:3" x14ac:dyDescent="0.25">
      <c r="A234">
        <v>233</v>
      </c>
      <c r="B234">
        <v>541.52743199999998</v>
      </c>
      <c r="C234" s="3" t="str">
        <f t="shared" si="4"/>
        <v>550</v>
      </c>
    </row>
    <row r="235" spans="1:3" x14ac:dyDescent="0.25">
      <c r="A235">
        <v>234</v>
      </c>
      <c r="B235">
        <v>504.73371450000002</v>
      </c>
      <c r="C235" s="3" t="str">
        <f t="shared" si="4"/>
        <v>525</v>
      </c>
    </row>
    <row r="236" spans="1:3" x14ac:dyDescent="0.25">
      <c r="A236">
        <v>235</v>
      </c>
      <c r="B236">
        <v>526.71475720000001</v>
      </c>
      <c r="C236" s="3" t="str">
        <f t="shared" si="4"/>
        <v>550</v>
      </c>
    </row>
    <row r="237" spans="1:3" x14ac:dyDescent="0.25">
      <c r="A237">
        <v>236</v>
      </c>
      <c r="B237">
        <v>382.56068429999999</v>
      </c>
      <c r="C237" s="3" t="str">
        <f t="shared" si="4"/>
        <v>400</v>
      </c>
    </row>
    <row r="238" spans="1:3" x14ac:dyDescent="0.25">
      <c r="A238">
        <v>237</v>
      </c>
      <c r="B238">
        <v>500.8185593</v>
      </c>
      <c r="C238" s="3" t="str">
        <f t="shared" si="4"/>
        <v>525</v>
      </c>
    </row>
    <row r="239" spans="1:3" x14ac:dyDescent="0.25">
      <c r="A239">
        <v>238</v>
      </c>
      <c r="B239">
        <v>461.46124680000003</v>
      </c>
      <c r="C239" s="3" t="str">
        <f t="shared" si="4"/>
        <v>475</v>
      </c>
    </row>
    <row r="240" spans="1:3" x14ac:dyDescent="0.25">
      <c r="A240">
        <v>239</v>
      </c>
      <c r="B240">
        <v>470.79688249999998</v>
      </c>
      <c r="C240" s="3" t="str">
        <f t="shared" si="4"/>
        <v>475</v>
      </c>
    </row>
    <row r="241" spans="1:3" x14ac:dyDescent="0.25">
      <c r="A241">
        <v>240</v>
      </c>
      <c r="B241">
        <v>479.60719699999999</v>
      </c>
      <c r="C241" s="3" t="str">
        <f t="shared" si="4"/>
        <v>500</v>
      </c>
    </row>
    <row r="242" spans="1:3" x14ac:dyDescent="0.25">
      <c r="A242">
        <v>241</v>
      </c>
      <c r="B242">
        <v>592.13454100000001</v>
      </c>
      <c r="C242" s="3" t="str">
        <f t="shared" si="4"/>
        <v>600</v>
      </c>
    </row>
    <row r="243" spans="1:3" x14ac:dyDescent="0.25">
      <c r="A243">
        <v>242</v>
      </c>
      <c r="B243">
        <v>469.55038710000002</v>
      </c>
      <c r="C243" s="3" t="str">
        <f t="shared" si="4"/>
        <v>475</v>
      </c>
    </row>
    <row r="244" spans="1:3" x14ac:dyDescent="0.25">
      <c r="A244">
        <v>243</v>
      </c>
      <c r="B244">
        <v>481.36887560000002</v>
      </c>
      <c r="C244" s="3" t="str">
        <f t="shared" si="4"/>
        <v>500</v>
      </c>
    </row>
    <row r="245" spans="1:3" x14ac:dyDescent="0.25">
      <c r="A245">
        <v>244</v>
      </c>
      <c r="B245">
        <v>478.11880180000003</v>
      </c>
      <c r="C245" s="3" t="str">
        <f t="shared" si="4"/>
        <v>500</v>
      </c>
    </row>
    <row r="246" spans="1:3" x14ac:dyDescent="0.25">
      <c r="A246">
        <v>245</v>
      </c>
      <c r="B246">
        <v>535.5415352</v>
      </c>
      <c r="C246" s="3" t="str">
        <f t="shared" si="4"/>
        <v>550</v>
      </c>
    </row>
    <row r="247" spans="1:3" x14ac:dyDescent="0.25">
      <c r="A247">
        <v>246</v>
      </c>
      <c r="B247">
        <v>429.22046410000002</v>
      </c>
      <c r="C247" s="3" t="str">
        <f t="shared" si="4"/>
        <v>450</v>
      </c>
    </row>
    <row r="248" spans="1:3" x14ac:dyDescent="0.25">
      <c r="A248">
        <v>247</v>
      </c>
      <c r="B248">
        <v>555.33307660000003</v>
      </c>
      <c r="C248" s="3" t="str">
        <f t="shared" si="4"/>
        <v>575</v>
      </c>
    </row>
    <row r="249" spans="1:3" x14ac:dyDescent="0.25">
      <c r="A249">
        <v>248</v>
      </c>
      <c r="B249">
        <v>504.94240200000002</v>
      </c>
      <c r="C249" s="3" t="str">
        <f t="shared" si="4"/>
        <v>525</v>
      </c>
    </row>
    <row r="250" spans="1:3" x14ac:dyDescent="0.25">
      <c r="A250">
        <v>249</v>
      </c>
      <c r="B250">
        <v>506.96953070000001</v>
      </c>
      <c r="C250" s="3" t="str">
        <f t="shared" si="4"/>
        <v>525</v>
      </c>
    </row>
    <row r="251" spans="1:3" x14ac:dyDescent="0.25">
      <c r="A251">
        <v>250</v>
      </c>
      <c r="B251">
        <v>552.51678549999997</v>
      </c>
      <c r="C251" s="3" t="str">
        <f t="shared" si="4"/>
        <v>575</v>
      </c>
    </row>
    <row r="252" spans="1:3" x14ac:dyDescent="0.25">
      <c r="A252">
        <v>251</v>
      </c>
      <c r="B252">
        <v>411.68642299999999</v>
      </c>
      <c r="C252" s="3" t="str">
        <f t="shared" si="4"/>
        <v>425</v>
      </c>
    </row>
    <row r="253" spans="1:3" x14ac:dyDescent="0.25">
      <c r="A253">
        <v>252</v>
      </c>
      <c r="B253">
        <v>561.89389770000002</v>
      </c>
      <c r="C253" s="3" t="str">
        <f t="shared" si="4"/>
        <v>575</v>
      </c>
    </row>
    <row r="254" spans="1:3" x14ac:dyDescent="0.25">
      <c r="A254">
        <v>253</v>
      </c>
      <c r="B254">
        <v>535.36389129999998</v>
      </c>
      <c r="C254" s="3" t="str">
        <f t="shared" si="4"/>
        <v>550</v>
      </c>
    </row>
    <row r="255" spans="1:3" x14ac:dyDescent="0.25">
      <c r="A255">
        <v>254</v>
      </c>
      <c r="B255">
        <v>423.98357859999999</v>
      </c>
      <c r="C255" s="3" t="str">
        <f t="shared" si="4"/>
        <v>425</v>
      </c>
    </row>
    <row r="256" spans="1:3" x14ac:dyDescent="0.25">
      <c r="A256">
        <v>255</v>
      </c>
      <c r="B256">
        <v>474.41886460000001</v>
      </c>
      <c r="C256" s="3" t="str">
        <f t="shared" si="4"/>
        <v>475</v>
      </c>
    </row>
    <row r="257" spans="1:3" x14ac:dyDescent="0.25">
      <c r="A257">
        <v>256</v>
      </c>
      <c r="B257">
        <v>563.43087300000002</v>
      </c>
      <c r="C257" s="3" t="str">
        <f t="shared" si="4"/>
        <v>575</v>
      </c>
    </row>
    <row r="258" spans="1:3" x14ac:dyDescent="0.25">
      <c r="A258">
        <v>257</v>
      </c>
      <c r="B258">
        <v>540.10980800000004</v>
      </c>
      <c r="C258" s="3" t="str">
        <f t="shared" si="4"/>
        <v>550</v>
      </c>
    </row>
    <row r="259" spans="1:3" x14ac:dyDescent="0.25">
      <c r="A259">
        <v>258</v>
      </c>
      <c r="B259">
        <v>504.6933879</v>
      </c>
      <c r="C259" s="3" t="str">
        <f t="shared" ref="C259:C301" si="5">IF(B259&lt;300,"300",IF(B259&lt;325,"325",IF(B259&lt;350,"350",IF(B259&lt;375,"375",IF(B259&lt;400,"400",IF(B259&lt;425,"425",IF(B259&lt;450,"450",IF(B259&lt;475,"475",IF(B259&lt;500,"500",IF(B259&lt;525,"525",IF(B259&lt;550,"550",IF(B259&lt;575,"575",IF(B259&lt;600,"600",IF(B259&lt;625,"625",IF(B259&lt;650,"650",IF(B259&lt;675,"675",IF(B259&lt;700,"700",IF(B259&lt;725,"725",IF(B259&lt;750,"750",IF(B259&lt;775,"775",IF(B259&lt;800,"800",IF(B259&lt;825,825))))))))))))))))))))))</f>
        <v>525</v>
      </c>
    </row>
    <row r="260" spans="1:3" x14ac:dyDescent="0.25">
      <c r="A260">
        <v>259</v>
      </c>
      <c r="B260">
        <v>484.55487890000001</v>
      </c>
      <c r="C260" s="3" t="str">
        <f t="shared" si="5"/>
        <v>500</v>
      </c>
    </row>
    <row r="261" spans="1:3" x14ac:dyDescent="0.25">
      <c r="A261">
        <v>260</v>
      </c>
      <c r="B261">
        <v>588.61136699999997</v>
      </c>
      <c r="C261" s="3" t="str">
        <f t="shared" si="5"/>
        <v>600</v>
      </c>
    </row>
    <row r="262" spans="1:3" x14ac:dyDescent="0.25">
      <c r="A262">
        <v>261</v>
      </c>
      <c r="B262">
        <v>410.87193680000001</v>
      </c>
      <c r="C262" s="3" t="str">
        <f t="shared" si="5"/>
        <v>425</v>
      </c>
    </row>
    <row r="263" spans="1:3" x14ac:dyDescent="0.25">
      <c r="A263">
        <v>262</v>
      </c>
      <c r="B263">
        <v>289.46483669999998</v>
      </c>
      <c r="C263" s="3" t="str">
        <f t="shared" si="5"/>
        <v>300</v>
      </c>
    </row>
    <row r="264" spans="1:3" x14ac:dyDescent="0.25">
      <c r="A264">
        <v>263</v>
      </c>
      <c r="B264">
        <v>565.99600539999994</v>
      </c>
      <c r="C264" s="3" t="str">
        <f t="shared" si="5"/>
        <v>575</v>
      </c>
    </row>
    <row r="265" spans="1:3" x14ac:dyDescent="0.25">
      <c r="A265">
        <v>264</v>
      </c>
      <c r="B265">
        <v>631.6986465</v>
      </c>
      <c r="C265" s="3" t="str">
        <f t="shared" si="5"/>
        <v>650</v>
      </c>
    </row>
    <row r="266" spans="1:3" x14ac:dyDescent="0.25">
      <c r="A266">
        <v>265</v>
      </c>
      <c r="B266">
        <v>560.43719620000002</v>
      </c>
      <c r="C266" s="3" t="str">
        <f t="shared" si="5"/>
        <v>575</v>
      </c>
    </row>
    <row r="267" spans="1:3" x14ac:dyDescent="0.25">
      <c r="A267">
        <v>266</v>
      </c>
      <c r="B267">
        <v>369.94851749999998</v>
      </c>
      <c r="C267" s="3" t="str">
        <f t="shared" si="5"/>
        <v>375</v>
      </c>
    </row>
    <row r="268" spans="1:3" x14ac:dyDescent="0.25">
      <c r="A268">
        <v>267</v>
      </c>
      <c r="B268">
        <v>480.52234820000001</v>
      </c>
      <c r="C268" s="3" t="str">
        <f t="shared" si="5"/>
        <v>500</v>
      </c>
    </row>
    <row r="269" spans="1:3" x14ac:dyDescent="0.25">
      <c r="A269">
        <v>268</v>
      </c>
      <c r="B269">
        <v>450.54173859999997</v>
      </c>
      <c r="C269" s="3" t="str">
        <f t="shared" si="5"/>
        <v>475</v>
      </c>
    </row>
    <row r="270" spans="1:3" x14ac:dyDescent="0.25">
      <c r="A270">
        <v>269</v>
      </c>
      <c r="B270">
        <v>607.68829289999996</v>
      </c>
      <c r="C270" s="3" t="str">
        <f t="shared" si="5"/>
        <v>625</v>
      </c>
    </row>
    <row r="271" spans="1:3" x14ac:dyDescent="0.25">
      <c r="A271">
        <v>270</v>
      </c>
      <c r="B271">
        <v>546.70506079999996</v>
      </c>
      <c r="C271" s="3" t="str">
        <f t="shared" si="5"/>
        <v>550</v>
      </c>
    </row>
    <row r="272" spans="1:3" x14ac:dyDescent="0.25">
      <c r="A272">
        <v>271</v>
      </c>
      <c r="B272">
        <v>484.26365229999999</v>
      </c>
      <c r="C272" s="3" t="str">
        <f t="shared" si="5"/>
        <v>500</v>
      </c>
    </row>
    <row r="273" spans="1:3" x14ac:dyDescent="0.25">
      <c r="A273">
        <v>272</v>
      </c>
      <c r="B273">
        <v>546.99143300000003</v>
      </c>
      <c r="C273" s="3" t="str">
        <f t="shared" si="5"/>
        <v>550</v>
      </c>
    </row>
    <row r="274" spans="1:3" x14ac:dyDescent="0.25">
      <c r="A274">
        <v>273</v>
      </c>
      <c r="B274">
        <v>584.28941589999999</v>
      </c>
      <c r="C274" s="3" t="str">
        <f t="shared" si="5"/>
        <v>600</v>
      </c>
    </row>
    <row r="275" spans="1:3" x14ac:dyDescent="0.25">
      <c r="A275">
        <v>274</v>
      </c>
      <c r="B275">
        <v>559.01919559999999</v>
      </c>
      <c r="C275" s="3" t="str">
        <f t="shared" si="5"/>
        <v>575</v>
      </c>
    </row>
    <row r="276" spans="1:3" x14ac:dyDescent="0.25">
      <c r="A276">
        <v>275</v>
      </c>
      <c r="B276">
        <v>513.67470619999995</v>
      </c>
      <c r="C276" s="3" t="str">
        <f t="shared" si="5"/>
        <v>525</v>
      </c>
    </row>
    <row r="277" spans="1:3" x14ac:dyDescent="0.25">
      <c r="A277">
        <v>276</v>
      </c>
      <c r="B277">
        <v>341.98594170000001</v>
      </c>
      <c r="C277" s="3" t="str">
        <f t="shared" si="5"/>
        <v>350</v>
      </c>
    </row>
    <row r="278" spans="1:3" x14ac:dyDescent="0.25">
      <c r="A278">
        <v>277</v>
      </c>
      <c r="B278">
        <v>531.12429320000001</v>
      </c>
      <c r="C278" s="3" t="str">
        <f t="shared" si="5"/>
        <v>550</v>
      </c>
    </row>
    <row r="279" spans="1:3" x14ac:dyDescent="0.25">
      <c r="A279">
        <v>278</v>
      </c>
      <c r="B279">
        <v>582.59642250000002</v>
      </c>
      <c r="C279" s="3" t="str">
        <f t="shared" si="5"/>
        <v>600</v>
      </c>
    </row>
    <row r="280" spans="1:3" x14ac:dyDescent="0.25">
      <c r="A280">
        <v>279</v>
      </c>
      <c r="B280">
        <v>300.83120839999998</v>
      </c>
      <c r="C280" s="3" t="str">
        <f t="shared" si="5"/>
        <v>325</v>
      </c>
    </row>
    <row r="281" spans="1:3" x14ac:dyDescent="0.25">
      <c r="A281">
        <v>280</v>
      </c>
      <c r="B281">
        <v>510.74929049999997</v>
      </c>
      <c r="C281" s="3" t="str">
        <f t="shared" si="5"/>
        <v>525</v>
      </c>
    </row>
    <row r="282" spans="1:3" x14ac:dyDescent="0.25">
      <c r="A282">
        <v>281</v>
      </c>
      <c r="B282">
        <v>583.19222839999998</v>
      </c>
      <c r="C282" s="3" t="str">
        <f t="shared" si="5"/>
        <v>600</v>
      </c>
    </row>
    <row r="283" spans="1:3" x14ac:dyDescent="0.25">
      <c r="A283">
        <v>282</v>
      </c>
      <c r="B283">
        <v>495.93801389999999</v>
      </c>
      <c r="C283" s="3" t="str">
        <f t="shared" si="5"/>
        <v>500</v>
      </c>
    </row>
    <row r="284" spans="1:3" x14ac:dyDescent="0.25">
      <c r="A284">
        <v>283</v>
      </c>
      <c r="B284">
        <v>547.29959770000005</v>
      </c>
      <c r="C284" s="3" t="str">
        <f t="shared" si="5"/>
        <v>550</v>
      </c>
    </row>
    <row r="285" spans="1:3" x14ac:dyDescent="0.25">
      <c r="A285">
        <v>284</v>
      </c>
      <c r="B285">
        <v>530.66282750000005</v>
      </c>
      <c r="C285" s="3" t="str">
        <f t="shared" si="5"/>
        <v>550</v>
      </c>
    </row>
    <row r="286" spans="1:3" x14ac:dyDescent="0.25">
      <c r="A286">
        <v>285</v>
      </c>
      <c r="B286">
        <v>551.01314830000001</v>
      </c>
      <c r="C286" s="3" t="str">
        <f t="shared" si="5"/>
        <v>575</v>
      </c>
    </row>
    <row r="287" spans="1:3" x14ac:dyDescent="0.25">
      <c r="A287">
        <v>286</v>
      </c>
      <c r="B287">
        <v>578.50165600000003</v>
      </c>
      <c r="C287" s="3" t="str">
        <f t="shared" si="5"/>
        <v>600</v>
      </c>
    </row>
    <row r="288" spans="1:3" x14ac:dyDescent="0.25">
      <c r="A288">
        <v>287</v>
      </c>
      <c r="B288">
        <v>414.9590571</v>
      </c>
      <c r="C288" s="3" t="str">
        <f t="shared" si="5"/>
        <v>425</v>
      </c>
    </row>
    <row r="289" spans="1:3" x14ac:dyDescent="0.25">
      <c r="A289">
        <v>288</v>
      </c>
      <c r="B289">
        <v>297.20957479999998</v>
      </c>
      <c r="C289" s="3" t="str">
        <f t="shared" si="5"/>
        <v>300</v>
      </c>
    </row>
    <row r="290" spans="1:3" x14ac:dyDescent="0.25">
      <c r="A290">
        <v>289</v>
      </c>
      <c r="B290">
        <v>559.98265379999998</v>
      </c>
      <c r="C290" s="3" t="str">
        <f t="shared" si="5"/>
        <v>575</v>
      </c>
    </row>
    <row r="291" spans="1:3" x14ac:dyDescent="0.25">
      <c r="A291">
        <v>290</v>
      </c>
      <c r="B291">
        <v>447.68385590000003</v>
      </c>
      <c r="C291" s="3" t="str">
        <f t="shared" si="5"/>
        <v>450</v>
      </c>
    </row>
    <row r="292" spans="1:3" x14ac:dyDescent="0.25">
      <c r="A292">
        <v>291</v>
      </c>
      <c r="B292">
        <v>471.75639519999999</v>
      </c>
      <c r="C292" s="3" t="str">
        <f t="shared" si="5"/>
        <v>475</v>
      </c>
    </row>
    <row r="293" spans="1:3" x14ac:dyDescent="0.25">
      <c r="A293">
        <v>292</v>
      </c>
      <c r="B293">
        <v>555.60681620000003</v>
      </c>
      <c r="C293" s="3" t="str">
        <f t="shared" si="5"/>
        <v>575</v>
      </c>
    </row>
    <row r="294" spans="1:3" x14ac:dyDescent="0.25">
      <c r="A294">
        <v>293</v>
      </c>
      <c r="B294">
        <v>604.86566870000001</v>
      </c>
      <c r="C294" s="3" t="str">
        <f t="shared" si="5"/>
        <v>625</v>
      </c>
    </row>
    <row r="295" spans="1:3" x14ac:dyDescent="0.25">
      <c r="A295">
        <v>294</v>
      </c>
      <c r="B295">
        <v>524.34990189999996</v>
      </c>
      <c r="C295" s="3" t="str">
        <f t="shared" si="5"/>
        <v>525</v>
      </c>
    </row>
    <row r="296" spans="1:3" x14ac:dyDescent="0.25">
      <c r="A296">
        <v>295</v>
      </c>
      <c r="B296">
        <v>558.68145660000005</v>
      </c>
      <c r="C296" s="3" t="str">
        <f t="shared" si="5"/>
        <v>575</v>
      </c>
    </row>
    <row r="297" spans="1:3" x14ac:dyDescent="0.25">
      <c r="A297">
        <v>296</v>
      </c>
      <c r="B297">
        <v>520.13962230000004</v>
      </c>
      <c r="C297" s="3" t="str">
        <f t="shared" si="5"/>
        <v>525</v>
      </c>
    </row>
    <row r="298" spans="1:3" x14ac:dyDescent="0.25">
      <c r="A298">
        <v>297</v>
      </c>
      <c r="B298">
        <v>543.57726709999997</v>
      </c>
      <c r="C298" s="3" t="str">
        <f t="shared" si="5"/>
        <v>550</v>
      </c>
    </row>
    <row r="299" spans="1:3" x14ac:dyDescent="0.25">
      <c r="A299">
        <v>298</v>
      </c>
      <c r="B299">
        <v>466.11654529999998</v>
      </c>
      <c r="C299" s="3" t="str">
        <f t="shared" si="5"/>
        <v>475</v>
      </c>
    </row>
    <row r="300" spans="1:3" x14ac:dyDescent="0.25">
      <c r="A300">
        <v>299</v>
      </c>
      <c r="B300">
        <v>489.89185120000002</v>
      </c>
      <c r="C300" s="3" t="str">
        <f t="shared" si="5"/>
        <v>500</v>
      </c>
    </row>
    <row r="301" spans="1:3" x14ac:dyDescent="0.25">
      <c r="A301">
        <v>300</v>
      </c>
      <c r="B301">
        <v>448.75906259999999</v>
      </c>
      <c r="C301" s="3" t="str">
        <f t="shared" si="5"/>
        <v>450</v>
      </c>
    </row>
    <row r="303" spans="1:3" x14ac:dyDescent="0.25">
      <c r="B303" s="8"/>
    </row>
    <row r="304" spans="1:3" x14ac:dyDescent="0.25">
      <c r="B304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O20" sqref="O20"/>
    </sheetView>
  </sheetViews>
  <sheetFormatPr defaultRowHeight="15" x14ac:dyDescent="0.25"/>
  <cols>
    <col min="1" max="16384" width="9" style="1"/>
  </cols>
  <sheetData>
    <row r="1" spans="1:5" x14ac:dyDescent="0.25">
      <c r="D1" s="1" t="s">
        <v>9</v>
      </c>
      <c r="E1" s="1" t="s">
        <v>9</v>
      </c>
    </row>
    <row r="2" spans="1:5" x14ac:dyDescent="0.25">
      <c r="A2" s="1" t="s">
        <v>4</v>
      </c>
      <c r="B2" s="1">
        <v>527.70000000000005</v>
      </c>
      <c r="D2" s="1" t="s">
        <v>5</v>
      </c>
      <c r="E2" s="1" t="s">
        <v>6</v>
      </c>
    </row>
    <row r="3" spans="1:5" x14ac:dyDescent="0.25">
      <c r="A3" s="1" t="s">
        <v>7</v>
      </c>
      <c r="B3" s="1">
        <v>9.58</v>
      </c>
      <c r="D3" s="1">
        <v>237.5</v>
      </c>
    </row>
    <row r="4" spans="1:5" x14ac:dyDescent="0.25">
      <c r="A4" s="12" t="s">
        <v>17</v>
      </c>
      <c r="B4" s="1">
        <v>24.5</v>
      </c>
      <c r="D4" s="1">
        <f t="shared" ref="D4:D35" si="0">D3+delta_x</f>
        <v>242.5</v>
      </c>
      <c r="E4" s="1">
        <f t="shared" ref="E4:E35" si="1">C_*(beta/alpha)*(D4/alpha)^(beta-1)*EXP(-((D4/alpha)^beta))</f>
        <v>5.6316692497831457E-4</v>
      </c>
    </row>
    <row r="5" spans="1:5" x14ac:dyDescent="0.25">
      <c r="A5" s="1" t="s">
        <v>8</v>
      </c>
      <c r="B5" s="1">
        <v>5</v>
      </c>
      <c r="D5" s="1">
        <f t="shared" si="0"/>
        <v>247.5</v>
      </c>
      <c r="E5" s="1">
        <f t="shared" si="1"/>
        <v>6.7085866097836989E-4</v>
      </c>
    </row>
    <row r="6" spans="1:5" x14ac:dyDescent="0.25">
      <c r="D6" s="1">
        <f t="shared" si="0"/>
        <v>252.5</v>
      </c>
      <c r="E6" s="1">
        <f t="shared" si="1"/>
        <v>7.9633080862934083E-4</v>
      </c>
    </row>
    <row r="7" spans="1:5" x14ac:dyDescent="0.25">
      <c r="D7" s="1">
        <f t="shared" si="0"/>
        <v>257.5</v>
      </c>
      <c r="E7" s="1">
        <f t="shared" si="1"/>
        <v>9.4206868392689212E-4</v>
      </c>
    </row>
    <row r="8" spans="1:5" x14ac:dyDescent="0.25">
      <c r="D8" s="1">
        <f t="shared" si="0"/>
        <v>262.5</v>
      </c>
      <c r="E8" s="1">
        <f t="shared" si="1"/>
        <v>1.1108424473778992E-3</v>
      </c>
    </row>
    <row r="9" spans="1:5" x14ac:dyDescent="0.25">
      <c r="D9" s="1">
        <f t="shared" si="0"/>
        <v>267.5</v>
      </c>
      <c r="E9" s="1">
        <f t="shared" si="1"/>
        <v>1.3057320359052527E-3</v>
      </c>
    </row>
    <row r="10" spans="1:5" x14ac:dyDescent="0.25">
      <c r="A10" s="10"/>
      <c r="B10" s="10"/>
      <c r="D10" s="1">
        <f t="shared" si="0"/>
        <v>272.5</v>
      </c>
      <c r="E10" s="1">
        <f t="shared" si="1"/>
        <v>1.5301533281957308E-3</v>
      </c>
    </row>
    <row r="11" spans="1:5" ht="15.75" x14ac:dyDescent="0.25">
      <c r="A11" s="11"/>
      <c r="B11" s="11"/>
      <c r="D11" s="1">
        <f t="shared" si="0"/>
        <v>277.5</v>
      </c>
      <c r="E11" s="1">
        <f t="shared" si="1"/>
        <v>1.7878854498057728E-3</v>
      </c>
    </row>
    <row r="12" spans="1:5" x14ac:dyDescent="0.25">
      <c r="A12" s="10"/>
      <c r="B12" s="10"/>
      <c r="D12" s="1">
        <f t="shared" si="0"/>
        <v>282.5</v>
      </c>
      <c r="E12" s="1">
        <f t="shared" si="1"/>
        <v>2.0830990823933007E-3</v>
      </c>
    </row>
    <row r="13" spans="1:5" x14ac:dyDescent="0.25">
      <c r="A13" s="10"/>
      <c r="B13" s="10"/>
      <c r="D13" s="1">
        <f t="shared" si="0"/>
        <v>287.5</v>
      </c>
      <c r="E13" s="1">
        <f t="shared" si="1"/>
        <v>2.420385590460563E-3</v>
      </c>
    </row>
    <row r="14" spans="1:5" x14ac:dyDescent="0.25">
      <c r="D14" s="1">
        <f t="shared" si="0"/>
        <v>292.5</v>
      </c>
      <c r="E14" s="1">
        <f t="shared" si="1"/>
        <v>2.8047867174646984E-3</v>
      </c>
    </row>
    <row r="15" spans="1:5" x14ac:dyDescent="0.25">
      <c r="D15" s="1">
        <f t="shared" si="0"/>
        <v>297.5</v>
      </c>
      <c r="E15" s="1">
        <f t="shared" si="1"/>
        <v>3.2418245293973245E-3</v>
      </c>
    </row>
    <row r="16" spans="1:5" x14ac:dyDescent="0.25">
      <c r="D16" s="1">
        <f t="shared" si="0"/>
        <v>302.5</v>
      </c>
      <c r="E16" s="1">
        <f t="shared" si="1"/>
        <v>3.7375311960993604E-3</v>
      </c>
    </row>
    <row r="17" spans="4:5" x14ac:dyDescent="0.25">
      <c r="D17" s="1">
        <f t="shared" si="0"/>
        <v>307.5</v>
      </c>
      <c r="E17" s="1">
        <f t="shared" si="1"/>
        <v>4.2984780966496662E-3</v>
      </c>
    </row>
    <row r="18" spans="4:5" x14ac:dyDescent="0.25">
      <c r="D18" s="1">
        <f t="shared" si="0"/>
        <v>312.5</v>
      </c>
      <c r="E18" s="1">
        <f t="shared" si="1"/>
        <v>4.9318036129974829E-3</v>
      </c>
    </row>
    <row r="19" spans="4:5" x14ac:dyDescent="0.25">
      <c r="D19" s="1">
        <f t="shared" si="0"/>
        <v>317.5</v>
      </c>
      <c r="E19" s="1">
        <f t="shared" si="1"/>
        <v>5.6452388333544266E-3</v>
      </c>
    </row>
    <row r="20" spans="4:5" x14ac:dyDescent="0.25">
      <c r="D20" s="1">
        <f t="shared" si="0"/>
        <v>322.5</v>
      </c>
      <c r="E20" s="1">
        <f t="shared" si="1"/>
        <v>6.4471302214442602E-3</v>
      </c>
    </row>
    <row r="21" spans="4:5" x14ac:dyDescent="0.25">
      <c r="D21" s="1">
        <f t="shared" si="0"/>
        <v>327.5</v>
      </c>
      <c r="E21" s="1">
        <f t="shared" si="1"/>
        <v>7.3464581173084574E-3</v>
      </c>
    </row>
    <row r="22" spans="4:5" x14ac:dyDescent="0.25">
      <c r="D22" s="1">
        <f t="shared" si="0"/>
        <v>332.5</v>
      </c>
      <c r="E22" s="1">
        <f t="shared" si="1"/>
        <v>8.3528497179477419E-3</v>
      </c>
    </row>
    <row r="23" spans="4:5" x14ac:dyDescent="0.25">
      <c r="D23" s="1">
        <f t="shared" si="0"/>
        <v>337.5</v>
      </c>
      <c r="E23" s="1">
        <f t="shared" si="1"/>
        <v>9.4765849399694804E-3</v>
      </c>
    </row>
    <row r="24" spans="4:5" x14ac:dyDescent="0.25">
      <c r="D24" s="1">
        <f t="shared" si="0"/>
        <v>342.5</v>
      </c>
      <c r="E24" s="1">
        <f t="shared" si="1"/>
        <v>1.0728593290521544E-2</v>
      </c>
    </row>
    <row r="25" spans="4:5" x14ac:dyDescent="0.25">
      <c r="D25" s="1">
        <f t="shared" si="0"/>
        <v>347.5</v>
      </c>
      <c r="E25" s="1">
        <f t="shared" si="1"/>
        <v>1.2120439566925005E-2</v>
      </c>
    </row>
    <row r="26" spans="4:5" x14ac:dyDescent="0.25">
      <c r="D26" s="1">
        <f t="shared" si="0"/>
        <v>352.5</v>
      </c>
      <c r="E26" s="1">
        <f t="shared" si="1"/>
        <v>1.3664295870641267E-2</v>
      </c>
    </row>
    <row r="27" spans="4:5" x14ac:dyDescent="0.25">
      <c r="D27" s="1">
        <f t="shared" si="0"/>
        <v>357.5</v>
      </c>
      <c r="E27" s="1">
        <f t="shared" si="1"/>
        <v>1.5372897060335396E-2</v>
      </c>
    </row>
    <row r="28" spans="4:5" x14ac:dyDescent="0.25">
      <c r="D28" s="1">
        <f t="shared" si="0"/>
        <v>362.5</v>
      </c>
      <c r="E28" s="1">
        <f t="shared" si="1"/>
        <v>1.7259476386972589E-2</v>
      </c>
    </row>
    <row r="29" spans="4:5" x14ac:dyDescent="0.25">
      <c r="D29" s="1">
        <f t="shared" si="0"/>
        <v>367.5</v>
      </c>
      <c r="E29" s="1">
        <f t="shared" si="1"/>
        <v>1.9337677659292233E-2</v>
      </c>
    </row>
    <row r="30" spans="4:5" x14ac:dyDescent="0.25">
      <c r="D30" s="1">
        <f t="shared" si="0"/>
        <v>372.5</v>
      </c>
      <c r="E30" s="1">
        <f t="shared" si="1"/>
        <v>2.1621439892707754E-2</v>
      </c>
    </row>
    <row r="31" spans="4:5" x14ac:dyDescent="0.25">
      <c r="D31" s="1">
        <f t="shared" si="0"/>
        <v>377.5</v>
      </c>
      <c r="E31" s="1">
        <f t="shared" si="1"/>
        <v>2.4124850015597728E-2</v>
      </c>
    </row>
    <row r="32" spans="4:5" x14ac:dyDescent="0.25">
      <c r="D32" s="1">
        <f t="shared" si="0"/>
        <v>382.5</v>
      </c>
      <c r="E32" s="1">
        <f t="shared" si="1"/>
        <v>2.6861958866957379E-2</v>
      </c>
    </row>
    <row r="33" spans="4:5" x14ac:dyDescent="0.25">
      <c r="D33" s="1">
        <f t="shared" si="0"/>
        <v>387.5</v>
      </c>
      <c r="E33" s="1">
        <f t="shared" si="1"/>
        <v>2.9846555448500772E-2</v>
      </c>
    </row>
    <row r="34" spans="4:5" x14ac:dyDescent="0.25">
      <c r="D34" s="1">
        <f t="shared" si="0"/>
        <v>392.5</v>
      </c>
      <c r="E34" s="1">
        <f t="shared" si="1"/>
        <v>3.3091894231004199E-2</v>
      </c>
    </row>
    <row r="35" spans="4:5" x14ac:dyDescent="0.25">
      <c r="D35" s="1">
        <f t="shared" si="0"/>
        <v>397.5</v>
      </c>
      <c r="E35" s="1">
        <f t="shared" si="1"/>
        <v>3.6610370307101833E-2</v>
      </c>
    </row>
    <row r="36" spans="4:5" x14ac:dyDescent="0.25">
      <c r="D36" s="1">
        <f t="shared" ref="D36:D52" si="2">D35+delta_x</f>
        <v>402.5</v>
      </c>
      <c r="E36" s="1">
        <f t="shared" ref="E36:E67" si="3">C_*(beta/alpha)*(D36/alpha)^(beta-1)*EXP(-((D36/alpha)^beta))</f>
        <v>4.0413137389840446E-2</v>
      </c>
    </row>
    <row r="37" spans="4:5" x14ac:dyDescent="0.25">
      <c r="D37" s="1">
        <f t="shared" si="2"/>
        <v>407.5</v>
      </c>
      <c r="E37" s="1">
        <f t="shared" si="3"/>
        <v>4.4509664148681898E-2</v>
      </c>
    </row>
    <row r="38" spans="4:5" x14ac:dyDescent="0.25">
      <c r="D38" s="1">
        <f t="shared" si="2"/>
        <v>412.5</v>
      </c>
      <c r="E38" s="1">
        <f t="shared" si="3"/>
        <v>4.8907225234901895E-2</v>
      </c>
    </row>
    <row r="39" spans="4:5" x14ac:dyDescent="0.25">
      <c r="D39" s="1">
        <f t="shared" si="2"/>
        <v>417.5</v>
      </c>
      <c r="E39" s="1">
        <f t="shared" si="3"/>
        <v>5.3610324670563994E-2</v>
      </c>
    </row>
    <row r="40" spans="4:5" x14ac:dyDescent="0.25">
      <c r="D40" s="1">
        <f t="shared" si="2"/>
        <v>422.5</v>
      </c>
      <c r="E40" s="1">
        <f t="shared" si="3"/>
        <v>5.8620051163360866E-2</v>
      </c>
    </row>
    <row r="41" spans="4:5" x14ac:dyDescent="0.25">
      <c r="D41" s="1">
        <f t="shared" si="2"/>
        <v>427.5</v>
      </c>
      <c r="E41" s="1">
        <f t="shared" si="3"/>
        <v>6.3933367473974656E-2</v>
      </c>
    </row>
    <row r="42" spans="4:5" x14ac:dyDescent="0.25">
      <c r="D42" s="1">
        <f t="shared" si="2"/>
        <v>432.5</v>
      </c>
      <c r="E42" s="1">
        <f t="shared" si="3"/>
        <v>6.9542339314459523E-2</v>
      </c>
    </row>
    <row r="43" spans="4:5" x14ac:dyDescent="0.25">
      <c r="D43" s="1">
        <f t="shared" si="2"/>
        <v>437.5</v>
      </c>
      <c r="E43" s="1">
        <f t="shared" si="3"/>
        <v>7.5433313499149529E-2</v>
      </c>
    </row>
    <row r="44" spans="4:5" x14ac:dyDescent="0.25">
      <c r="D44" s="1">
        <f t="shared" si="2"/>
        <v>442.5</v>
      </c>
      <c r="E44" s="1">
        <f t="shared" si="3"/>
        <v>8.1586060287840809E-2</v>
      </c>
    </row>
    <row r="45" spans="4:5" x14ac:dyDescent="0.25">
      <c r="D45" s="1">
        <f t="shared" si="2"/>
        <v>447.5</v>
      </c>
      <c r="E45" s="1">
        <f t="shared" si="3"/>
        <v>8.7972901102902748E-2</v>
      </c>
    </row>
    <row r="46" spans="4:5" x14ac:dyDescent="0.25">
      <c r="D46" s="1">
        <f t="shared" si="2"/>
        <v>452.5</v>
      </c>
      <c r="E46" s="1">
        <f t="shared" si="3"/>
        <v>9.4557850059518556E-2</v>
      </c>
    </row>
    <row r="47" spans="4:5" x14ac:dyDescent="0.25">
      <c r="D47" s="1">
        <f t="shared" si="2"/>
        <v>457.5</v>
      </c>
      <c r="E47" s="1">
        <f t="shared" si="3"/>
        <v>0.10129580593143718</v>
      </c>
    </row>
    <row r="48" spans="4:5" x14ac:dyDescent="0.25">
      <c r="D48" s="1">
        <f t="shared" si="2"/>
        <v>462.5</v>
      </c>
      <c r="E48" s="1">
        <f t="shared" si="3"/>
        <v>0.10813184008146584</v>
      </c>
    </row>
    <row r="49" spans="4:5" x14ac:dyDescent="0.25">
      <c r="D49" s="1">
        <f t="shared" si="2"/>
        <v>467.5</v>
      </c>
      <c r="E49" s="1">
        <f t="shared" si="3"/>
        <v>0.11500063516918167</v>
      </c>
    </row>
    <row r="50" spans="4:5" x14ac:dyDescent="0.25">
      <c r="D50" s="1">
        <f t="shared" si="2"/>
        <v>472.5</v>
      </c>
      <c r="E50" s="1">
        <f t="shared" si="3"/>
        <v>0.12182613858109204</v>
      </c>
    </row>
    <row r="51" spans="4:5" x14ac:dyDescent="0.25">
      <c r="D51" s="1">
        <f t="shared" si="2"/>
        <v>477.5</v>
      </c>
      <c r="E51" s="1">
        <f t="shared" si="3"/>
        <v>0.12852150277249499</v>
      </c>
    </row>
    <row r="52" spans="4:5" x14ac:dyDescent="0.25">
      <c r="D52" s="1">
        <f t="shared" si="2"/>
        <v>482.5</v>
      </c>
      <c r="E52" s="1">
        <f t="shared" si="3"/>
        <v>0.13498939109257901</v>
      </c>
    </row>
    <row r="53" spans="4:5" x14ac:dyDescent="0.25">
      <c r="D53" s="1">
        <f t="shared" ref="D53:D100" si="4">D52+delta_x</f>
        <v>487.5</v>
      </c>
      <c r="E53" s="1">
        <f t="shared" si="3"/>
        <v>0.14112273096946709</v>
      </c>
    </row>
    <row r="54" spans="4:5" x14ac:dyDescent="0.25">
      <c r="D54" s="1">
        <f t="shared" si="4"/>
        <v>492.5</v>
      </c>
      <c r="E54" s="1">
        <f t="shared" si="3"/>
        <v>0.14680599512009945</v>
      </c>
    </row>
    <row r="55" spans="4:5" x14ac:dyDescent="0.25">
      <c r="D55" s="1">
        <f t="shared" si="4"/>
        <v>497.5</v>
      </c>
      <c r="E55" s="1">
        <f t="shared" si="3"/>
        <v>0.15191708411163343</v>
      </c>
    </row>
    <row r="56" spans="4:5" x14ac:dyDescent="0.25">
      <c r="D56" s="1">
        <f t="shared" si="4"/>
        <v>502.5</v>
      </c>
      <c r="E56" s="1">
        <f t="shared" si="3"/>
        <v>0.15632986846151678</v>
      </c>
    </row>
    <row r="57" spans="4:5" x14ac:dyDescent="0.25">
      <c r="D57" s="1">
        <f t="shared" si="4"/>
        <v>507.5</v>
      </c>
      <c r="E57" s="1">
        <f t="shared" si="3"/>
        <v>0.15991742394688616</v>
      </c>
    </row>
    <row r="58" spans="4:5" x14ac:dyDescent="0.25">
      <c r="D58" s="1">
        <f t="shared" si="4"/>
        <v>512.5</v>
      </c>
      <c r="E58" s="1">
        <f t="shared" si="3"/>
        <v>0.16255595865715011</v>
      </c>
    </row>
    <row r="59" spans="4:5" x14ac:dyDescent="0.25">
      <c r="D59" s="1">
        <f t="shared" si="4"/>
        <v>517.5</v>
      </c>
      <c r="E59" s="1">
        <f t="shared" si="3"/>
        <v>0.16412938395777688</v>
      </c>
    </row>
    <row r="60" spans="4:5" x14ac:dyDescent="0.25">
      <c r="D60" s="1">
        <f t="shared" si="4"/>
        <v>522.5</v>
      </c>
      <c r="E60" s="1">
        <f t="shared" si="3"/>
        <v>0.16453442432416046</v>
      </c>
    </row>
    <row r="61" spans="4:5" x14ac:dyDescent="0.25">
      <c r="D61" s="1">
        <f t="shared" si="4"/>
        <v>527.5</v>
      </c>
      <c r="E61" s="1">
        <f t="shared" si="3"/>
        <v>0.16368609472171983</v>
      </c>
    </row>
    <row r="62" spans="4:5" x14ac:dyDescent="0.25">
      <c r="D62" s="1">
        <f t="shared" si="4"/>
        <v>532.5</v>
      </c>
      <c r="E62" s="1">
        <f t="shared" si="3"/>
        <v>0.1615233023749934</v>
      </c>
    </row>
    <row r="63" spans="4:5" x14ac:dyDescent="0.25">
      <c r="D63" s="1">
        <f t="shared" si="4"/>
        <v>537.5</v>
      </c>
      <c r="E63" s="1">
        <f t="shared" si="3"/>
        <v>0.15801425793520579</v>
      </c>
    </row>
    <row r="64" spans="4:5" x14ac:dyDescent="0.25">
      <c r="D64" s="1">
        <f t="shared" si="4"/>
        <v>542.5</v>
      </c>
      <c r="E64" s="1">
        <f t="shared" si="3"/>
        <v>0.15316131688433329</v>
      </c>
    </row>
    <row r="65" spans="4:5" x14ac:dyDescent="0.25">
      <c r="D65" s="1">
        <f t="shared" si="4"/>
        <v>547.5</v>
      </c>
      <c r="E65" s="1">
        <f t="shared" si="3"/>
        <v>0.14700482505579385</v>
      </c>
    </row>
    <row r="66" spans="4:5" x14ac:dyDescent="0.25">
      <c r="D66" s="1">
        <f t="shared" si="4"/>
        <v>552.5</v>
      </c>
      <c r="E66" s="1">
        <f t="shared" si="3"/>
        <v>0.13962552321306729</v>
      </c>
    </row>
    <row r="67" spans="4:5" x14ac:dyDescent="0.25">
      <c r="D67" s="1">
        <f t="shared" si="4"/>
        <v>557.5</v>
      </c>
      <c r="E67" s="1">
        <f t="shared" si="3"/>
        <v>0.13114508563261176</v>
      </c>
    </row>
    <row r="68" spans="4:5" x14ac:dyDescent="0.25">
      <c r="D68" s="1">
        <f t="shared" si="4"/>
        <v>562.5</v>
      </c>
      <c r="E68" s="1">
        <f t="shared" ref="E68:E99" si="5">C_*(beta/alpha)*(D68/alpha)^(beta-1)*EXP(-((D68/alpha)^beta))</f>
        <v>0.1217244359783386</v>
      </c>
    </row>
    <row r="69" spans="4:5" x14ac:dyDescent="0.25">
      <c r="D69" s="1">
        <f t="shared" si="4"/>
        <v>567.5</v>
      </c>
      <c r="E69" s="1">
        <f t="shared" si="5"/>
        <v>0.11155960620683925</v>
      </c>
    </row>
    <row r="70" spans="4:5" x14ac:dyDescent="0.25">
      <c r="D70" s="1">
        <f t="shared" si="4"/>
        <v>572.5</v>
      </c>
      <c r="E70" s="1">
        <f t="shared" si="5"/>
        <v>0.10087508067680256</v>
      </c>
    </row>
    <row r="71" spans="4:5" x14ac:dyDescent="0.25">
      <c r="D71" s="1">
        <f t="shared" si="4"/>
        <v>577.5</v>
      </c>
      <c r="E71" s="1">
        <f t="shared" si="5"/>
        <v>8.9914789918920088E-2</v>
      </c>
    </row>
    <row r="72" spans="4:5" x14ac:dyDescent="0.25">
      <c r="D72" s="1">
        <f t="shared" si="4"/>
        <v>582.5</v>
      </c>
      <c r="E72" s="1">
        <f t="shared" si="5"/>
        <v>7.893116913677771E-2</v>
      </c>
    </row>
    <row r="73" spans="4:5" x14ac:dyDescent="0.25">
      <c r="D73" s="1">
        <f t="shared" si="4"/>
        <v>587.5</v>
      </c>
      <c r="E73" s="1">
        <f t="shared" si="5"/>
        <v>6.8172948510357198E-2</v>
      </c>
    </row>
    <row r="74" spans="4:5" x14ac:dyDescent="0.25">
      <c r="D74" s="1">
        <f t="shared" si="4"/>
        <v>592.5</v>
      </c>
      <c r="E74" s="1">
        <f t="shared" si="5"/>
        <v>5.7872561244165642E-2</v>
      </c>
    </row>
    <row r="75" spans="4:5" x14ac:dyDescent="0.25">
      <c r="D75" s="1">
        <f t="shared" si="4"/>
        <v>597.5</v>
      </c>
      <c r="E75" s="1">
        <f t="shared" si="5"/>
        <v>4.8234203027147364E-2</v>
      </c>
    </row>
    <row r="76" spans="4:5" x14ac:dyDescent="0.25">
      <c r="D76" s="1">
        <f t="shared" si="4"/>
        <v>602.5</v>
      </c>
      <c r="E76" s="1">
        <f t="shared" si="5"/>
        <v>3.9423617822654203E-2</v>
      </c>
    </row>
    <row r="77" spans="4:5" x14ac:dyDescent="0.25">
      <c r="D77" s="1">
        <f t="shared" si="4"/>
        <v>607.5</v>
      </c>
      <c r="E77" s="1">
        <f t="shared" si="5"/>
        <v>3.1560594599467452E-2</v>
      </c>
    </row>
    <row r="78" spans="4:5" x14ac:dyDescent="0.25">
      <c r="D78" s="1">
        <f t="shared" si="4"/>
        <v>612.5</v>
      </c>
      <c r="E78" s="1">
        <f t="shared" si="5"/>
        <v>2.4714930449182226E-2</v>
      </c>
    </row>
    <row r="79" spans="4:5" x14ac:dyDescent="0.25">
      <c r="D79" s="1">
        <f t="shared" si="4"/>
        <v>617.5</v>
      </c>
      <c r="E79" s="1">
        <f t="shared" si="5"/>
        <v>1.8906263603790798E-2</v>
      </c>
    </row>
    <row r="80" spans="4:5" x14ac:dyDescent="0.25">
      <c r="D80" s="1">
        <f t="shared" si="4"/>
        <v>622.5</v>
      </c>
      <c r="E80" s="1">
        <f t="shared" si="5"/>
        <v>1.4107746290376607E-2</v>
      </c>
    </row>
    <row r="81" spans="4:5" x14ac:dyDescent="0.25">
      <c r="D81" s="1">
        <f t="shared" si="4"/>
        <v>627.5</v>
      </c>
      <c r="E81" s="1">
        <f t="shared" si="5"/>
        <v>1.0253074384639413E-2</v>
      </c>
    </row>
    <row r="82" spans="4:5" x14ac:dyDescent="0.25">
      <c r="D82" s="1">
        <f t="shared" si="4"/>
        <v>632.5</v>
      </c>
      <c r="E82" s="1">
        <f t="shared" si="5"/>
        <v>7.2459919837508545E-3</v>
      </c>
    </row>
    <row r="83" spans="4:5" x14ac:dyDescent="0.25">
      <c r="D83" s="1">
        <f t="shared" si="4"/>
        <v>637.5</v>
      </c>
      <c r="E83" s="1">
        <f t="shared" si="5"/>
        <v>4.9711146262366611E-3</v>
      </c>
    </row>
    <row r="84" spans="4:5" x14ac:dyDescent="0.25">
      <c r="D84" s="1">
        <f t="shared" si="4"/>
        <v>642.5</v>
      </c>
      <c r="E84" s="1">
        <f t="shared" si="5"/>
        <v>3.3048159266199817E-3</v>
      </c>
    </row>
    <row r="85" spans="4:5" x14ac:dyDescent="0.25">
      <c r="D85" s="1">
        <f t="shared" si="4"/>
        <v>647.5</v>
      </c>
      <c r="E85" s="1">
        <f t="shared" si="5"/>
        <v>2.1250170760351555E-3</v>
      </c>
    </row>
    <row r="86" spans="4:5" x14ac:dyDescent="0.25">
      <c r="D86" s="1">
        <f t="shared" si="4"/>
        <v>652.5</v>
      </c>
      <c r="E86" s="1">
        <f t="shared" si="5"/>
        <v>1.3189859652000281E-3</v>
      </c>
    </row>
    <row r="87" spans="4:5" x14ac:dyDescent="0.25">
      <c r="D87" s="1">
        <f t="shared" si="4"/>
        <v>657.5</v>
      </c>
      <c r="E87" s="1">
        <f t="shared" si="5"/>
        <v>7.886357138593966E-4</v>
      </c>
    </row>
    <row r="88" spans="4:5" x14ac:dyDescent="0.25">
      <c r="D88" s="1">
        <f t="shared" si="4"/>
        <v>662.5</v>
      </c>
      <c r="E88" s="1">
        <f t="shared" si="5"/>
        <v>4.5323155065314999E-4</v>
      </c>
    </row>
    <row r="89" spans="4:5" x14ac:dyDescent="0.25">
      <c r="D89" s="1">
        <f t="shared" si="4"/>
        <v>667.5</v>
      </c>
      <c r="E89" s="1">
        <f t="shared" si="5"/>
        <v>2.4978774459995907E-4</v>
      </c>
    </row>
    <row r="90" spans="4:5" x14ac:dyDescent="0.25">
      <c r="D90" s="1">
        <f t="shared" si="4"/>
        <v>672.5</v>
      </c>
      <c r="E90" s="1">
        <f t="shared" si="5"/>
        <v>1.3169768226791508E-4</v>
      </c>
    </row>
    <row r="91" spans="4:5" x14ac:dyDescent="0.25">
      <c r="D91" s="1">
        <f t="shared" si="4"/>
        <v>677.5</v>
      </c>
      <c r="E91" s="1">
        <f t="shared" si="5"/>
        <v>6.6257725767779248E-5</v>
      </c>
    </row>
    <row r="92" spans="4:5" x14ac:dyDescent="0.25">
      <c r="D92" s="1">
        <f t="shared" si="4"/>
        <v>682.5</v>
      </c>
      <c r="E92" s="1">
        <f t="shared" si="5"/>
        <v>3.1723863828647808E-5</v>
      </c>
    </row>
    <row r="93" spans="4:5" x14ac:dyDescent="0.25">
      <c r="D93" s="1">
        <f t="shared" si="4"/>
        <v>687.5</v>
      </c>
      <c r="E93" s="1">
        <f t="shared" si="5"/>
        <v>1.441479976010676E-5</v>
      </c>
    </row>
    <row r="94" spans="4:5" x14ac:dyDescent="0.25">
      <c r="D94" s="1">
        <f t="shared" si="4"/>
        <v>692.5</v>
      </c>
      <c r="E94" s="1">
        <f t="shared" si="5"/>
        <v>6.1976292766438497E-6</v>
      </c>
    </row>
    <row r="95" spans="4:5" x14ac:dyDescent="0.25">
      <c r="D95" s="1">
        <f t="shared" si="4"/>
        <v>697.5</v>
      </c>
      <c r="E95" s="1">
        <f t="shared" si="5"/>
        <v>2.5135967500548329E-6</v>
      </c>
    </row>
    <row r="96" spans="4:5" x14ac:dyDescent="0.25">
      <c r="D96" s="1">
        <f t="shared" si="4"/>
        <v>702.5</v>
      </c>
      <c r="E96" s="1">
        <f t="shared" si="5"/>
        <v>9.5854338534619481E-7</v>
      </c>
    </row>
    <row r="97" spans="4:5" x14ac:dyDescent="0.25">
      <c r="D97" s="1">
        <f t="shared" si="4"/>
        <v>707.5</v>
      </c>
      <c r="E97" s="1">
        <f t="shared" si="5"/>
        <v>3.4253037261832173E-7</v>
      </c>
    </row>
    <row r="98" spans="4:5" x14ac:dyDescent="0.25">
      <c r="D98" s="1">
        <f t="shared" si="4"/>
        <v>712.5</v>
      </c>
      <c r="E98" s="1">
        <f t="shared" si="5"/>
        <v>1.1429089295625061E-7</v>
      </c>
    </row>
    <row r="99" spans="4:5" x14ac:dyDescent="0.25">
      <c r="D99" s="1">
        <f t="shared" si="4"/>
        <v>717.5</v>
      </c>
      <c r="E99" s="1">
        <f t="shared" si="5"/>
        <v>3.5475596838173383E-8</v>
      </c>
    </row>
    <row r="100" spans="4:5" x14ac:dyDescent="0.25">
      <c r="D100" s="1">
        <f t="shared" si="4"/>
        <v>722.5</v>
      </c>
      <c r="E100" s="1">
        <f t="shared" ref="E100" si="6">C_*(beta/alpha)*(D100/alpha)^(beta-1)*EXP(-((D100/alpha)^beta))</f>
        <v>1.0203682717275657E-8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FInal_Cryogenic_Dateset</vt:lpstr>
      <vt:lpstr>Weibull</vt:lpstr>
      <vt:lpstr>plot (2)</vt:lpstr>
      <vt:lpstr>alpha</vt:lpstr>
      <vt:lpstr>beta</vt:lpstr>
      <vt:lpstr>C_</vt:lpstr>
      <vt:lpstr>delta_x</vt:lpstr>
      <vt:lpstr>stepsize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2018-12-17T05:20:21Z</dcterms:created>
  <dcterms:modified xsi:type="dcterms:W3CDTF">2019-03-21T21:38:48Z</dcterms:modified>
</cp:coreProperties>
</file>