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oug\Desktop\manuscript_size_reduction\figs\"/>
    </mc:Choice>
  </mc:AlternateContent>
  <bookViews>
    <workbookView xWindow="0" yWindow="0" windowWidth="20160" windowHeight="9420" activeTab="1"/>
  </bookViews>
  <sheets>
    <sheet name="plot" sheetId="4" r:id="rId1"/>
    <sheet name="plot (2)" sheetId="5" r:id="rId2"/>
    <sheet name="FInal_Cryogenic_Dateset" sheetId="1" r:id="rId3"/>
    <sheet name="Weibull" sheetId="3" r:id="rId4"/>
  </sheets>
  <definedNames>
    <definedName name="alpha">Weibull!$B$2</definedName>
    <definedName name="beta">Weibull!$B$3</definedName>
    <definedName name="C_">Weibull!$B$4</definedName>
    <definedName name="delta_x">Weibull!$B$6</definedName>
    <definedName name="stepsize">FInal_Cryogenic_Dateset!$L$8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89" i="1" l="1"/>
  <c r="I87" i="1"/>
  <c r="I86" i="1" s="1"/>
  <c r="I84" i="1"/>
  <c r="I83" i="1" s="1"/>
  <c r="I81" i="1"/>
  <c r="I80" i="1"/>
  <c r="I78" i="1"/>
  <c r="I77" i="1"/>
  <c r="I75" i="1"/>
  <c r="I74" i="1" s="1"/>
  <c r="I72" i="1"/>
  <c r="I71" i="1" s="1"/>
  <c r="I69" i="1"/>
  <c r="I68" i="1"/>
  <c r="I66" i="1"/>
  <c r="I65" i="1"/>
  <c r="I63" i="1"/>
  <c r="I62" i="1" s="1"/>
  <c r="I60" i="1"/>
  <c r="F21" i="1" l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F3" i="1"/>
  <c r="F2" i="1"/>
  <c r="C410" i="1"/>
  <c r="C409" i="1"/>
  <c r="C408" i="1"/>
  <c r="C407" i="1"/>
  <c r="C406" i="1"/>
  <c r="C405" i="1"/>
  <c r="C404" i="1"/>
  <c r="C403" i="1"/>
  <c r="C402" i="1"/>
  <c r="C401" i="1"/>
  <c r="C400" i="1"/>
  <c r="C399" i="1"/>
  <c r="C398" i="1"/>
  <c r="C397" i="1"/>
  <c r="C396" i="1"/>
  <c r="C395" i="1"/>
  <c r="C394" i="1"/>
  <c r="C393" i="1"/>
  <c r="C392" i="1"/>
  <c r="C391" i="1"/>
  <c r="C390" i="1"/>
  <c r="C389" i="1"/>
  <c r="C388" i="1"/>
  <c r="C387" i="1"/>
  <c r="C386" i="1"/>
  <c r="C385" i="1"/>
  <c r="C384" i="1"/>
  <c r="C383" i="1"/>
  <c r="C382" i="1"/>
  <c r="C381" i="1"/>
  <c r="C380" i="1"/>
  <c r="C379" i="1"/>
  <c r="C378" i="1"/>
  <c r="C377" i="1"/>
  <c r="C376" i="1"/>
  <c r="C375" i="1"/>
  <c r="C374" i="1"/>
  <c r="C373" i="1"/>
  <c r="C372" i="1"/>
  <c r="C371" i="1"/>
  <c r="C370" i="1"/>
  <c r="C369" i="1"/>
  <c r="C368" i="1"/>
  <c r="C367" i="1"/>
  <c r="C366" i="1"/>
  <c r="C365" i="1"/>
  <c r="C364" i="1"/>
  <c r="C363" i="1"/>
  <c r="C362" i="1"/>
  <c r="C361" i="1"/>
  <c r="C360" i="1"/>
  <c r="C359" i="1"/>
  <c r="C358" i="1"/>
  <c r="C357" i="1"/>
  <c r="C356" i="1"/>
  <c r="C355" i="1"/>
  <c r="C354" i="1"/>
  <c r="C353" i="1"/>
  <c r="C352" i="1"/>
  <c r="C351" i="1"/>
  <c r="C350" i="1"/>
  <c r="C349" i="1"/>
  <c r="C348" i="1"/>
  <c r="C347" i="1"/>
  <c r="C346" i="1"/>
  <c r="C345" i="1"/>
  <c r="C344" i="1"/>
  <c r="C343" i="1"/>
  <c r="C342" i="1"/>
  <c r="C341" i="1"/>
  <c r="C340" i="1"/>
  <c r="C339" i="1"/>
  <c r="C338" i="1"/>
  <c r="C337" i="1"/>
  <c r="C336" i="1"/>
  <c r="C335" i="1"/>
  <c r="C334" i="1"/>
  <c r="C333" i="1"/>
  <c r="C332" i="1"/>
  <c r="C331" i="1"/>
  <c r="C330" i="1"/>
  <c r="C329" i="1"/>
  <c r="C328" i="1"/>
  <c r="C327" i="1"/>
  <c r="C326" i="1"/>
  <c r="C325" i="1"/>
  <c r="C324" i="1"/>
  <c r="C323" i="1"/>
  <c r="C322" i="1"/>
  <c r="C321" i="1"/>
  <c r="C320" i="1"/>
  <c r="C319" i="1"/>
  <c r="C318" i="1"/>
  <c r="C317" i="1"/>
  <c r="C316" i="1"/>
  <c r="C315" i="1"/>
  <c r="C314" i="1"/>
  <c r="C313" i="1"/>
  <c r="C312" i="1"/>
  <c r="C311" i="1"/>
  <c r="C310" i="1"/>
  <c r="C309" i="1"/>
  <c r="C308" i="1"/>
  <c r="C307" i="1"/>
  <c r="C306" i="1"/>
  <c r="C305" i="1"/>
  <c r="C304" i="1"/>
  <c r="C303" i="1"/>
  <c r="C302" i="1"/>
  <c r="C301" i="1"/>
  <c r="C300" i="1"/>
  <c r="C299" i="1"/>
  <c r="C298" i="1"/>
  <c r="C297" i="1"/>
  <c r="C296" i="1"/>
  <c r="C295" i="1"/>
  <c r="C294" i="1"/>
  <c r="C293" i="1"/>
  <c r="C292" i="1"/>
  <c r="C291" i="1"/>
  <c r="C290" i="1"/>
  <c r="C289" i="1"/>
  <c r="C288" i="1"/>
  <c r="C287" i="1"/>
  <c r="C286" i="1"/>
  <c r="C285" i="1"/>
  <c r="C284" i="1"/>
  <c r="C283" i="1"/>
  <c r="C282" i="1"/>
  <c r="C281" i="1"/>
  <c r="C280" i="1"/>
  <c r="C279" i="1"/>
  <c r="C278" i="1"/>
  <c r="C277" i="1"/>
  <c r="C276" i="1"/>
  <c r="C275" i="1"/>
  <c r="C274" i="1"/>
  <c r="C273" i="1"/>
  <c r="C272" i="1"/>
  <c r="C271" i="1"/>
  <c r="C270" i="1"/>
  <c r="C269" i="1"/>
  <c r="C268" i="1"/>
  <c r="C267" i="1"/>
  <c r="C266" i="1"/>
  <c r="C265" i="1"/>
  <c r="C264" i="1"/>
  <c r="C263" i="1"/>
  <c r="C262" i="1"/>
  <c r="C261" i="1"/>
  <c r="C260" i="1"/>
  <c r="C259" i="1"/>
  <c r="C258" i="1"/>
  <c r="C257" i="1"/>
  <c r="C256" i="1"/>
  <c r="C255" i="1"/>
  <c r="C254" i="1"/>
  <c r="C253" i="1"/>
  <c r="C252" i="1"/>
  <c r="C251" i="1"/>
  <c r="C250" i="1"/>
  <c r="C249" i="1"/>
  <c r="C248" i="1"/>
  <c r="C247" i="1"/>
  <c r="C246" i="1"/>
  <c r="C245" i="1"/>
  <c r="C244" i="1"/>
  <c r="C243" i="1"/>
  <c r="C242" i="1"/>
  <c r="C241" i="1"/>
  <c r="C240" i="1"/>
  <c r="C239" i="1"/>
  <c r="C238" i="1"/>
  <c r="C237" i="1"/>
  <c r="C236" i="1"/>
  <c r="C235" i="1"/>
  <c r="C234" i="1"/>
  <c r="C233" i="1"/>
  <c r="C232" i="1"/>
  <c r="C231" i="1"/>
  <c r="C230" i="1"/>
  <c r="C229" i="1"/>
  <c r="C228" i="1"/>
  <c r="C227" i="1"/>
  <c r="C226" i="1"/>
  <c r="C225" i="1"/>
  <c r="C224" i="1"/>
  <c r="C223" i="1"/>
  <c r="C222" i="1"/>
  <c r="C221" i="1"/>
  <c r="C220" i="1"/>
  <c r="C219" i="1"/>
  <c r="C218" i="1"/>
  <c r="C217" i="1"/>
  <c r="C216" i="1"/>
  <c r="C215" i="1"/>
  <c r="C214" i="1"/>
  <c r="C213" i="1"/>
  <c r="C212" i="1"/>
  <c r="C211" i="1"/>
  <c r="C210" i="1"/>
  <c r="C209" i="1"/>
  <c r="C208" i="1"/>
  <c r="C207" i="1"/>
  <c r="C206" i="1"/>
  <c r="C205" i="1"/>
  <c r="C204" i="1"/>
  <c r="C203" i="1"/>
  <c r="C202" i="1"/>
  <c r="C201" i="1"/>
  <c r="C200" i="1"/>
  <c r="C199" i="1"/>
  <c r="C198" i="1"/>
  <c r="C197" i="1"/>
  <c r="C196" i="1"/>
  <c r="C195" i="1"/>
  <c r="C194" i="1"/>
  <c r="C193" i="1"/>
  <c r="C192" i="1"/>
  <c r="C191" i="1"/>
  <c r="C190" i="1"/>
  <c r="C189" i="1"/>
  <c r="C188" i="1"/>
  <c r="C187" i="1"/>
  <c r="C186" i="1"/>
  <c r="C185" i="1"/>
  <c r="C184" i="1"/>
  <c r="C183" i="1"/>
  <c r="C182" i="1"/>
  <c r="C181" i="1"/>
  <c r="C180" i="1"/>
  <c r="C179" i="1"/>
  <c r="C178" i="1"/>
  <c r="C177" i="1"/>
  <c r="C176" i="1"/>
  <c r="C175" i="1"/>
  <c r="C174" i="1"/>
  <c r="C173" i="1"/>
  <c r="C172" i="1"/>
  <c r="C171" i="1"/>
  <c r="C170" i="1"/>
  <c r="C169" i="1"/>
  <c r="C168" i="1"/>
  <c r="C167" i="1"/>
  <c r="C166" i="1"/>
  <c r="C165" i="1"/>
  <c r="C164" i="1"/>
  <c r="C163" i="1"/>
  <c r="C162" i="1"/>
  <c r="C161" i="1"/>
  <c r="C160" i="1"/>
  <c r="C159" i="1"/>
  <c r="C158" i="1"/>
  <c r="C157" i="1"/>
  <c r="C156" i="1"/>
  <c r="C155" i="1"/>
  <c r="C154" i="1"/>
  <c r="C153" i="1"/>
  <c r="C152" i="1"/>
  <c r="C151" i="1"/>
  <c r="C150" i="1"/>
  <c r="C149" i="1"/>
  <c r="C148" i="1"/>
  <c r="C147" i="1"/>
  <c r="C146" i="1"/>
  <c r="C145" i="1"/>
  <c r="C144" i="1"/>
  <c r="C143" i="1"/>
  <c r="C142" i="1"/>
  <c r="C141" i="1"/>
  <c r="C140" i="1"/>
  <c r="C139" i="1"/>
  <c r="C138" i="1"/>
  <c r="C137" i="1"/>
  <c r="C136" i="1"/>
  <c r="C135" i="1"/>
  <c r="C134" i="1"/>
  <c r="C133" i="1"/>
  <c r="C132" i="1"/>
  <c r="C131" i="1"/>
  <c r="C130" i="1"/>
  <c r="C129" i="1"/>
  <c r="C128" i="1"/>
  <c r="C127" i="1"/>
  <c r="C126" i="1"/>
  <c r="C125" i="1"/>
  <c r="C124" i="1"/>
  <c r="C123" i="1"/>
  <c r="C122" i="1"/>
  <c r="C121" i="1"/>
  <c r="C120" i="1"/>
  <c r="C119" i="1"/>
  <c r="C118" i="1"/>
  <c r="C117" i="1"/>
  <c r="C116" i="1"/>
  <c r="C115" i="1"/>
  <c r="C114" i="1"/>
  <c r="C113" i="1"/>
  <c r="C112" i="1"/>
  <c r="C111" i="1"/>
  <c r="C110" i="1"/>
  <c r="C109" i="1"/>
  <c r="C108" i="1"/>
  <c r="C107" i="1"/>
  <c r="C106" i="1"/>
  <c r="C105" i="1"/>
  <c r="C104" i="1"/>
  <c r="C103" i="1"/>
  <c r="C102" i="1"/>
  <c r="C101" i="1"/>
  <c r="C100" i="1"/>
  <c r="C99" i="1"/>
  <c r="C98" i="1"/>
  <c r="C97" i="1"/>
  <c r="C96" i="1"/>
  <c r="C95" i="1"/>
  <c r="C94" i="1"/>
  <c r="C93" i="1"/>
  <c r="C92" i="1"/>
  <c r="C91" i="1"/>
  <c r="C90" i="1"/>
  <c r="C89" i="1"/>
  <c r="C88" i="1"/>
  <c r="C87" i="1"/>
  <c r="C86" i="1"/>
  <c r="C85" i="1"/>
  <c r="C84" i="1"/>
  <c r="C83" i="1"/>
  <c r="C82" i="1"/>
  <c r="C81" i="1"/>
  <c r="C80" i="1"/>
  <c r="C79" i="1"/>
  <c r="C78" i="1"/>
  <c r="C77" i="1"/>
  <c r="C76" i="1"/>
  <c r="C75" i="1"/>
  <c r="C74" i="1"/>
  <c r="C73" i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6" i="1"/>
  <c r="C5" i="1"/>
  <c r="C4" i="1"/>
  <c r="C3" i="1"/>
  <c r="C2" i="1"/>
  <c r="K4" i="1"/>
  <c r="E3" i="1"/>
  <c r="E4" i="1" s="1"/>
  <c r="E5" i="1" s="1"/>
  <c r="E6" i="1" s="1"/>
  <c r="E7" i="1" s="1"/>
  <c r="E8" i="1" s="1"/>
  <c r="E9" i="1" s="1"/>
  <c r="E10" i="1" s="1"/>
  <c r="E11" i="1" s="1"/>
  <c r="E12" i="1" s="1"/>
  <c r="E13" i="1" s="1"/>
  <c r="E14" i="1" s="1"/>
  <c r="E15" i="1" s="1"/>
  <c r="E16" i="1" s="1"/>
  <c r="E17" i="1" s="1"/>
  <c r="E18" i="1" s="1"/>
  <c r="E19" i="1" s="1"/>
  <c r="E20" i="1" s="1"/>
  <c r="E21" i="1" s="1"/>
  <c r="L2" i="1"/>
  <c r="K2" i="1"/>
  <c r="K6" i="1"/>
  <c r="E22" i="1" l="1"/>
  <c r="H60" i="1"/>
  <c r="H57" i="1"/>
  <c r="H56" i="1" s="1"/>
  <c r="H54" i="1"/>
  <c r="H53" i="1" s="1"/>
  <c r="F22" i="1"/>
  <c r="H61" i="1" l="1"/>
  <c r="H59" i="1"/>
  <c r="E23" i="1"/>
  <c r="H63" i="1"/>
  <c r="H58" i="1"/>
  <c r="H55" i="1"/>
  <c r="H64" i="1" l="1"/>
  <c r="H62" i="1"/>
  <c r="E24" i="1"/>
  <c r="H66" i="1"/>
  <c r="H9" i="1"/>
  <c r="H6" i="1"/>
  <c r="H3" i="1"/>
  <c r="D5" i="3"/>
  <c r="F33" i="1"/>
  <c r="H67" i="1" l="1"/>
  <c r="H65" i="1"/>
  <c r="E25" i="1"/>
  <c r="H69" i="1"/>
  <c r="H10" i="1"/>
  <c r="H8" i="1"/>
  <c r="H7" i="1"/>
  <c r="H5" i="1"/>
  <c r="F5" i="3"/>
  <c r="E5" i="3"/>
  <c r="H4" i="1"/>
  <c r="H12" i="1"/>
  <c r="H11" i="1" s="1"/>
  <c r="D6" i="3"/>
  <c r="H70" i="1" l="1"/>
  <c r="H68" i="1"/>
  <c r="H72" i="1"/>
  <c r="E26" i="1"/>
  <c r="E6" i="3"/>
  <c r="F6" i="3"/>
  <c r="F32" i="1"/>
  <c r="H15" i="1"/>
  <c r="H14" i="1" s="1"/>
  <c r="H13" i="1"/>
  <c r="D7" i="3"/>
  <c r="H75" i="1" l="1"/>
  <c r="E27" i="1"/>
  <c r="F7" i="3"/>
  <c r="E7" i="3"/>
  <c r="H73" i="1"/>
  <c r="H71" i="1"/>
  <c r="I18" i="1"/>
  <c r="I17" i="1" s="1"/>
  <c r="I57" i="1"/>
  <c r="I56" i="1" s="1"/>
  <c r="I54" i="1"/>
  <c r="I53" i="1" s="1"/>
  <c r="I59" i="1"/>
  <c r="I30" i="1"/>
  <c r="I29" i="1" s="1"/>
  <c r="I15" i="1"/>
  <c r="I14" i="1" s="1"/>
  <c r="I21" i="1"/>
  <c r="I20" i="1" s="1"/>
  <c r="I33" i="1"/>
  <c r="I32" i="1" s="1"/>
  <c r="H16" i="1"/>
  <c r="H18" i="1"/>
  <c r="H17" i="1" s="1"/>
  <c r="I48" i="1"/>
  <c r="I47" i="1" s="1"/>
  <c r="I36" i="1"/>
  <c r="I35" i="1" s="1"/>
  <c r="I3" i="1"/>
  <c r="I2" i="1" s="1"/>
  <c r="I27" i="1"/>
  <c r="I26" i="1" s="1"/>
  <c r="I51" i="1"/>
  <c r="I50" i="1" s="1"/>
  <c r="I45" i="1"/>
  <c r="I44" i="1" s="1"/>
  <c r="I6" i="1"/>
  <c r="I5" i="1" s="1"/>
  <c r="I12" i="1"/>
  <c r="I11" i="1" s="1"/>
  <c r="I39" i="1"/>
  <c r="I38" i="1" s="1"/>
  <c r="I24" i="1"/>
  <c r="I23" i="1" s="1"/>
  <c r="I42" i="1"/>
  <c r="I41" i="1" s="1"/>
  <c r="I9" i="1"/>
  <c r="I8" i="1" s="1"/>
  <c r="D8" i="3"/>
  <c r="E8" i="3" l="1"/>
  <c r="F8" i="3"/>
  <c r="H76" i="1"/>
  <c r="H74" i="1"/>
  <c r="H78" i="1"/>
  <c r="E28" i="1"/>
  <c r="H21" i="1"/>
  <c r="H20" i="1" s="1"/>
  <c r="H19" i="1"/>
  <c r="D9" i="3"/>
  <c r="H81" i="1" l="1"/>
  <c r="E29" i="1"/>
  <c r="F9" i="3"/>
  <c r="E9" i="3"/>
  <c r="H79" i="1"/>
  <c r="H77" i="1"/>
  <c r="H22" i="1"/>
  <c r="H24" i="1"/>
  <c r="H23" i="1" s="1"/>
  <c r="D10" i="3"/>
  <c r="H84" i="1" l="1"/>
  <c r="E30" i="1"/>
  <c r="H87" i="1" s="1"/>
  <c r="F10" i="3"/>
  <c r="E10" i="3"/>
  <c r="H82" i="1"/>
  <c r="H80" i="1"/>
  <c r="H25" i="1"/>
  <c r="H27" i="1"/>
  <c r="H26" i="1" s="1"/>
  <c r="D11" i="3"/>
  <c r="H88" i="1" l="1"/>
  <c r="H86" i="1"/>
  <c r="F11" i="3"/>
  <c r="E11" i="3"/>
  <c r="H83" i="1"/>
  <c r="H85" i="1"/>
  <c r="H30" i="1"/>
  <c r="H29" i="1" s="1"/>
  <c r="H28" i="1"/>
  <c r="D12" i="3"/>
  <c r="E12" i="3" l="1"/>
  <c r="F12" i="3"/>
  <c r="H33" i="1"/>
  <c r="H32" i="1" s="1"/>
  <c r="H31" i="1"/>
  <c r="D13" i="3"/>
  <c r="F13" i="3" l="1"/>
  <c r="E13" i="3"/>
  <c r="H36" i="1"/>
  <c r="H35" i="1" s="1"/>
  <c r="H34" i="1"/>
  <c r="D14" i="3"/>
  <c r="E14" i="3" l="1"/>
  <c r="F14" i="3"/>
  <c r="H37" i="1"/>
  <c r="H39" i="1"/>
  <c r="H38" i="1" s="1"/>
  <c r="D15" i="3"/>
  <c r="F15" i="3" l="1"/>
  <c r="E15" i="3"/>
  <c r="H40" i="1"/>
  <c r="H42" i="1"/>
  <c r="H41" i="1" s="1"/>
  <c r="D16" i="3"/>
  <c r="E16" i="3" l="1"/>
  <c r="F16" i="3"/>
  <c r="H43" i="1"/>
  <c r="H45" i="1"/>
  <c r="H44" i="1" s="1"/>
  <c r="D17" i="3"/>
  <c r="F17" i="3" l="1"/>
  <c r="E17" i="3"/>
  <c r="H46" i="1"/>
  <c r="H51" i="1"/>
  <c r="H50" i="1" s="1"/>
  <c r="H48" i="1"/>
  <c r="H47" i="1" s="1"/>
  <c r="D18" i="3"/>
  <c r="F18" i="3" l="1"/>
  <c r="E18" i="3"/>
  <c r="H52" i="1"/>
  <c r="H49" i="1"/>
  <c r="D19" i="3"/>
  <c r="F19" i="3" l="1"/>
  <c r="E19" i="3"/>
  <c r="D20" i="3"/>
  <c r="E20" i="3" l="1"/>
  <c r="F20" i="3"/>
  <c r="D21" i="3"/>
  <c r="F21" i="3" l="1"/>
  <c r="E21" i="3"/>
  <c r="D22" i="3"/>
  <c r="E22" i="3" l="1"/>
  <c r="F22" i="3"/>
  <c r="D23" i="3"/>
  <c r="F23" i="3" l="1"/>
  <c r="E23" i="3"/>
  <c r="D24" i="3"/>
  <c r="E24" i="3" l="1"/>
  <c r="F24" i="3"/>
  <c r="D25" i="3"/>
  <c r="F25" i="3" l="1"/>
  <c r="E25" i="3"/>
  <c r="D26" i="3"/>
  <c r="F26" i="3" l="1"/>
  <c r="E26" i="3"/>
  <c r="D27" i="3"/>
  <c r="F27" i="3" l="1"/>
  <c r="E27" i="3"/>
  <c r="D28" i="3"/>
  <c r="E28" i="3" l="1"/>
  <c r="F28" i="3"/>
  <c r="D29" i="3"/>
  <c r="F29" i="3" l="1"/>
  <c r="E29" i="3"/>
  <c r="D30" i="3"/>
  <c r="E30" i="3" l="1"/>
  <c r="F30" i="3"/>
  <c r="D31" i="3"/>
  <c r="F31" i="3" l="1"/>
  <c r="E31" i="3"/>
  <c r="D32" i="3"/>
  <c r="E32" i="3" l="1"/>
  <c r="F32" i="3"/>
  <c r="D33" i="3"/>
  <c r="F33" i="3" l="1"/>
  <c r="E33" i="3"/>
  <c r="D34" i="3"/>
  <c r="F34" i="3" l="1"/>
  <c r="E34" i="3"/>
  <c r="D35" i="3"/>
  <c r="F35" i="3" l="1"/>
  <c r="E35" i="3"/>
  <c r="D36" i="3"/>
  <c r="E36" i="3" l="1"/>
  <c r="F36" i="3"/>
  <c r="D37" i="3"/>
  <c r="F37" i="3" l="1"/>
  <c r="E37" i="3"/>
  <c r="D38" i="3"/>
  <c r="E38" i="3" l="1"/>
  <c r="F38" i="3"/>
  <c r="D39" i="3"/>
  <c r="F39" i="3" l="1"/>
  <c r="E39" i="3"/>
  <c r="D40" i="3"/>
  <c r="E40" i="3" l="1"/>
  <c r="F40" i="3"/>
  <c r="D41" i="3"/>
  <c r="F41" i="3" l="1"/>
  <c r="E41" i="3"/>
  <c r="D42" i="3"/>
  <c r="F42" i="3" l="1"/>
  <c r="E42" i="3"/>
  <c r="D43" i="3"/>
  <c r="F43" i="3" l="1"/>
  <c r="E43" i="3"/>
  <c r="D44" i="3"/>
  <c r="E44" i="3" l="1"/>
  <c r="F44" i="3"/>
  <c r="D45" i="3"/>
  <c r="F45" i="3" l="1"/>
  <c r="E45" i="3"/>
  <c r="D46" i="3"/>
  <c r="E46" i="3" l="1"/>
  <c r="F46" i="3"/>
  <c r="D47" i="3"/>
  <c r="F47" i="3" l="1"/>
  <c r="E47" i="3"/>
  <c r="D48" i="3"/>
  <c r="E48" i="3" l="1"/>
  <c r="F48" i="3"/>
  <c r="D49" i="3"/>
  <c r="F49" i="3" l="1"/>
  <c r="E49" i="3"/>
  <c r="D50" i="3"/>
  <c r="F50" i="3" l="1"/>
  <c r="E50" i="3"/>
  <c r="D51" i="3"/>
  <c r="F51" i="3" l="1"/>
  <c r="E51" i="3"/>
  <c r="D52" i="3"/>
  <c r="E52" i="3" l="1"/>
  <c r="F52" i="3"/>
  <c r="D53" i="3"/>
  <c r="F53" i="3" l="1"/>
  <c r="E53" i="3"/>
  <c r="D54" i="3"/>
  <c r="E54" i="3" l="1"/>
  <c r="F54" i="3"/>
  <c r="D55" i="3"/>
  <c r="F55" i="3" l="1"/>
  <c r="E55" i="3"/>
  <c r="D56" i="3"/>
  <c r="E56" i="3" l="1"/>
  <c r="F56" i="3"/>
  <c r="D57" i="3"/>
  <c r="F57" i="3" l="1"/>
  <c r="E57" i="3"/>
  <c r="D58" i="3"/>
  <c r="F58" i="3" l="1"/>
  <c r="E58" i="3"/>
  <c r="D59" i="3"/>
  <c r="F59" i="3" l="1"/>
  <c r="E59" i="3"/>
  <c r="D60" i="3"/>
  <c r="F60" i="3" l="1"/>
  <c r="E60" i="3"/>
  <c r="D61" i="3"/>
  <c r="F61" i="3" l="1"/>
  <c r="E61" i="3"/>
  <c r="D62" i="3"/>
  <c r="F62" i="3" l="1"/>
  <c r="E62" i="3"/>
  <c r="D63" i="3"/>
  <c r="F63" i="3" l="1"/>
  <c r="E63" i="3"/>
  <c r="D64" i="3"/>
  <c r="F64" i="3" l="1"/>
  <c r="E64" i="3"/>
  <c r="D65" i="3"/>
  <c r="F65" i="3" l="1"/>
  <c r="E65" i="3"/>
  <c r="D66" i="3"/>
  <c r="F66" i="3" l="1"/>
  <c r="E66" i="3"/>
  <c r="D67" i="3"/>
  <c r="F67" i="3" l="1"/>
  <c r="E67" i="3"/>
  <c r="D68" i="3"/>
  <c r="F68" i="3" l="1"/>
  <c r="E68" i="3"/>
  <c r="D69" i="3"/>
  <c r="F69" i="3" l="1"/>
  <c r="E69" i="3"/>
  <c r="D70" i="3"/>
  <c r="F70" i="3" l="1"/>
  <c r="E70" i="3"/>
  <c r="D71" i="3"/>
  <c r="F71" i="3" l="1"/>
  <c r="E71" i="3"/>
  <c r="D72" i="3"/>
  <c r="F72" i="3" l="1"/>
  <c r="E72" i="3"/>
  <c r="D73" i="3"/>
  <c r="F73" i="3" l="1"/>
  <c r="E73" i="3"/>
  <c r="D74" i="3"/>
  <c r="F74" i="3" l="1"/>
  <c r="E74" i="3"/>
  <c r="D75" i="3"/>
  <c r="F75" i="3" l="1"/>
  <c r="E75" i="3"/>
  <c r="D76" i="3"/>
  <c r="F76" i="3" l="1"/>
  <c r="E76" i="3"/>
  <c r="D77" i="3"/>
  <c r="F77" i="3" l="1"/>
  <c r="E77" i="3"/>
  <c r="D78" i="3"/>
  <c r="F78" i="3" l="1"/>
  <c r="E78" i="3"/>
  <c r="D79" i="3"/>
  <c r="F79" i="3" l="1"/>
  <c r="E79" i="3"/>
</calcChain>
</file>

<file path=xl/sharedStrings.xml><?xml version="1.0" encoding="utf-8"?>
<sst xmlns="http://schemas.openxmlformats.org/spreadsheetml/2006/main" count="26" uniqueCount="22">
  <si>
    <t>Particle #</t>
  </si>
  <si>
    <t>Counts</t>
  </si>
  <si>
    <t>Total</t>
  </si>
  <si>
    <t>Probability</t>
  </si>
  <si>
    <t>alpha</t>
  </si>
  <si>
    <t>x</t>
  </si>
  <si>
    <t>f(x)</t>
  </si>
  <si>
    <t>beta</t>
  </si>
  <si>
    <t>delta_x</t>
  </si>
  <si>
    <t>#4</t>
  </si>
  <si>
    <t>Stepsize, mm</t>
  </si>
  <si>
    <t>Max of Step, mm</t>
  </si>
  <si>
    <t>Average, mm</t>
  </si>
  <si>
    <t>Calculated</t>
  </si>
  <si>
    <t>Built-in Weibull function</t>
  </si>
  <si>
    <t>Min</t>
  </si>
  <si>
    <t>Max</t>
  </si>
  <si>
    <t>StDev</t>
  </si>
  <si>
    <t>Histogram</t>
  </si>
  <si>
    <t>stepsize</t>
  </si>
  <si>
    <t>#8_dp [mm]</t>
  </si>
  <si>
    <t>C_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</si>
</sst>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/>
  </cellStyleXfs>
  <cellXfs count="10">
    <xf numFmtId="0" fontId="0" fillId="0" borderId="0" xfId="0"/>
    <xf numFmtId="0" fontId="3" fillId="0" borderId="0" xfId="1"/>
    <xf numFmtId="0" fontId="4" fillId="0" borderId="0" xfId="0" applyFont="1" applyBorder="1"/>
    <xf numFmtId="0" fontId="0" fillId="0" borderId="0" xfId="0" applyBorder="1"/>
    <xf numFmtId="0" fontId="0" fillId="2" borderId="0" xfId="0" applyFill="1" applyBorder="1"/>
    <xf numFmtId="0" fontId="0" fillId="3" borderId="0" xfId="0" applyFill="1" applyBorder="1"/>
    <xf numFmtId="0" fontId="0" fillId="4" borderId="0" xfId="0" applyFill="1" applyBorder="1"/>
    <xf numFmtId="0" fontId="2" fillId="0" borderId="0" xfId="1" applyFont="1"/>
    <xf numFmtId="0" fontId="4" fillId="0" borderId="0" xfId="0" applyFont="1" applyFill="1" applyBorder="1"/>
    <xf numFmtId="0" fontId="1" fillId="0" borderId="0" xfId="1" applyFon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1.xml"/><Relationship Id="rId7" Type="http://schemas.openxmlformats.org/officeDocument/2006/relationships/sharedStrings" Target="sharedStrings.xml"/><Relationship Id="rId2" Type="http://schemas.openxmlformats.org/officeDocument/2006/relationships/chartsheet" Target="chartsheets/sheet2.xml"/><Relationship Id="rId1" Type="http://schemas.openxmlformats.org/officeDocument/2006/relationships/chartsheet" Target="chart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113701371595875"/>
          <c:y val="3.8512445857563513E-2"/>
          <c:w val="0.82790032074437137"/>
          <c:h val="0.83380681026987946"/>
        </c:manualLayout>
      </c:layout>
      <c:scatterChart>
        <c:scatterStyle val="lineMarker"/>
        <c:varyColors val="0"/>
        <c:ser>
          <c:idx val="0"/>
          <c:order val="0"/>
          <c:tx>
            <c:v>histogram</c:v>
          </c:tx>
          <c:spPr>
            <a:ln w="3810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numRef>
              <c:f>FInal_Cryogenic_Dateset!$H$2:$H$100</c:f>
              <c:numCache>
                <c:formatCode>General</c:formatCode>
                <c:ptCount val="99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4</c:v>
                </c:pt>
                <c:pt idx="11">
                  <c:v>4</c:v>
                </c:pt>
                <c:pt idx="12">
                  <c:v>4</c:v>
                </c:pt>
                <c:pt idx="13">
                  <c:v>5</c:v>
                </c:pt>
                <c:pt idx="14">
                  <c:v>5</c:v>
                </c:pt>
                <c:pt idx="15">
                  <c:v>5</c:v>
                </c:pt>
                <c:pt idx="16">
                  <c:v>6</c:v>
                </c:pt>
                <c:pt idx="17">
                  <c:v>6</c:v>
                </c:pt>
                <c:pt idx="18">
                  <c:v>6</c:v>
                </c:pt>
                <c:pt idx="19">
                  <c:v>7</c:v>
                </c:pt>
                <c:pt idx="20">
                  <c:v>7</c:v>
                </c:pt>
                <c:pt idx="21">
                  <c:v>7</c:v>
                </c:pt>
                <c:pt idx="22">
                  <c:v>8</c:v>
                </c:pt>
                <c:pt idx="23">
                  <c:v>8</c:v>
                </c:pt>
                <c:pt idx="24">
                  <c:v>8</c:v>
                </c:pt>
                <c:pt idx="25">
                  <c:v>9</c:v>
                </c:pt>
                <c:pt idx="26">
                  <c:v>9</c:v>
                </c:pt>
                <c:pt idx="27">
                  <c:v>9</c:v>
                </c:pt>
                <c:pt idx="28">
                  <c:v>10</c:v>
                </c:pt>
                <c:pt idx="29">
                  <c:v>10</c:v>
                </c:pt>
                <c:pt idx="30">
                  <c:v>10</c:v>
                </c:pt>
                <c:pt idx="31">
                  <c:v>11</c:v>
                </c:pt>
                <c:pt idx="32">
                  <c:v>11</c:v>
                </c:pt>
                <c:pt idx="33">
                  <c:v>11</c:v>
                </c:pt>
                <c:pt idx="34">
                  <c:v>12</c:v>
                </c:pt>
                <c:pt idx="35">
                  <c:v>12</c:v>
                </c:pt>
                <c:pt idx="36">
                  <c:v>12</c:v>
                </c:pt>
                <c:pt idx="37">
                  <c:v>13</c:v>
                </c:pt>
                <c:pt idx="38">
                  <c:v>13</c:v>
                </c:pt>
                <c:pt idx="39">
                  <c:v>13</c:v>
                </c:pt>
                <c:pt idx="40">
                  <c:v>14</c:v>
                </c:pt>
                <c:pt idx="41">
                  <c:v>14</c:v>
                </c:pt>
                <c:pt idx="42">
                  <c:v>14</c:v>
                </c:pt>
                <c:pt idx="43">
                  <c:v>15</c:v>
                </c:pt>
                <c:pt idx="44">
                  <c:v>15</c:v>
                </c:pt>
                <c:pt idx="45">
                  <c:v>15</c:v>
                </c:pt>
                <c:pt idx="46">
                  <c:v>16</c:v>
                </c:pt>
                <c:pt idx="47">
                  <c:v>16</c:v>
                </c:pt>
                <c:pt idx="48">
                  <c:v>16</c:v>
                </c:pt>
                <c:pt idx="49">
                  <c:v>17</c:v>
                </c:pt>
                <c:pt idx="50">
                  <c:v>17</c:v>
                </c:pt>
                <c:pt idx="51">
                  <c:v>17</c:v>
                </c:pt>
                <c:pt idx="52">
                  <c:v>18</c:v>
                </c:pt>
                <c:pt idx="53">
                  <c:v>18</c:v>
                </c:pt>
                <c:pt idx="54">
                  <c:v>18</c:v>
                </c:pt>
                <c:pt idx="55">
                  <c:v>19</c:v>
                </c:pt>
                <c:pt idx="56">
                  <c:v>19</c:v>
                </c:pt>
                <c:pt idx="57">
                  <c:v>19</c:v>
                </c:pt>
                <c:pt idx="58">
                  <c:v>20</c:v>
                </c:pt>
                <c:pt idx="59">
                  <c:v>20</c:v>
                </c:pt>
                <c:pt idx="60">
                  <c:v>20</c:v>
                </c:pt>
                <c:pt idx="61">
                  <c:v>21</c:v>
                </c:pt>
                <c:pt idx="62">
                  <c:v>21</c:v>
                </c:pt>
                <c:pt idx="63">
                  <c:v>21</c:v>
                </c:pt>
                <c:pt idx="64">
                  <c:v>22</c:v>
                </c:pt>
                <c:pt idx="65">
                  <c:v>22</c:v>
                </c:pt>
                <c:pt idx="66">
                  <c:v>22</c:v>
                </c:pt>
                <c:pt idx="67">
                  <c:v>23</c:v>
                </c:pt>
                <c:pt idx="68">
                  <c:v>23</c:v>
                </c:pt>
                <c:pt idx="69">
                  <c:v>23</c:v>
                </c:pt>
                <c:pt idx="70">
                  <c:v>24</c:v>
                </c:pt>
                <c:pt idx="71">
                  <c:v>24</c:v>
                </c:pt>
                <c:pt idx="72">
                  <c:v>24</c:v>
                </c:pt>
                <c:pt idx="73">
                  <c:v>25</c:v>
                </c:pt>
                <c:pt idx="74">
                  <c:v>25</c:v>
                </c:pt>
                <c:pt idx="75">
                  <c:v>25</c:v>
                </c:pt>
                <c:pt idx="76">
                  <c:v>26</c:v>
                </c:pt>
                <c:pt idx="77">
                  <c:v>26</c:v>
                </c:pt>
                <c:pt idx="78">
                  <c:v>26</c:v>
                </c:pt>
                <c:pt idx="79">
                  <c:v>27</c:v>
                </c:pt>
                <c:pt idx="80">
                  <c:v>27</c:v>
                </c:pt>
                <c:pt idx="81">
                  <c:v>27</c:v>
                </c:pt>
                <c:pt idx="82">
                  <c:v>28</c:v>
                </c:pt>
                <c:pt idx="83">
                  <c:v>28</c:v>
                </c:pt>
                <c:pt idx="84">
                  <c:v>28</c:v>
                </c:pt>
                <c:pt idx="85">
                  <c:v>29</c:v>
                </c:pt>
                <c:pt idx="86">
                  <c:v>29</c:v>
                </c:pt>
                <c:pt idx="87">
                  <c:v>29</c:v>
                </c:pt>
              </c:numCache>
            </c:numRef>
          </c:xVal>
          <c:yVal>
            <c:numRef>
              <c:f>FInal_Cryogenic_Dateset!$I$2:$I$100</c:f>
              <c:numCache>
                <c:formatCode>General</c:formatCode>
                <c:ptCount val="99"/>
                <c:pt idx="0">
                  <c:v>0.33007334963325186</c:v>
                </c:pt>
                <c:pt idx="1">
                  <c:v>0.33007334963325186</c:v>
                </c:pt>
                <c:pt idx="2">
                  <c:v>0</c:v>
                </c:pt>
                <c:pt idx="3">
                  <c:v>0.16625916870415647</c:v>
                </c:pt>
                <c:pt idx="4">
                  <c:v>0.16625916870415647</c:v>
                </c:pt>
                <c:pt idx="5">
                  <c:v>0</c:v>
                </c:pt>
                <c:pt idx="6">
                  <c:v>8.3129584352078234E-2</c:v>
                </c:pt>
                <c:pt idx="7">
                  <c:v>8.3129584352078234E-2</c:v>
                </c:pt>
                <c:pt idx="8">
                  <c:v>0</c:v>
                </c:pt>
                <c:pt idx="9">
                  <c:v>8.8019559902200492E-2</c:v>
                </c:pt>
                <c:pt idx="10">
                  <c:v>8.8019559902200492E-2</c:v>
                </c:pt>
                <c:pt idx="11">
                  <c:v>0</c:v>
                </c:pt>
                <c:pt idx="12">
                  <c:v>5.623471882640587E-2</c:v>
                </c:pt>
                <c:pt idx="13">
                  <c:v>5.623471882640587E-2</c:v>
                </c:pt>
                <c:pt idx="14">
                  <c:v>0</c:v>
                </c:pt>
                <c:pt idx="15">
                  <c:v>3.9119804400977995E-2</c:v>
                </c:pt>
                <c:pt idx="16">
                  <c:v>3.9119804400977995E-2</c:v>
                </c:pt>
                <c:pt idx="17">
                  <c:v>0</c:v>
                </c:pt>
                <c:pt idx="18">
                  <c:v>4.8899755501222497E-2</c:v>
                </c:pt>
                <c:pt idx="19">
                  <c:v>4.8899755501222497E-2</c:v>
                </c:pt>
                <c:pt idx="20">
                  <c:v>0</c:v>
                </c:pt>
                <c:pt idx="21">
                  <c:v>4.1564792176039117E-2</c:v>
                </c:pt>
                <c:pt idx="22">
                  <c:v>4.1564792176039117E-2</c:v>
                </c:pt>
                <c:pt idx="23">
                  <c:v>0</c:v>
                </c:pt>
                <c:pt idx="24">
                  <c:v>3.1784841075794622E-2</c:v>
                </c:pt>
                <c:pt idx="25">
                  <c:v>3.1784841075794622E-2</c:v>
                </c:pt>
                <c:pt idx="26">
                  <c:v>0</c:v>
                </c:pt>
                <c:pt idx="27">
                  <c:v>2.9339853300733496E-2</c:v>
                </c:pt>
                <c:pt idx="28">
                  <c:v>2.9339853300733496E-2</c:v>
                </c:pt>
                <c:pt idx="29">
                  <c:v>0</c:v>
                </c:pt>
                <c:pt idx="30">
                  <c:v>2.4449877750611249E-2</c:v>
                </c:pt>
                <c:pt idx="31">
                  <c:v>2.4449877750611249E-2</c:v>
                </c:pt>
                <c:pt idx="32">
                  <c:v>0</c:v>
                </c:pt>
                <c:pt idx="33">
                  <c:v>1.7114914425427872E-2</c:v>
                </c:pt>
                <c:pt idx="34">
                  <c:v>1.7114914425427872E-2</c:v>
                </c:pt>
                <c:pt idx="35">
                  <c:v>0</c:v>
                </c:pt>
                <c:pt idx="36">
                  <c:v>1.2224938875305624E-2</c:v>
                </c:pt>
                <c:pt idx="37">
                  <c:v>1.2224938875305624E-2</c:v>
                </c:pt>
                <c:pt idx="38">
                  <c:v>0</c:v>
                </c:pt>
                <c:pt idx="39">
                  <c:v>7.3349633251833741E-3</c:v>
                </c:pt>
                <c:pt idx="40">
                  <c:v>7.3349633251833741E-3</c:v>
                </c:pt>
                <c:pt idx="41">
                  <c:v>0</c:v>
                </c:pt>
                <c:pt idx="42">
                  <c:v>2.4449877750611247E-3</c:v>
                </c:pt>
                <c:pt idx="43">
                  <c:v>2.4449877750611247E-3</c:v>
                </c:pt>
                <c:pt idx="44">
                  <c:v>0</c:v>
                </c:pt>
                <c:pt idx="45">
                  <c:v>9.7799511002444987E-3</c:v>
                </c:pt>
                <c:pt idx="46">
                  <c:v>9.7799511002444987E-3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2.4449877750611247E-3</c:v>
                </c:pt>
                <c:pt idx="52">
                  <c:v>2.4449877750611247E-3</c:v>
                </c:pt>
                <c:pt idx="53">
                  <c:v>0</c:v>
                </c:pt>
                <c:pt idx="54">
                  <c:v>4.8899755501222494E-3</c:v>
                </c:pt>
                <c:pt idx="55">
                  <c:v>4.8899755501222494E-3</c:v>
                </c:pt>
                <c:pt idx="56">
                  <c:v>0</c:v>
                </c:pt>
                <c:pt idx="57">
                  <c:v>4.8899755501222494E-3</c:v>
                </c:pt>
                <c:pt idx="58">
                  <c:v>4.8899755501222494E-3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Weibull</c:v>
          </c:tx>
          <c:spPr>
            <a:ln w="3810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xVal>
            <c:numRef>
              <c:f>Weibull!$D$5:$D$79</c:f>
              <c:numCache>
                <c:formatCode>General</c:formatCode>
                <c:ptCount val="75"/>
                <c:pt idx="0">
                  <c:v>0.2</c:v>
                </c:pt>
                <c:pt idx="1">
                  <c:v>0.4</c:v>
                </c:pt>
                <c:pt idx="2">
                  <c:v>0.60000000000000009</c:v>
                </c:pt>
                <c:pt idx="3">
                  <c:v>0.8</c:v>
                </c:pt>
                <c:pt idx="4">
                  <c:v>1</c:v>
                </c:pt>
                <c:pt idx="5">
                  <c:v>1.2</c:v>
                </c:pt>
                <c:pt idx="6">
                  <c:v>1.4</c:v>
                </c:pt>
                <c:pt idx="7">
                  <c:v>1.5999999999999999</c:v>
                </c:pt>
                <c:pt idx="8">
                  <c:v>1.7999999999999998</c:v>
                </c:pt>
                <c:pt idx="9">
                  <c:v>1.9999999999999998</c:v>
                </c:pt>
                <c:pt idx="10">
                  <c:v>2.1999999999999997</c:v>
                </c:pt>
                <c:pt idx="11">
                  <c:v>2.4</c:v>
                </c:pt>
                <c:pt idx="12">
                  <c:v>2.6</c:v>
                </c:pt>
                <c:pt idx="13">
                  <c:v>2.8000000000000003</c:v>
                </c:pt>
                <c:pt idx="14">
                  <c:v>3.0000000000000004</c:v>
                </c:pt>
                <c:pt idx="15">
                  <c:v>3.2000000000000006</c:v>
                </c:pt>
                <c:pt idx="16">
                  <c:v>3.4000000000000008</c:v>
                </c:pt>
                <c:pt idx="17">
                  <c:v>3.600000000000001</c:v>
                </c:pt>
                <c:pt idx="18">
                  <c:v>3.8000000000000012</c:v>
                </c:pt>
                <c:pt idx="19">
                  <c:v>4.0000000000000009</c:v>
                </c:pt>
                <c:pt idx="20">
                  <c:v>4.2000000000000011</c:v>
                </c:pt>
                <c:pt idx="21">
                  <c:v>4.4000000000000012</c:v>
                </c:pt>
                <c:pt idx="22">
                  <c:v>4.6000000000000014</c:v>
                </c:pt>
                <c:pt idx="23">
                  <c:v>4.8000000000000016</c:v>
                </c:pt>
                <c:pt idx="24">
                  <c:v>5.0000000000000018</c:v>
                </c:pt>
                <c:pt idx="25">
                  <c:v>5.200000000000002</c:v>
                </c:pt>
                <c:pt idx="26">
                  <c:v>5.4000000000000021</c:v>
                </c:pt>
                <c:pt idx="27">
                  <c:v>5.6000000000000023</c:v>
                </c:pt>
                <c:pt idx="28">
                  <c:v>5.8000000000000025</c:v>
                </c:pt>
                <c:pt idx="29">
                  <c:v>6.0000000000000027</c:v>
                </c:pt>
                <c:pt idx="30">
                  <c:v>6.2000000000000028</c:v>
                </c:pt>
                <c:pt idx="31">
                  <c:v>6.400000000000003</c:v>
                </c:pt>
                <c:pt idx="32">
                  <c:v>6.6000000000000032</c:v>
                </c:pt>
                <c:pt idx="33">
                  <c:v>6.8000000000000034</c:v>
                </c:pt>
                <c:pt idx="34">
                  <c:v>7.0000000000000036</c:v>
                </c:pt>
                <c:pt idx="35">
                  <c:v>7.2000000000000037</c:v>
                </c:pt>
                <c:pt idx="36">
                  <c:v>7.4000000000000039</c:v>
                </c:pt>
                <c:pt idx="37">
                  <c:v>7.6000000000000041</c:v>
                </c:pt>
                <c:pt idx="38">
                  <c:v>7.8000000000000043</c:v>
                </c:pt>
                <c:pt idx="39">
                  <c:v>8.0000000000000036</c:v>
                </c:pt>
                <c:pt idx="40">
                  <c:v>8.2000000000000028</c:v>
                </c:pt>
                <c:pt idx="41">
                  <c:v>8.4000000000000021</c:v>
                </c:pt>
                <c:pt idx="42">
                  <c:v>8.6000000000000014</c:v>
                </c:pt>
                <c:pt idx="43">
                  <c:v>8.8000000000000007</c:v>
                </c:pt>
                <c:pt idx="44">
                  <c:v>9</c:v>
                </c:pt>
                <c:pt idx="45">
                  <c:v>9.1999999999999993</c:v>
                </c:pt>
                <c:pt idx="46">
                  <c:v>9.3999999999999986</c:v>
                </c:pt>
                <c:pt idx="47">
                  <c:v>9.5999999999999979</c:v>
                </c:pt>
                <c:pt idx="48">
                  <c:v>9.7999999999999972</c:v>
                </c:pt>
                <c:pt idx="49">
                  <c:v>9.9999999999999964</c:v>
                </c:pt>
                <c:pt idx="50">
                  <c:v>10.199999999999996</c:v>
                </c:pt>
                <c:pt idx="51">
                  <c:v>10.399999999999995</c:v>
                </c:pt>
                <c:pt idx="52">
                  <c:v>10.599999999999994</c:v>
                </c:pt>
                <c:pt idx="53">
                  <c:v>10.799999999999994</c:v>
                </c:pt>
                <c:pt idx="54">
                  <c:v>10.999999999999993</c:v>
                </c:pt>
                <c:pt idx="55">
                  <c:v>11.199999999999992</c:v>
                </c:pt>
                <c:pt idx="56">
                  <c:v>11.399999999999991</c:v>
                </c:pt>
                <c:pt idx="57">
                  <c:v>11.599999999999991</c:v>
                </c:pt>
                <c:pt idx="58">
                  <c:v>11.79999999999999</c:v>
                </c:pt>
                <c:pt idx="59">
                  <c:v>11.999999999999989</c:v>
                </c:pt>
                <c:pt idx="60">
                  <c:v>12.199999999999989</c:v>
                </c:pt>
                <c:pt idx="61">
                  <c:v>12.399999999999988</c:v>
                </c:pt>
                <c:pt idx="62">
                  <c:v>12.599999999999987</c:v>
                </c:pt>
                <c:pt idx="63">
                  <c:v>12.799999999999986</c:v>
                </c:pt>
                <c:pt idx="64">
                  <c:v>12.999999999999986</c:v>
                </c:pt>
                <c:pt idx="65">
                  <c:v>13.199999999999985</c:v>
                </c:pt>
                <c:pt idx="66">
                  <c:v>13.399999999999984</c:v>
                </c:pt>
                <c:pt idx="67">
                  <c:v>13.599999999999984</c:v>
                </c:pt>
                <c:pt idx="68">
                  <c:v>13.799999999999983</c:v>
                </c:pt>
                <c:pt idx="69">
                  <c:v>13.999999999999982</c:v>
                </c:pt>
                <c:pt idx="70">
                  <c:v>14.199999999999982</c:v>
                </c:pt>
                <c:pt idx="71">
                  <c:v>14.399999999999981</c:v>
                </c:pt>
                <c:pt idx="72">
                  <c:v>14.59999999999998</c:v>
                </c:pt>
                <c:pt idx="73">
                  <c:v>14.799999999999979</c:v>
                </c:pt>
                <c:pt idx="74">
                  <c:v>14.999999999999979</c:v>
                </c:pt>
              </c:numCache>
            </c:numRef>
          </c:xVal>
          <c:yVal>
            <c:numRef>
              <c:f>Weibull!$E$5:$E$79</c:f>
              <c:numCache>
                <c:formatCode>General</c:formatCode>
                <c:ptCount val="75"/>
                <c:pt idx="0">
                  <c:v>0.36413696397349971</c:v>
                </c:pt>
                <c:pt idx="1">
                  <c:v>0.30123927730228583</c:v>
                </c:pt>
                <c:pt idx="2">
                  <c:v>0.26295844330435164</c:v>
                </c:pt>
                <c:pt idx="3">
                  <c:v>0.23493052791685731</c:v>
                </c:pt>
                <c:pt idx="4">
                  <c:v>0.21270341891749248</c:v>
                </c:pt>
                <c:pt idx="5">
                  <c:v>0.19427782710927452</c:v>
                </c:pt>
                <c:pt idx="6">
                  <c:v>0.17856949943530609</c:v>
                </c:pt>
                <c:pt idx="7">
                  <c:v>0.16491749431814554</c:v>
                </c:pt>
                <c:pt idx="8">
                  <c:v>0.1528853532450917</c:v>
                </c:pt>
                <c:pt idx="9">
                  <c:v>0.14216757663444349</c:v>
                </c:pt>
                <c:pt idx="10">
                  <c:v>0.1325406637138471</c:v>
                </c:pt>
                <c:pt idx="11">
                  <c:v>0.12383534103575197</c:v>
                </c:pt>
                <c:pt idx="12">
                  <c:v>0.11591979234860107</c:v>
                </c:pt>
                <c:pt idx="13">
                  <c:v>0.10868900943362231</c:v>
                </c:pt>
                <c:pt idx="14">
                  <c:v>0.10205774435428572</c:v>
                </c:pt>
                <c:pt idx="15">
                  <c:v>9.5955680898234127E-2</c:v>
                </c:pt>
                <c:pt idx="16">
                  <c:v>9.032402770109374E-2</c:v>
                </c:pt>
                <c:pt idx="17">
                  <c:v>8.5113052878474024E-2</c:v>
                </c:pt>
                <c:pt idx="18">
                  <c:v>8.028026031131108E-2</c:v>
                </c:pt>
                <c:pt idx="19">
                  <c:v>7.5789014314656747E-2</c:v>
                </c:pt>
                <c:pt idx="20">
                  <c:v>7.1607484619533673E-2</c:v>
                </c:pt>
                <c:pt idx="21">
                  <c:v>6.7707824699848485E-2</c:v>
                </c:pt>
                <c:pt idx="22">
                  <c:v>6.406552308746824E-2</c:v>
                </c:pt>
                <c:pt idx="23">
                  <c:v>6.0658884961915314E-2</c:v>
                </c:pt>
                <c:pt idx="24">
                  <c:v>5.7468613251021039E-2</c:v>
                </c:pt>
                <c:pt idx="25">
                  <c:v>5.4477466729961302E-2</c:v>
                </c:pt>
                <c:pt idx="26">
                  <c:v>5.166997840369815E-2</c:v>
                </c:pt>
                <c:pt idx="27">
                  <c:v>4.9032221596950448E-2</c:v>
                </c:pt>
                <c:pt idx="28">
                  <c:v>4.6551614174277042E-2</c:v>
                </c:pt>
                <c:pt idx="29">
                  <c:v>4.4216753514326135E-2</c:v>
                </c:pt>
                <c:pt idx="30">
                  <c:v>4.2017276498731368E-2</c:v>
                </c:pt>
                <c:pt idx="31">
                  <c:v>3.9943740006537248E-2</c:v>
                </c:pt>
                <c:pt idx="32">
                  <c:v>3.7987518340025263E-2</c:v>
                </c:pt>
                <c:pt idx="33">
                  <c:v>3.6140714725364384E-2</c:v>
                </c:pt>
                <c:pt idx="34">
                  <c:v>3.4396084587284943E-2</c:v>
                </c:pt>
                <c:pt idx="35">
                  <c:v>3.2746968731169425E-2</c:v>
                </c:pt>
                <c:pt idx="36">
                  <c:v>3.118723490791038E-2</c:v>
                </c:pt>
                <c:pt idx="37">
                  <c:v>2.9711226508245921E-2</c:v>
                </c:pt>
                <c:pt idx="38">
                  <c:v>2.8313717350160365E-2</c:v>
                </c:pt>
                <c:pt idx="39">
                  <c:v>2.6989871697437193E-2</c:v>
                </c:pt>
                <c:pt idx="40">
                  <c:v>2.5735208788745904E-2</c:v>
                </c:pt>
                <c:pt idx="41">
                  <c:v>2.4545571271738828E-2</c:v>
                </c:pt>
                <c:pt idx="42">
                  <c:v>2.3417097030918977E-2</c:v>
                </c:pt>
                <c:pt idx="43">
                  <c:v>2.234619397569379E-2</c:v>
                </c:pt>
                <c:pt idx="44">
                  <c:v>2.132951741931308E-2</c:v>
                </c:pt>
                <c:pt idx="45">
                  <c:v>2.0363949732861857E-2</c:v>
                </c:pt>
                <c:pt idx="46">
                  <c:v>1.944658200316474E-2</c:v>
                </c:pt>
                <c:pt idx="47">
                  <c:v>1.8574697460964785E-2</c:v>
                </c:pt>
                <c:pt idx="48">
                  <c:v>1.7745756477353547E-2</c:v>
                </c:pt>
                <c:pt idx="49">
                  <c:v>1.6957382953179851E-2</c:v>
                </c:pt>
                <c:pt idx="50">
                  <c:v>1.620735194889085E-2</c:v>
                </c:pt>
                <c:pt idx="51">
                  <c:v>1.5493578421632116E-2</c:v>
                </c:pt>
                <c:pt idx="52">
                  <c:v>1.4814106953009935E-2</c:v>
                </c:pt>
                <c:pt idx="53">
                  <c:v>1.4167102365146992E-2</c:v>
                </c:pt>
                <c:pt idx="54">
                  <c:v>1.3550841134915502E-2</c:v>
                </c:pt>
                <c:pt idx="55">
                  <c:v>1.2963703526816117E-2</c:v>
                </c:pt>
                <c:pt idx="56">
                  <c:v>1.2404166374139991E-2</c:v>
                </c:pt>
                <c:pt idx="57">
                  <c:v>1.1870796446018119E-2</c:v>
                </c:pt>
                <c:pt idx="58">
                  <c:v>1.1362244344901502E-2</c:v>
                </c:pt>
                <c:pt idx="59">
                  <c:v>1.0877238885077927E-2</c:v>
                </c:pt>
                <c:pt idx="60">
                  <c:v>1.0414581908138407E-2</c:v>
                </c:pt>
                <c:pt idx="61">
                  <c:v>9.9731434959655103E-3</c:v>
                </c:pt>
                <c:pt idx="62">
                  <c:v>9.5518575459148866E-3</c:v>
                </c:pt>
                <c:pt idx="63">
                  <c:v>9.1497176764753531E-3</c:v>
                </c:pt>
                <c:pt idx="64">
                  <c:v>8.7657734348871585E-3</c:v>
                </c:pt>
                <c:pt idx="65">
                  <c:v>8.399126781026528E-3</c:v>
                </c:pt>
                <c:pt idx="66">
                  <c:v>8.0489288243739982E-3</c:v>
                </c:pt>
                <c:pt idx="67">
                  <c:v>7.7143767931157192E-3</c:v>
                </c:pt>
                <c:pt idx="68">
                  <c:v>7.3947112164141028E-3</c:v>
                </c:pt>
                <c:pt idx="69">
                  <c:v>7.0892133026578619E-3</c:v>
                </c:pt>
                <c:pt idx="70">
                  <c:v>6.7972024980867034E-3</c:v>
                </c:pt>
                <c:pt idx="71">
                  <c:v>6.5180342116057301E-3</c:v>
                </c:pt>
                <c:pt idx="72">
                  <c:v>6.2510976928776361E-3</c:v>
                </c:pt>
                <c:pt idx="73">
                  <c:v>5.9958140519246498E-3</c:v>
                </c:pt>
                <c:pt idx="74">
                  <c:v>5.7516344095013272E-3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2118552"/>
        <c:axId val="32119336"/>
      </c:scatterChart>
      <c:valAx>
        <c:axId val="32118552"/>
        <c:scaling>
          <c:orientation val="minMax"/>
          <c:max val="15"/>
          <c:min val="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8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1800" b="1" i="1">
                    <a:latin typeface="Arial" panose="020B0604020202020204" pitchFamily="34" charset="0"/>
                    <a:cs typeface="Arial" panose="020B0604020202020204" pitchFamily="34" charset="0"/>
                  </a:rPr>
                  <a:t>d</a:t>
                </a:r>
                <a:r>
                  <a:rPr lang="en-US" sz="1800" b="1" i="1" baseline="-25000">
                    <a:latin typeface="Arial" panose="020B0604020202020204" pitchFamily="34" charset="0"/>
                    <a:cs typeface="Arial" panose="020B0604020202020204" pitchFamily="34" charset="0"/>
                  </a:rPr>
                  <a:t>p</a:t>
                </a:r>
                <a:r>
                  <a:rPr lang="en-US" sz="1800" b="1">
                    <a:latin typeface="Arial" panose="020B0604020202020204" pitchFamily="34" charset="0"/>
                    <a:cs typeface="Arial" panose="020B0604020202020204" pitchFamily="34" charset="0"/>
                  </a:rPr>
                  <a:t>, mm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8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381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32119336"/>
        <c:crosses val="autoZero"/>
        <c:crossBetween val="midCat"/>
      </c:valAx>
      <c:valAx>
        <c:axId val="32119336"/>
        <c:scaling>
          <c:orientation val="minMax"/>
          <c:max val="0.35000000000000003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800" b="1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1800" b="1">
                    <a:solidFill>
                      <a:schemeClr val="tx1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Probability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800" b="1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381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32118552"/>
        <c:crosses val="autoZero"/>
        <c:crossBetween val="midCat"/>
        <c:majorUnit val="0.1"/>
      </c:valAx>
      <c:spPr>
        <a:noFill/>
        <a:ln w="41275"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527909026910124"/>
          <c:y val="3.8512445857563513E-2"/>
          <c:w val="0.83375824419122901"/>
          <c:h val="0.77519444489092892"/>
        </c:manualLayout>
      </c:layout>
      <c:scatterChart>
        <c:scatterStyle val="lineMarker"/>
        <c:varyColors val="0"/>
        <c:ser>
          <c:idx val="0"/>
          <c:order val="0"/>
          <c:tx>
            <c:v>histogram</c:v>
          </c:tx>
          <c:spPr>
            <a:ln w="6350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numRef>
              <c:f>FInal_Cryogenic_Dateset!$H$2:$H$100</c:f>
              <c:numCache>
                <c:formatCode>General</c:formatCode>
                <c:ptCount val="99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4</c:v>
                </c:pt>
                <c:pt idx="11">
                  <c:v>4</c:v>
                </c:pt>
                <c:pt idx="12">
                  <c:v>4</c:v>
                </c:pt>
                <c:pt idx="13">
                  <c:v>5</c:v>
                </c:pt>
                <c:pt idx="14">
                  <c:v>5</c:v>
                </c:pt>
                <c:pt idx="15">
                  <c:v>5</c:v>
                </c:pt>
                <c:pt idx="16">
                  <c:v>6</c:v>
                </c:pt>
                <c:pt idx="17">
                  <c:v>6</c:v>
                </c:pt>
                <c:pt idx="18">
                  <c:v>6</c:v>
                </c:pt>
                <c:pt idx="19">
                  <c:v>7</c:v>
                </c:pt>
                <c:pt idx="20">
                  <c:v>7</c:v>
                </c:pt>
                <c:pt idx="21">
                  <c:v>7</c:v>
                </c:pt>
                <c:pt idx="22">
                  <c:v>8</c:v>
                </c:pt>
                <c:pt idx="23">
                  <c:v>8</c:v>
                </c:pt>
                <c:pt idx="24">
                  <c:v>8</c:v>
                </c:pt>
                <c:pt idx="25">
                  <c:v>9</c:v>
                </c:pt>
                <c:pt idx="26">
                  <c:v>9</c:v>
                </c:pt>
                <c:pt idx="27">
                  <c:v>9</c:v>
                </c:pt>
                <c:pt idx="28">
                  <c:v>10</c:v>
                </c:pt>
                <c:pt idx="29">
                  <c:v>10</c:v>
                </c:pt>
                <c:pt idx="30">
                  <c:v>10</c:v>
                </c:pt>
                <c:pt idx="31">
                  <c:v>11</c:v>
                </c:pt>
                <c:pt idx="32">
                  <c:v>11</c:v>
                </c:pt>
                <c:pt idx="33">
                  <c:v>11</c:v>
                </c:pt>
                <c:pt idx="34">
                  <c:v>12</c:v>
                </c:pt>
                <c:pt idx="35">
                  <c:v>12</c:v>
                </c:pt>
                <c:pt idx="36">
                  <c:v>12</c:v>
                </c:pt>
                <c:pt idx="37">
                  <c:v>13</c:v>
                </c:pt>
                <c:pt idx="38">
                  <c:v>13</c:v>
                </c:pt>
                <c:pt idx="39">
                  <c:v>13</c:v>
                </c:pt>
                <c:pt idx="40">
                  <c:v>14</c:v>
                </c:pt>
                <c:pt idx="41">
                  <c:v>14</c:v>
                </c:pt>
                <c:pt idx="42">
                  <c:v>14</c:v>
                </c:pt>
                <c:pt idx="43">
                  <c:v>15</c:v>
                </c:pt>
                <c:pt idx="44">
                  <c:v>15</c:v>
                </c:pt>
                <c:pt idx="45">
                  <c:v>15</c:v>
                </c:pt>
                <c:pt idx="46">
                  <c:v>16</c:v>
                </c:pt>
                <c:pt idx="47">
                  <c:v>16</c:v>
                </c:pt>
                <c:pt idx="48">
                  <c:v>16</c:v>
                </c:pt>
                <c:pt idx="49">
                  <c:v>17</c:v>
                </c:pt>
                <c:pt idx="50">
                  <c:v>17</c:v>
                </c:pt>
                <c:pt idx="51">
                  <c:v>17</c:v>
                </c:pt>
                <c:pt idx="52">
                  <c:v>18</c:v>
                </c:pt>
                <c:pt idx="53">
                  <c:v>18</c:v>
                </c:pt>
                <c:pt idx="54">
                  <c:v>18</c:v>
                </c:pt>
                <c:pt idx="55">
                  <c:v>19</c:v>
                </c:pt>
                <c:pt idx="56">
                  <c:v>19</c:v>
                </c:pt>
                <c:pt idx="57">
                  <c:v>19</c:v>
                </c:pt>
                <c:pt idx="58">
                  <c:v>20</c:v>
                </c:pt>
                <c:pt idx="59">
                  <c:v>20</c:v>
                </c:pt>
                <c:pt idx="60">
                  <c:v>20</c:v>
                </c:pt>
                <c:pt idx="61">
                  <c:v>21</c:v>
                </c:pt>
                <c:pt idx="62">
                  <c:v>21</c:v>
                </c:pt>
                <c:pt idx="63">
                  <c:v>21</c:v>
                </c:pt>
                <c:pt idx="64">
                  <c:v>22</c:v>
                </c:pt>
                <c:pt idx="65">
                  <c:v>22</c:v>
                </c:pt>
                <c:pt idx="66">
                  <c:v>22</c:v>
                </c:pt>
                <c:pt idx="67">
                  <c:v>23</c:v>
                </c:pt>
                <c:pt idx="68">
                  <c:v>23</c:v>
                </c:pt>
                <c:pt idx="69">
                  <c:v>23</c:v>
                </c:pt>
                <c:pt idx="70">
                  <c:v>24</c:v>
                </c:pt>
                <c:pt idx="71">
                  <c:v>24</c:v>
                </c:pt>
                <c:pt idx="72">
                  <c:v>24</c:v>
                </c:pt>
                <c:pt idx="73">
                  <c:v>25</c:v>
                </c:pt>
                <c:pt idx="74">
                  <c:v>25</c:v>
                </c:pt>
                <c:pt idx="75">
                  <c:v>25</c:v>
                </c:pt>
                <c:pt idx="76">
                  <c:v>26</c:v>
                </c:pt>
                <c:pt idx="77">
                  <c:v>26</c:v>
                </c:pt>
                <c:pt idx="78">
                  <c:v>26</c:v>
                </c:pt>
                <c:pt idx="79">
                  <c:v>27</c:v>
                </c:pt>
                <c:pt idx="80">
                  <c:v>27</c:v>
                </c:pt>
                <c:pt idx="81">
                  <c:v>27</c:v>
                </c:pt>
                <c:pt idx="82">
                  <c:v>28</c:v>
                </c:pt>
                <c:pt idx="83">
                  <c:v>28</c:v>
                </c:pt>
                <c:pt idx="84">
                  <c:v>28</c:v>
                </c:pt>
                <c:pt idx="85">
                  <c:v>29</c:v>
                </c:pt>
                <c:pt idx="86">
                  <c:v>29</c:v>
                </c:pt>
                <c:pt idx="87">
                  <c:v>29</c:v>
                </c:pt>
              </c:numCache>
            </c:numRef>
          </c:xVal>
          <c:yVal>
            <c:numRef>
              <c:f>FInal_Cryogenic_Dateset!$I$2:$I$100</c:f>
              <c:numCache>
                <c:formatCode>General</c:formatCode>
                <c:ptCount val="99"/>
                <c:pt idx="0">
                  <c:v>0.33007334963325186</c:v>
                </c:pt>
                <c:pt idx="1">
                  <c:v>0.33007334963325186</c:v>
                </c:pt>
                <c:pt idx="2">
                  <c:v>0</c:v>
                </c:pt>
                <c:pt idx="3">
                  <c:v>0.16625916870415647</c:v>
                </c:pt>
                <c:pt idx="4">
                  <c:v>0.16625916870415647</c:v>
                </c:pt>
                <c:pt idx="5">
                  <c:v>0</c:v>
                </c:pt>
                <c:pt idx="6">
                  <c:v>8.3129584352078234E-2</c:v>
                </c:pt>
                <c:pt idx="7">
                  <c:v>8.3129584352078234E-2</c:v>
                </c:pt>
                <c:pt idx="8">
                  <c:v>0</c:v>
                </c:pt>
                <c:pt idx="9">
                  <c:v>8.8019559902200492E-2</c:v>
                </c:pt>
                <c:pt idx="10">
                  <c:v>8.8019559902200492E-2</c:v>
                </c:pt>
                <c:pt idx="11">
                  <c:v>0</c:v>
                </c:pt>
                <c:pt idx="12">
                  <c:v>5.623471882640587E-2</c:v>
                </c:pt>
                <c:pt idx="13">
                  <c:v>5.623471882640587E-2</c:v>
                </c:pt>
                <c:pt idx="14">
                  <c:v>0</c:v>
                </c:pt>
                <c:pt idx="15">
                  <c:v>3.9119804400977995E-2</c:v>
                </c:pt>
                <c:pt idx="16">
                  <c:v>3.9119804400977995E-2</c:v>
                </c:pt>
                <c:pt idx="17">
                  <c:v>0</c:v>
                </c:pt>
                <c:pt idx="18">
                  <c:v>4.8899755501222497E-2</c:v>
                </c:pt>
                <c:pt idx="19">
                  <c:v>4.8899755501222497E-2</c:v>
                </c:pt>
                <c:pt idx="20">
                  <c:v>0</c:v>
                </c:pt>
                <c:pt idx="21">
                  <c:v>4.1564792176039117E-2</c:v>
                </c:pt>
                <c:pt idx="22">
                  <c:v>4.1564792176039117E-2</c:v>
                </c:pt>
                <c:pt idx="23">
                  <c:v>0</c:v>
                </c:pt>
                <c:pt idx="24">
                  <c:v>3.1784841075794622E-2</c:v>
                </c:pt>
                <c:pt idx="25">
                  <c:v>3.1784841075794622E-2</c:v>
                </c:pt>
                <c:pt idx="26">
                  <c:v>0</c:v>
                </c:pt>
                <c:pt idx="27">
                  <c:v>2.9339853300733496E-2</c:v>
                </c:pt>
                <c:pt idx="28">
                  <c:v>2.9339853300733496E-2</c:v>
                </c:pt>
                <c:pt idx="29">
                  <c:v>0</c:v>
                </c:pt>
                <c:pt idx="30">
                  <c:v>2.4449877750611249E-2</c:v>
                </c:pt>
                <c:pt idx="31">
                  <c:v>2.4449877750611249E-2</c:v>
                </c:pt>
                <c:pt idx="32">
                  <c:v>0</c:v>
                </c:pt>
                <c:pt idx="33">
                  <c:v>1.7114914425427872E-2</c:v>
                </c:pt>
                <c:pt idx="34">
                  <c:v>1.7114914425427872E-2</c:v>
                </c:pt>
                <c:pt idx="35">
                  <c:v>0</c:v>
                </c:pt>
                <c:pt idx="36">
                  <c:v>1.2224938875305624E-2</c:v>
                </c:pt>
                <c:pt idx="37">
                  <c:v>1.2224938875305624E-2</c:v>
                </c:pt>
                <c:pt idx="38">
                  <c:v>0</c:v>
                </c:pt>
                <c:pt idx="39">
                  <c:v>7.3349633251833741E-3</c:v>
                </c:pt>
                <c:pt idx="40">
                  <c:v>7.3349633251833741E-3</c:v>
                </c:pt>
                <c:pt idx="41">
                  <c:v>0</c:v>
                </c:pt>
                <c:pt idx="42">
                  <c:v>2.4449877750611247E-3</c:v>
                </c:pt>
                <c:pt idx="43">
                  <c:v>2.4449877750611247E-3</c:v>
                </c:pt>
                <c:pt idx="44">
                  <c:v>0</c:v>
                </c:pt>
                <c:pt idx="45">
                  <c:v>9.7799511002444987E-3</c:v>
                </c:pt>
                <c:pt idx="46">
                  <c:v>9.7799511002444987E-3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2.4449877750611247E-3</c:v>
                </c:pt>
                <c:pt idx="52">
                  <c:v>2.4449877750611247E-3</c:v>
                </c:pt>
                <c:pt idx="53">
                  <c:v>0</c:v>
                </c:pt>
                <c:pt idx="54">
                  <c:v>4.8899755501222494E-3</c:v>
                </c:pt>
                <c:pt idx="55">
                  <c:v>4.8899755501222494E-3</c:v>
                </c:pt>
                <c:pt idx="56">
                  <c:v>0</c:v>
                </c:pt>
                <c:pt idx="57">
                  <c:v>4.8899755501222494E-3</c:v>
                </c:pt>
                <c:pt idx="58">
                  <c:v>4.8899755501222494E-3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Weibull</c:v>
          </c:tx>
          <c:spPr>
            <a:ln w="6350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xVal>
            <c:numRef>
              <c:f>Weibull!$D$5:$D$79</c:f>
              <c:numCache>
                <c:formatCode>General</c:formatCode>
                <c:ptCount val="75"/>
                <c:pt idx="0">
                  <c:v>0.2</c:v>
                </c:pt>
                <c:pt idx="1">
                  <c:v>0.4</c:v>
                </c:pt>
                <c:pt idx="2">
                  <c:v>0.60000000000000009</c:v>
                </c:pt>
                <c:pt idx="3">
                  <c:v>0.8</c:v>
                </c:pt>
                <c:pt idx="4">
                  <c:v>1</c:v>
                </c:pt>
                <c:pt idx="5">
                  <c:v>1.2</c:v>
                </c:pt>
                <c:pt idx="6">
                  <c:v>1.4</c:v>
                </c:pt>
                <c:pt idx="7">
                  <c:v>1.5999999999999999</c:v>
                </c:pt>
                <c:pt idx="8">
                  <c:v>1.7999999999999998</c:v>
                </c:pt>
                <c:pt idx="9">
                  <c:v>1.9999999999999998</c:v>
                </c:pt>
                <c:pt idx="10">
                  <c:v>2.1999999999999997</c:v>
                </c:pt>
                <c:pt idx="11">
                  <c:v>2.4</c:v>
                </c:pt>
                <c:pt idx="12">
                  <c:v>2.6</c:v>
                </c:pt>
                <c:pt idx="13">
                  <c:v>2.8000000000000003</c:v>
                </c:pt>
                <c:pt idx="14">
                  <c:v>3.0000000000000004</c:v>
                </c:pt>
                <c:pt idx="15">
                  <c:v>3.2000000000000006</c:v>
                </c:pt>
                <c:pt idx="16">
                  <c:v>3.4000000000000008</c:v>
                </c:pt>
                <c:pt idx="17">
                  <c:v>3.600000000000001</c:v>
                </c:pt>
                <c:pt idx="18">
                  <c:v>3.8000000000000012</c:v>
                </c:pt>
                <c:pt idx="19">
                  <c:v>4.0000000000000009</c:v>
                </c:pt>
                <c:pt idx="20">
                  <c:v>4.2000000000000011</c:v>
                </c:pt>
                <c:pt idx="21">
                  <c:v>4.4000000000000012</c:v>
                </c:pt>
                <c:pt idx="22">
                  <c:v>4.6000000000000014</c:v>
                </c:pt>
                <c:pt idx="23">
                  <c:v>4.8000000000000016</c:v>
                </c:pt>
                <c:pt idx="24">
                  <c:v>5.0000000000000018</c:v>
                </c:pt>
                <c:pt idx="25">
                  <c:v>5.200000000000002</c:v>
                </c:pt>
                <c:pt idx="26">
                  <c:v>5.4000000000000021</c:v>
                </c:pt>
                <c:pt idx="27">
                  <c:v>5.6000000000000023</c:v>
                </c:pt>
                <c:pt idx="28">
                  <c:v>5.8000000000000025</c:v>
                </c:pt>
                <c:pt idx="29">
                  <c:v>6.0000000000000027</c:v>
                </c:pt>
                <c:pt idx="30">
                  <c:v>6.2000000000000028</c:v>
                </c:pt>
                <c:pt idx="31">
                  <c:v>6.400000000000003</c:v>
                </c:pt>
                <c:pt idx="32">
                  <c:v>6.6000000000000032</c:v>
                </c:pt>
                <c:pt idx="33">
                  <c:v>6.8000000000000034</c:v>
                </c:pt>
                <c:pt idx="34">
                  <c:v>7.0000000000000036</c:v>
                </c:pt>
                <c:pt idx="35">
                  <c:v>7.2000000000000037</c:v>
                </c:pt>
                <c:pt idx="36">
                  <c:v>7.4000000000000039</c:v>
                </c:pt>
                <c:pt idx="37">
                  <c:v>7.6000000000000041</c:v>
                </c:pt>
                <c:pt idx="38">
                  <c:v>7.8000000000000043</c:v>
                </c:pt>
                <c:pt idx="39">
                  <c:v>8.0000000000000036</c:v>
                </c:pt>
                <c:pt idx="40">
                  <c:v>8.2000000000000028</c:v>
                </c:pt>
                <c:pt idx="41">
                  <c:v>8.4000000000000021</c:v>
                </c:pt>
                <c:pt idx="42">
                  <c:v>8.6000000000000014</c:v>
                </c:pt>
                <c:pt idx="43">
                  <c:v>8.8000000000000007</c:v>
                </c:pt>
                <c:pt idx="44">
                  <c:v>9</c:v>
                </c:pt>
                <c:pt idx="45">
                  <c:v>9.1999999999999993</c:v>
                </c:pt>
                <c:pt idx="46">
                  <c:v>9.3999999999999986</c:v>
                </c:pt>
                <c:pt idx="47">
                  <c:v>9.5999999999999979</c:v>
                </c:pt>
                <c:pt idx="48">
                  <c:v>9.7999999999999972</c:v>
                </c:pt>
                <c:pt idx="49">
                  <c:v>9.9999999999999964</c:v>
                </c:pt>
                <c:pt idx="50">
                  <c:v>10.199999999999996</c:v>
                </c:pt>
                <c:pt idx="51">
                  <c:v>10.399999999999995</c:v>
                </c:pt>
                <c:pt idx="52">
                  <c:v>10.599999999999994</c:v>
                </c:pt>
                <c:pt idx="53">
                  <c:v>10.799999999999994</c:v>
                </c:pt>
                <c:pt idx="54">
                  <c:v>10.999999999999993</c:v>
                </c:pt>
                <c:pt idx="55">
                  <c:v>11.199999999999992</c:v>
                </c:pt>
                <c:pt idx="56">
                  <c:v>11.399999999999991</c:v>
                </c:pt>
                <c:pt idx="57">
                  <c:v>11.599999999999991</c:v>
                </c:pt>
                <c:pt idx="58">
                  <c:v>11.79999999999999</c:v>
                </c:pt>
                <c:pt idx="59">
                  <c:v>11.999999999999989</c:v>
                </c:pt>
                <c:pt idx="60">
                  <c:v>12.199999999999989</c:v>
                </c:pt>
                <c:pt idx="61">
                  <c:v>12.399999999999988</c:v>
                </c:pt>
                <c:pt idx="62">
                  <c:v>12.599999999999987</c:v>
                </c:pt>
                <c:pt idx="63">
                  <c:v>12.799999999999986</c:v>
                </c:pt>
                <c:pt idx="64">
                  <c:v>12.999999999999986</c:v>
                </c:pt>
                <c:pt idx="65">
                  <c:v>13.199999999999985</c:v>
                </c:pt>
                <c:pt idx="66">
                  <c:v>13.399999999999984</c:v>
                </c:pt>
                <c:pt idx="67">
                  <c:v>13.599999999999984</c:v>
                </c:pt>
                <c:pt idx="68">
                  <c:v>13.799999999999983</c:v>
                </c:pt>
                <c:pt idx="69">
                  <c:v>13.999999999999982</c:v>
                </c:pt>
                <c:pt idx="70">
                  <c:v>14.199999999999982</c:v>
                </c:pt>
                <c:pt idx="71">
                  <c:v>14.399999999999981</c:v>
                </c:pt>
                <c:pt idx="72">
                  <c:v>14.59999999999998</c:v>
                </c:pt>
                <c:pt idx="73">
                  <c:v>14.799999999999979</c:v>
                </c:pt>
                <c:pt idx="74">
                  <c:v>14.999999999999979</c:v>
                </c:pt>
              </c:numCache>
            </c:numRef>
          </c:xVal>
          <c:yVal>
            <c:numRef>
              <c:f>Weibull!$E$5:$E$79</c:f>
              <c:numCache>
                <c:formatCode>General</c:formatCode>
                <c:ptCount val="75"/>
                <c:pt idx="0">
                  <c:v>0.36413696397349971</c:v>
                </c:pt>
                <c:pt idx="1">
                  <c:v>0.30123927730228583</c:v>
                </c:pt>
                <c:pt idx="2">
                  <c:v>0.26295844330435164</c:v>
                </c:pt>
                <c:pt idx="3">
                  <c:v>0.23493052791685731</c:v>
                </c:pt>
                <c:pt idx="4">
                  <c:v>0.21270341891749248</c:v>
                </c:pt>
                <c:pt idx="5">
                  <c:v>0.19427782710927452</c:v>
                </c:pt>
                <c:pt idx="6">
                  <c:v>0.17856949943530609</c:v>
                </c:pt>
                <c:pt idx="7">
                  <c:v>0.16491749431814554</c:v>
                </c:pt>
                <c:pt idx="8">
                  <c:v>0.1528853532450917</c:v>
                </c:pt>
                <c:pt idx="9">
                  <c:v>0.14216757663444349</c:v>
                </c:pt>
                <c:pt idx="10">
                  <c:v>0.1325406637138471</c:v>
                </c:pt>
                <c:pt idx="11">
                  <c:v>0.12383534103575197</c:v>
                </c:pt>
                <c:pt idx="12">
                  <c:v>0.11591979234860107</c:v>
                </c:pt>
                <c:pt idx="13">
                  <c:v>0.10868900943362231</c:v>
                </c:pt>
                <c:pt idx="14">
                  <c:v>0.10205774435428572</c:v>
                </c:pt>
                <c:pt idx="15">
                  <c:v>9.5955680898234127E-2</c:v>
                </c:pt>
                <c:pt idx="16">
                  <c:v>9.032402770109374E-2</c:v>
                </c:pt>
                <c:pt idx="17">
                  <c:v>8.5113052878474024E-2</c:v>
                </c:pt>
                <c:pt idx="18">
                  <c:v>8.028026031131108E-2</c:v>
                </c:pt>
                <c:pt idx="19">
                  <c:v>7.5789014314656747E-2</c:v>
                </c:pt>
                <c:pt idx="20">
                  <c:v>7.1607484619533673E-2</c:v>
                </c:pt>
                <c:pt idx="21">
                  <c:v>6.7707824699848485E-2</c:v>
                </c:pt>
                <c:pt idx="22">
                  <c:v>6.406552308746824E-2</c:v>
                </c:pt>
                <c:pt idx="23">
                  <c:v>6.0658884961915314E-2</c:v>
                </c:pt>
                <c:pt idx="24">
                  <c:v>5.7468613251021039E-2</c:v>
                </c:pt>
                <c:pt idx="25">
                  <c:v>5.4477466729961302E-2</c:v>
                </c:pt>
                <c:pt idx="26">
                  <c:v>5.166997840369815E-2</c:v>
                </c:pt>
                <c:pt idx="27">
                  <c:v>4.9032221596950448E-2</c:v>
                </c:pt>
                <c:pt idx="28">
                  <c:v>4.6551614174277042E-2</c:v>
                </c:pt>
                <c:pt idx="29">
                  <c:v>4.4216753514326135E-2</c:v>
                </c:pt>
                <c:pt idx="30">
                  <c:v>4.2017276498731368E-2</c:v>
                </c:pt>
                <c:pt idx="31">
                  <c:v>3.9943740006537248E-2</c:v>
                </c:pt>
                <c:pt idx="32">
                  <c:v>3.7987518340025263E-2</c:v>
                </c:pt>
                <c:pt idx="33">
                  <c:v>3.6140714725364384E-2</c:v>
                </c:pt>
                <c:pt idx="34">
                  <c:v>3.4396084587284943E-2</c:v>
                </c:pt>
                <c:pt idx="35">
                  <c:v>3.2746968731169425E-2</c:v>
                </c:pt>
                <c:pt idx="36">
                  <c:v>3.118723490791038E-2</c:v>
                </c:pt>
                <c:pt idx="37">
                  <c:v>2.9711226508245921E-2</c:v>
                </c:pt>
                <c:pt idx="38">
                  <c:v>2.8313717350160365E-2</c:v>
                </c:pt>
                <c:pt idx="39">
                  <c:v>2.6989871697437193E-2</c:v>
                </c:pt>
                <c:pt idx="40">
                  <c:v>2.5735208788745904E-2</c:v>
                </c:pt>
                <c:pt idx="41">
                  <c:v>2.4545571271738828E-2</c:v>
                </c:pt>
                <c:pt idx="42">
                  <c:v>2.3417097030918977E-2</c:v>
                </c:pt>
                <c:pt idx="43">
                  <c:v>2.234619397569379E-2</c:v>
                </c:pt>
                <c:pt idx="44">
                  <c:v>2.132951741931308E-2</c:v>
                </c:pt>
                <c:pt idx="45">
                  <c:v>2.0363949732861857E-2</c:v>
                </c:pt>
                <c:pt idx="46">
                  <c:v>1.944658200316474E-2</c:v>
                </c:pt>
                <c:pt idx="47">
                  <c:v>1.8574697460964785E-2</c:v>
                </c:pt>
                <c:pt idx="48">
                  <c:v>1.7745756477353547E-2</c:v>
                </c:pt>
                <c:pt idx="49">
                  <c:v>1.6957382953179851E-2</c:v>
                </c:pt>
                <c:pt idx="50">
                  <c:v>1.620735194889085E-2</c:v>
                </c:pt>
                <c:pt idx="51">
                  <c:v>1.5493578421632116E-2</c:v>
                </c:pt>
                <c:pt idx="52">
                  <c:v>1.4814106953009935E-2</c:v>
                </c:pt>
                <c:pt idx="53">
                  <c:v>1.4167102365146992E-2</c:v>
                </c:pt>
                <c:pt idx="54">
                  <c:v>1.3550841134915502E-2</c:v>
                </c:pt>
                <c:pt idx="55">
                  <c:v>1.2963703526816117E-2</c:v>
                </c:pt>
                <c:pt idx="56">
                  <c:v>1.2404166374139991E-2</c:v>
                </c:pt>
                <c:pt idx="57">
                  <c:v>1.1870796446018119E-2</c:v>
                </c:pt>
                <c:pt idx="58">
                  <c:v>1.1362244344901502E-2</c:v>
                </c:pt>
                <c:pt idx="59">
                  <c:v>1.0877238885077927E-2</c:v>
                </c:pt>
                <c:pt idx="60">
                  <c:v>1.0414581908138407E-2</c:v>
                </c:pt>
                <c:pt idx="61">
                  <c:v>9.9731434959655103E-3</c:v>
                </c:pt>
                <c:pt idx="62">
                  <c:v>9.5518575459148866E-3</c:v>
                </c:pt>
                <c:pt idx="63">
                  <c:v>9.1497176764753531E-3</c:v>
                </c:pt>
                <c:pt idx="64">
                  <c:v>8.7657734348871585E-3</c:v>
                </c:pt>
                <c:pt idx="65">
                  <c:v>8.399126781026528E-3</c:v>
                </c:pt>
                <c:pt idx="66">
                  <c:v>8.0489288243739982E-3</c:v>
                </c:pt>
                <c:pt idx="67">
                  <c:v>7.7143767931157192E-3</c:v>
                </c:pt>
                <c:pt idx="68">
                  <c:v>7.3947112164141028E-3</c:v>
                </c:pt>
                <c:pt idx="69">
                  <c:v>7.0892133026578619E-3</c:v>
                </c:pt>
                <c:pt idx="70">
                  <c:v>6.7972024980867034E-3</c:v>
                </c:pt>
                <c:pt idx="71">
                  <c:v>6.5180342116057301E-3</c:v>
                </c:pt>
                <c:pt idx="72">
                  <c:v>6.2510976928776361E-3</c:v>
                </c:pt>
                <c:pt idx="73">
                  <c:v>5.9958140519246498E-3</c:v>
                </c:pt>
                <c:pt idx="74">
                  <c:v>5.7516344095013272E-3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0533944"/>
        <c:axId val="120531984"/>
      </c:scatterChart>
      <c:valAx>
        <c:axId val="120533944"/>
        <c:scaling>
          <c:orientation val="minMax"/>
          <c:max val="15"/>
          <c:min val="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2400" b="1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2400" b="1" i="1">
                    <a:solidFill>
                      <a:schemeClr val="tx1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d</a:t>
                </a:r>
                <a:r>
                  <a:rPr lang="en-US" sz="2400" b="1" i="1" baseline="-25000">
                    <a:solidFill>
                      <a:schemeClr val="tx1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p</a:t>
                </a:r>
                <a:r>
                  <a:rPr lang="en-US" sz="2400" b="1">
                    <a:solidFill>
                      <a:schemeClr val="tx1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, mm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2400" b="1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635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400" b="1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20531984"/>
        <c:crosses val="autoZero"/>
        <c:crossBetween val="midCat"/>
      </c:valAx>
      <c:valAx>
        <c:axId val="120531984"/>
        <c:scaling>
          <c:orientation val="minMax"/>
          <c:max val="0.35000000000000003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2400" b="1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2400" b="1">
                    <a:solidFill>
                      <a:schemeClr val="tx1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Probability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2400" b="1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635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400" b="1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20533944"/>
        <c:crosses val="autoZero"/>
        <c:crossBetween val="midCat"/>
        <c:majorUnit val="0.1"/>
      </c:valAx>
      <c:spPr>
        <a:noFill/>
        <a:ln w="63500"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67" workbookViewId="0" zoomToFit="1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tabSelected="1" zoomScale="67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72015" cy="6283657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72015" cy="6283657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10"/>
  <sheetViews>
    <sheetView workbookViewId="0">
      <selection activeCell="J87" sqref="J87"/>
    </sheetView>
  </sheetViews>
  <sheetFormatPr defaultRowHeight="15.75" x14ac:dyDescent="0.25"/>
  <cols>
    <col min="1" max="1" width="8.875" style="3" bestFit="1" customWidth="1"/>
    <col min="2" max="2" width="11.875" style="3" bestFit="1" customWidth="1"/>
    <col min="3" max="3" width="11.875" style="3" customWidth="1"/>
    <col min="4" max="4" width="3.25" style="3" customWidth="1"/>
    <col min="5" max="5" width="14.375" style="3" customWidth="1"/>
    <col min="6" max="6" width="9" style="3"/>
    <col min="7" max="7" width="3.125" style="3" customWidth="1"/>
    <col min="8" max="8" width="13.625" style="3" customWidth="1"/>
    <col min="9" max="9" width="9" style="3"/>
    <col min="10" max="10" width="3.375" style="3" customWidth="1"/>
    <col min="11" max="11" width="12.75" style="3" customWidth="1"/>
    <col min="12" max="16384" width="9" style="3"/>
  </cols>
  <sheetData>
    <row r="1" spans="1:12" ht="38.450000000000003" customHeight="1" x14ac:dyDescent="0.25">
      <c r="A1" s="2" t="s">
        <v>0</v>
      </c>
      <c r="B1" s="2" t="s">
        <v>20</v>
      </c>
      <c r="C1" s="2" t="s">
        <v>18</v>
      </c>
      <c r="E1" s="2" t="s">
        <v>11</v>
      </c>
      <c r="F1" s="2" t="s">
        <v>1</v>
      </c>
      <c r="G1" s="2"/>
      <c r="H1" s="2" t="s">
        <v>10</v>
      </c>
      <c r="I1" s="2" t="s">
        <v>3</v>
      </c>
      <c r="J1" s="2"/>
      <c r="K1" s="2" t="s">
        <v>12</v>
      </c>
      <c r="L1" s="8" t="s">
        <v>17</v>
      </c>
    </row>
    <row r="2" spans="1:12" x14ac:dyDescent="0.25">
      <c r="A2" s="3">
        <v>1</v>
      </c>
      <c r="B2" s="3">
        <v>0.964140408</v>
      </c>
      <c r="C2" s="3" t="str">
        <f>IF(B2&lt;1,"1",IF(B2&lt;2,"2",IF(B2&lt;3,"3",IF(B2&lt;4,"4",IF(B2&lt;5,"5",IF(B2&lt;6,"6",IF(B2&lt;7,"7",IF(B2&lt;8,"8",IF(B2&lt;9,"9",IF(B2&lt;10,"10",IF(B2&lt;11,"11",IF(B2&lt;12,"12",IF(B2&lt;13,"13",IF(B2&lt;14,"14",IF(B2&lt;15,"15",IF(B2&lt;16,"16",IF(B2&lt;17,"17",IF(B2&lt;18,"18",IF(B2&lt;19,"19",IF(B2&lt;20,"20",IF(B2&lt;21,"21",IF(B2&lt;22,"22",IF(B2&lt;23,"23",IF(B2&lt;24,"24",IF(B2&lt;25,"25",IF(B2&lt;26,"26",IF(B2&lt;27,"27",IF(B2&lt;28,"28"))))))))))))))))))))))))))))</f>
        <v>1</v>
      </c>
      <c r="E2" s="3">
        <v>1</v>
      </c>
      <c r="F2" s="3">
        <f>COUNTIF(C$2:C$410,"=1")</f>
        <v>135</v>
      </c>
      <c r="H2" s="3">
        <v>0</v>
      </c>
      <c r="I2" s="3">
        <f>I3</f>
        <v>0.33007334963325186</v>
      </c>
      <c r="K2" s="3">
        <f>AVERAGE($B2:$B410)</f>
        <v>3.6409833870440131</v>
      </c>
      <c r="L2" s="3">
        <f>STDEV($B2:$B410)</f>
        <v>3.9859852589148383</v>
      </c>
    </row>
    <row r="3" spans="1:12" x14ac:dyDescent="0.25">
      <c r="A3" s="3">
        <v>2</v>
      </c>
      <c r="B3" s="3">
        <v>1.0851042289999999</v>
      </c>
      <c r="C3" s="3" t="str">
        <f t="shared" ref="C3:C66" si="0">IF(B3&lt;1,"1",IF(B3&lt;2,"2",IF(B3&lt;3,"3",IF(B3&lt;4,"4",IF(B3&lt;5,"5",IF(B3&lt;6,"6",IF(B3&lt;7,"7",IF(B3&lt;8,"8",IF(B3&lt;9,"9",IF(B3&lt;10,"10",IF(B3&lt;11,"11",IF(B3&lt;12,"12",IF(B3&lt;13,"13",IF(B3&lt;14,"14",IF(B3&lt;15,"15",IF(B3&lt;16,"16",IF(B3&lt;17,"17",IF(B3&lt;18,"18",IF(B3&lt;19,"19",IF(B3&lt;20,"20",IF(B3&lt;21,"21",IF(B3&lt;22,"22",IF(B3&lt;23,"23",IF(B3&lt;24,"24",IF(B3&lt;25,"25",IF(B3&lt;26,"26",IF(B3&lt;27,"27",IF(B3&lt;28,"28"))))))))))))))))))))))))))))</f>
        <v>2</v>
      </c>
      <c r="E3" s="3">
        <f t="shared" ref="E3:E30" si="1">E2+stepsize</f>
        <v>2</v>
      </c>
      <c r="F3" s="3">
        <f>COUNTIF(C$2:C$410,"=2")</f>
        <v>68</v>
      </c>
      <c r="H3" s="4">
        <f>E2</f>
        <v>1</v>
      </c>
      <c r="I3" s="4">
        <f>F2/F$32</f>
        <v>0.33007334963325186</v>
      </c>
      <c r="K3" s="2" t="s">
        <v>15</v>
      </c>
    </row>
    <row r="4" spans="1:12" x14ac:dyDescent="0.25">
      <c r="A4" s="3">
        <v>3</v>
      </c>
      <c r="B4" s="3">
        <v>11.74247551</v>
      </c>
      <c r="C4" s="3" t="str">
        <f t="shared" si="0"/>
        <v>12</v>
      </c>
      <c r="E4" s="3">
        <f t="shared" si="1"/>
        <v>3</v>
      </c>
      <c r="F4" s="3">
        <f>COUNTIF(C$2:C$410,"=3")</f>
        <v>34</v>
      </c>
      <c r="H4" s="5">
        <f>H3</f>
        <v>1</v>
      </c>
      <c r="I4" s="5">
        <v>0</v>
      </c>
      <c r="K4" s="3">
        <f>MIN(B$2:B$500)</f>
        <v>8.9410702999999994E-2</v>
      </c>
    </row>
    <row r="5" spans="1:12" x14ac:dyDescent="0.25">
      <c r="A5" s="3">
        <v>4</v>
      </c>
      <c r="B5" s="3">
        <v>0.76526272500000003</v>
      </c>
      <c r="C5" s="3" t="str">
        <f t="shared" si="0"/>
        <v>1</v>
      </c>
      <c r="E5" s="3">
        <f t="shared" si="1"/>
        <v>4</v>
      </c>
      <c r="F5" s="3">
        <f>COUNTIF(C$2:C$410,"=4")</f>
        <v>36</v>
      </c>
      <c r="H5" s="6">
        <f>H6-stepsize</f>
        <v>1</v>
      </c>
      <c r="I5" s="6">
        <f>I6</f>
        <v>0.16625916870415647</v>
      </c>
      <c r="K5" s="2" t="s">
        <v>16</v>
      </c>
    </row>
    <row r="6" spans="1:12" x14ac:dyDescent="0.25">
      <c r="A6" s="3">
        <v>5</v>
      </c>
      <c r="B6" s="3">
        <v>0.49819104400000003</v>
      </c>
      <c r="C6" s="3" t="str">
        <f t="shared" si="0"/>
        <v>1</v>
      </c>
      <c r="E6" s="3">
        <f t="shared" si="1"/>
        <v>5</v>
      </c>
      <c r="F6" s="3">
        <f>COUNTIF(C$2:C$410,"=5")</f>
        <v>23</v>
      </c>
      <c r="H6" s="4">
        <f>E3</f>
        <v>2</v>
      </c>
      <c r="I6" s="4">
        <f>F3/F$32</f>
        <v>0.16625916870415647</v>
      </c>
      <c r="K6" s="3">
        <f>MAX(B$2:B$500)</f>
        <v>19.992841030000001</v>
      </c>
    </row>
    <row r="7" spans="1:12" x14ac:dyDescent="0.25">
      <c r="A7" s="3">
        <v>6</v>
      </c>
      <c r="B7" s="3">
        <v>0.219152035</v>
      </c>
      <c r="C7" s="3" t="str">
        <f t="shared" si="0"/>
        <v>1</v>
      </c>
      <c r="E7" s="3">
        <f t="shared" si="1"/>
        <v>6</v>
      </c>
      <c r="F7" s="3">
        <f>COUNTIF(C$2:C$410,"=6")</f>
        <v>16</v>
      </c>
      <c r="H7" s="5">
        <f>H6</f>
        <v>2</v>
      </c>
      <c r="I7" s="5">
        <v>0</v>
      </c>
    </row>
    <row r="8" spans="1:12" x14ac:dyDescent="0.25">
      <c r="A8" s="3">
        <v>7</v>
      </c>
      <c r="B8" s="3">
        <v>6.8175022070000004</v>
      </c>
      <c r="C8" s="3" t="str">
        <f t="shared" si="0"/>
        <v>7</v>
      </c>
      <c r="E8" s="3">
        <f t="shared" si="1"/>
        <v>7</v>
      </c>
      <c r="F8" s="3">
        <f>COUNTIF(C$2:C$410,"=7")</f>
        <v>20</v>
      </c>
      <c r="H8" s="6">
        <f>H9-stepsize</f>
        <v>2</v>
      </c>
      <c r="I8" s="6">
        <f>I9</f>
        <v>8.3129584352078234E-2</v>
      </c>
      <c r="K8" s="3" t="s">
        <v>19</v>
      </c>
      <c r="L8" s="3">
        <v>1</v>
      </c>
    </row>
    <row r="9" spans="1:12" x14ac:dyDescent="0.25">
      <c r="A9" s="3">
        <v>8</v>
      </c>
      <c r="B9" s="3">
        <v>1.656900842</v>
      </c>
      <c r="C9" s="3" t="str">
        <f t="shared" si="0"/>
        <v>2</v>
      </c>
      <c r="E9" s="3">
        <f t="shared" si="1"/>
        <v>8</v>
      </c>
      <c r="F9" s="3">
        <f>COUNTIF(C$2:C$410,"=8")</f>
        <v>17</v>
      </c>
      <c r="H9" s="4">
        <f>E4</f>
        <v>3</v>
      </c>
      <c r="I9" s="4">
        <f>F4/F$32</f>
        <v>8.3129584352078234E-2</v>
      </c>
    </row>
    <row r="10" spans="1:12" x14ac:dyDescent="0.25">
      <c r="A10" s="3">
        <v>9</v>
      </c>
      <c r="B10" s="3">
        <v>5.321729006</v>
      </c>
      <c r="C10" s="3" t="str">
        <f t="shared" si="0"/>
        <v>6</v>
      </c>
      <c r="E10" s="3">
        <f t="shared" si="1"/>
        <v>9</v>
      </c>
      <c r="F10" s="3">
        <f>COUNTIF(C$2:C$410,"=9")</f>
        <v>13</v>
      </c>
      <c r="H10" s="5">
        <f>H9</f>
        <v>3</v>
      </c>
      <c r="I10" s="5">
        <v>0</v>
      </c>
    </row>
    <row r="11" spans="1:12" x14ac:dyDescent="0.25">
      <c r="A11" s="3">
        <v>10</v>
      </c>
      <c r="B11" s="3">
        <v>8.9410702999999994E-2</v>
      </c>
      <c r="C11" s="3" t="str">
        <f t="shared" si="0"/>
        <v>1</v>
      </c>
      <c r="E11" s="3">
        <f t="shared" si="1"/>
        <v>10</v>
      </c>
      <c r="F11" s="3">
        <f>COUNTIF(C$2:C$410,"=10")</f>
        <v>12</v>
      </c>
      <c r="H11" s="6">
        <f>H12-stepsize</f>
        <v>3</v>
      </c>
      <c r="I11" s="6">
        <f>I12</f>
        <v>8.8019559902200492E-2</v>
      </c>
    </row>
    <row r="12" spans="1:12" x14ac:dyDescent="0.25">
      <c r="A12" s="3">
        <v>11</v>
      </c>
      <c r="B12" s="3">
        <v>0.33491449400000001</v>
      </c>
      <c r="C12" s="3" t="str">
        <f t="shared" si="0"/>
        <v>1</v>
      </c>
      <c r="E12" s="3">
        <f t="shared" si="1"/>
        <v>11</v>
      </c>
      <c r="F12" s="3">
        <f>COUNTIF(C$2:C$410,"=11")</f>
        <v>10</v>
      </c>
      <c r="H12" s="4">
        <f>E5</f>
        <v>4</v>
      </c>
      <c r="I12" s="4">
        <f>F5/F$32</f>
        <v>8.8019559902200492E-2</v>
      </c>
    </row>
    <row r="13" spans="1:12" x14ac:dyDescent="0.25">
      <c r="A13" s="3">
        <v>12</v>
      </c>
      <c r="B13" s="3">
        <v>12.546179990000001</v>
      </c>
      <c r="C13" s="3" t="str">
        <f t="shared" si="0"/>
        <v>13</v>
      </c>
      <c r="E13" s="3">
        <f t="shared" si="1"/>
        <v>12</v>
      </c>
      <c r="F13" s="3">
        <f>COUNTIF(C$2:C$410,"=12")</f>
        <v>7</v>
      </c>
      <c r="H13" s="5">
        <f>H12</f>
        <v>4</v>
      </c>
      <c r="I13" s="5">
        <v>0</v>
      </c>
    </row>
    <row r="14" spans="1:12" x14ac:dyDescent="0.25">
      <c r="A14" s="3">
        <v>13</v>
      </c>
      <c r="B14" s="3">
        <v>1.303076573</v>
      </c>
      <c r="C14" s="3" t="str">
        <f t="shared" si="0"/>
        <v>2</v>
      </c>
      <c r="E14" s="3">
        <f t="shared" si="1"/>
        <v>13</v>
      </c>
      <c r="F14" s="3">
        <f>COUNTIF(C$2:C$410,"=13")</f>
        <v>5</v>
      </c>
      <c r="H14" s="6">
        <f>H15-stepsize</f>
        <v>4</v>
      </c>
      <c r="I14" s="6">
        <f>I15</f>
        <v>5.623471882640587E-2</v>
      </c>
    </row>
    <row r="15" spans="1:12" x14ac:dyDescent="0.25">
      <c r="A15" s="3">
        <v>14</v>
      </c>
      <c r="B15" s="3">
        <v>0.97214171100000002</v>
      </c>
      <c r="C15" s="3" t="str">
        <f t="shared" si="0"/>
        <v>1</v>
      </c>
      <c r="E15" s="3">
        <f t="shared" si="1"/>
        <v>14</v>
      </c>
      <c r="F15" s="3">
        <f>COUNTIF(C$2:C$410,"=14")</f>
        <v>3</v>
      </c>
      <c r="H15" s="4">
        <f>E6</f>
        <v>5</v>
      </c>
      <c r="I15" s="4">
        <f>F6/F$32</f>
        <v>5.623471882640587E-2</v>
      </c>
    </row>
    <row r="16" spans="1:12" x14ac:dyDescent="0.25">
      <c r="A16" s="3">
        <v>15</v>
      </c>
      <c r="B16" s="3">
        <v>18.876808839999999</v>
      </c>
      <c r="C16" s="3" t="str">
        <f t="shared" si="0"/>
        <v>19</v>
      </c>
      <c r="E16" s="3">
        <f t="shared" si="1"/>
        <v>15</v>
      </c>
      <c r="F16" s="3">
        <f>COUNTIF(C$2:C$410,"=15")</f>
        <v>1</v>
      </c>
      <c r="H16" s="5">
        <f>H15</f>
        <v>5</v>
      </c>
      <c r="I16" s="5">
        <v>0</v>
      </c>
    </row>
    <row r="17" spans="1:9" x14ac:dyDescent="0.25">
      <c r="A17" s="3">
        <v>16</v>
      </c>
      <c r="B17" s="3">
        <v>0.33491449400000001</v>
      </c>
      <c r="C17" s="3" t="str">
        <f t="shared" si="0"/>
        <v>1</v>
      </c>
      <c r="E17" s="3">
        <f t="shared" si="1"/>
        <v>16</v>
      </c>
      <c r="F17" s="3">
        <f>COUNTIF(C$2:C$410,"=16")</f>
        <v>4</v>
      </c>
      <c r="H17" s="6">
        <f>H18-stepsize</f>
        <v>5</v>
      </c>
      <c r="I17" s="6">
        <f>I18</f>
        <v>3.9119804400977995E-2</v>
      </c>
    </row>
    <row r="18" spans="1:9" x14ac:dyDescent="0.25">
      <c r="A18" s="3">
        <v>17</v>
      </c>
      <c r="B18" s="3">
        <v>0.32266309599999998</v>
      </c>
      <c r="C18" s="3" t="str">
        <f t="shared" si="0"/>
        <v>1</v>
      </c>
      <c r="E18" s="3">
        <f t="shared" si="1"/>
        <v>17</v>
      </c>
      <c r="F18" s="3">
        <f>COUNTIF(C$2:C$410,"=17")</f>
        <v>0</v>
      </c>
      <c r="H18" s="4">
        <f>E7</f>
        <v>6</v>
      </c>
      <c r="I18" s="4">
        <f>F7/F$32</f>
        <v>3.9119804400977995E-2</v>
      </c>
    </row>
    <row r="19" spans="1:9" x14ac:dyDescent="0.25">
      <c r="A19" s="3">
        <v>18</v>
      </c>
      <c r="B19" s="3">
        <v>5.5217559380000001</v>
      </c>
      <c r="C19" s="3" t="str">
        <f t="shared" si="0"/>
        <v>6</v>
      </c>
      <c r="E19" s="3">
        <f t="shared" si="1"/>
        <v>18</v>
      </c>
      <c r="F19" s="3">
        <f>COUNTIF(C$2:C$410,"=18")</f>
        <v>1</v>
      </c>
      <c r="H19" s="5">
        <f>H18</f>
        <v>6</v>
      </c>
      <c r="I19" s="5">
        <v>0</v>
      </c>
    </row>
    <row r="20" spans="1:9" x14ac:dyDescent="0.25">
      <c r="A20" s="3">
        <v>19</v>
      </c>
      <c r="B20" s="3">
        <v>11.583068000000001</v>
      </c>
      <c r="C20" s="3" t="str">
        <f t="shared" si="0"/>
        <v>12</v>
      </c>
      <c r="E20" s="3">
        <f t="shared" si="1"/>
        <v>19</v>
      </c>
      <c r="F20" s="3">
        <f>COUNTIF(C$2:C$410,"=19")</f>
        <v>2</v>
      </c>
      <c r="H20" s="6">
        <f>H21-stepsize</f>
        <v>6</v>
      </c>
      <c r="I20" s="6">
        <f>I21</f>
        <v>4.8899755501222497E-2</v>
      </c>
    </row>
    <row r="21" spans="1:9" x14ac:dyDescent="0.25">
      <c r="A21" s="3">
        <v>20</v>
      </c>
      <c r="B21" s="3">
        <v>0.73215445499999998</v>
      </c>
      <c r="C21" s="3" t="str">
        <f t="shared" si="0"/>
        <v>1</v>
      </c>
      <c r="E21" s="3">
        <f t="shared" si="1"/>
        <v>20</v>
      </c>
      <c r="F21" s="3">
        <f>COUNTIF(C$2:C$410,"=20")</f>
        <v>2</v>
      </c>
      <c r="H21" s="4">
        <f>E8</f>
        <v>7</v>
      </c>
      <c r="I21" s="4">
        <f>F8/F$32</f>
        <v>4.8899755501222497E-2</v>
      </c>
    </row>
    <row r="22" spans="1:9" x14ac:dyDescent="0.25">
      <c r="A22" s="3">
        <v>21</v>
      </c>
      <c r="B22" s="3">
        <v>8.4968434800000008</v>
      </c>
      <c r="C22" s="3" t="str">
        <f t="shared" si="0"/>
        <v>9</v>
      </c>
      <c r="E22" s="3">
        <f t="shared" si="1"/>
        <v>21</v>
      </c>
      <c r="F22" s="3">
        <f>COUNTIF(C$2:C$410,"=10.5")</f>
        <v>0</v>
      </c>
      <c r="H22" s="5">
        <f>H21</f>
        <v>7</v>
      </c>
      <c r="I22" s="5">
        <v>0</v>
      </c>
    </row>
    <row r="23" spans="1:9" x14ac:dyDescent="0.25">
      <c r="A23" s="3">
        <v>22</v>
      </c>
      <c r="B23" s="3">
        <v>0.34673327399999998</v>
      </c>
      <c r="C23" s="3" t="str">
        <f t="shared" si="0"/>
        <v>1</v>
      </c>
      <c r="E23" s="3">
        <f t="shared" si="1"/>
        <v>22</v>
      </c>
      <c r="H23" s="6">
        <f>H24-stepsize</f>
        <v>7</v>
      </c>
      <c r="I23" s="6">
        <f>I24</f>
        <v>4.1564792176039117E-2</v>
      </c>
    </row>
    <row r="24" spans="1:9" x14ac:dyDescent="0.25">
      <c r="A24" s="3">
        <v>23</v>
      </c>
      <c r="B24" s="3">
        <v>1.0808124349999999</v>
      </c>
      <c r="C24" s="3" t="str">
        <f t="shared" si="0"/>
        <v>2</v>
      </c>
      <c r="E24" s="3">
        <f t="shared" si="1"/>
        <v>23</v>
      </c>
      <c r="H24" s="4">
        <f>E9</f>
        <v>8</v>
      </c>
      <c r="I24" s="4">
        <f>F9/F$32</f>
        <v>4.1564792176039117E-2</v>
      </c>
    </row>
    <row r="25" spans="1:9" x14ac:dyDescent="0.25">
      <c r="A25" s="3">
        <v>24</v>
      </c>
      <c r="B25" s="3">
        <v>3.043793967</v>
      </c>
      <c r="C25" s="3" t="str">
        <f t="shared" si="0"/>
        <v>4</v>
      </c>
      <c r="E25" s="3">
        <f t="shared" si="1"/>
        <v>24</v>
      </c>
      <c r="H25" s="5">
        <f>H24</f>
        <v>8</v>
      </c>
      <c r="I25" s="5">
        <v>0</v>
      </c>
    </row>
    <row r="26" spans="1:9" x14ac:dyDescent="0.25">
      <c r="A26" s="3">
        <v>25</v>
      </c>
      <c r="B26" s="3">
        <v>8.3311253099999991</v>
      </c>
      <c r="C26" s="3" t="str">
        <f t="shared" si="0"/>
        <v>9</v>
      </c>
      <c r="E26" s="3">
        <f t="shared" si="1"/>
        <v>25</v>
      </c>
      <c r="H26" s="6">
        <f>H27-stepsize</f>
        <v>8</v>
      </c>
      <c r="I26" s="6">
        <f>I27</f>
        <v>3.1784841075794622E-2</v>
      </c>
    </row>
    <row r="27" spans="1:9" x14ac:dyDescent="0.25">
      <c r="A27" s="3">
        <v>26</v>
      </c>
      <c r="B27" s="3">
        <v>3.0233655879999999</v>
      </c>
      <c r="C27" s="3" t="str">
        <f t="shared" si="0"/>
        <v>4</v>
      </c>
      <c r="E27" s="3">
        <f t="shared" si="1"/>
        <v>26</v>
      </c>
      <c r="H27" s="4">
        <f>E10</f>
        <v>9</v>
      </c>
      <c r="I27" s="4">
        <f>F10/F$32</f>
        <v>3.1784841075794622E-2</v>
      </c>
    </row>
    <row r="28" spans="1:9" x14ac:dyDescent="0.25">
      <c r="A28" s="3">
        <v>27</v>
      </c>
      <c r="B28" s="3">
        <v>8.9410702999999994E-2</v>
      </c>
      <c r="C28" s="3" t="str">
        <f t="shared" si="0"/>
        <v>1</v>
      </c>
      <c r="E28" s="3">
        <f t="shared" si="1"/>
        <v>27</v>
      </c>
      <c r="H28" s="5">
        <f>H27</f>
        <v>9</v>
      </c>
      <c r="I28" s="5">
        <v>0</v>
      </c>
    </row>
    <row r="29" spans="1:9" x14ac:dyDescent="0.25">
      <c r="A29" s="3">
        <v>28</v>
      </c>
      <c r="B29" s="3">
        <v>13.62363717</v>
      </c>
      <c r="C29" s="3" t="str">
        <f t="shared" si="0"/>
        <v>14</v>
      </c>
      <c r="E29" s="3">
        <f t="shared" si="1"/>
        <v>28</v>
      </c>
      <c r="H29" s="6">
        <f>H30-stepsize</f>
        <v>9</v>
      </c>
      <c r="I29" s="6">
        <f>I30</f>
        <v>2.9339853300733496E-2</v>
      </c>
    </row>
    <row r="30" spans="1:9" x14ac:dyDescent="0.25">
      <c r="A30" s="3">
        <v>29</v>
      </c>
      <c r="B30" s="3">
        <v>3.2457802710000001</v>
      </c>
      <c r="C30" s="3" t="str">
        <f t="shared" si="0"/>
        <v>4</v>
      </c>
      <c r="E30" s="3">
        <f t="shared" si="1"/>
        <v>29</v>
      </c>
      <c r="H30" s="4">
        <f>E11</f>
        <v>10</v>
      </c>
      <c r="I30" s="4">
        <f>F11/F$32</f>
        <v>2.9339853300733496E-2</v>
      </c>
    </row>
    <row r="31" spans="1:9" x14ac:dyDescent="0.25">
      <c r="A31" s="3">
        <v>30</v>
      </c>
      <c r="B31" s="3">
        <v>4.3617808680000003</v>
      </c>
      <c r="C31" s="3" t="str">
        <f t="shared" si="0"/>
        <v>5</v>
      </c>
      <c r="H31" s="5">
        <f>H30</f>
        <v>10</v>
      </c>
      <c r="I31" s="5">
        <v>0</v>
      </c>
    </row>
    <row r="32" spans="1:9" x14ac:dyDescent="0.25">
      <c r="A32" s="3">
        <v>31</v>
      </c>
      <c r="B32" s="3">
        <v>4.4947284160000001</v>
      </c>
      <c r="C32" s="3" t="str">
        <f t="shared" si="0"/>
        <v>5</v>
      </c>
      <c r="E32" s="3" t="s">
        <v>2</v>
      </c>
      <c r="F32" s="3">
        <f>SUM(F2:F30)</f>
        <v>409</v>
      </c>
      <c r="H32" s="6">
        <f>H33-stepsize</f>
        <v>10</v>
      </c>
      <c r="I32" s="6">
        <f>I33</f>
        <v>2.4449877750611249E-2</v>
      </c>
    </row>
    <row r="33" spans="1:9" x14ac:dyDescent="0.25">
      <c r="A33" s="3">
        <v>32</v>
      </c>
      <c r="B33" s="3">
        <v>15.55625934</v>
      </c>
      <c r="C33" s="3" t="str">
        <f t="shared" si="0"/>
        <v>16</v>
      </c>
      <c r="E33" s="3" t="s">
        <v>2</v>
      </c>
      <c r="F33" s="3">
        <f>COUNT($A2:$A410)</f>
        <v>409</v>
      </c>
      <c r="H33" s="4">
        <f>E12</f>
        <v>11</v>
      </c>
      <c r="I33" s="4">
        <f>F12/F$32</f>
        <v>2.4449877750611249E-2</v>
      </c>
    </row>
    <row r="34" spans="1:9" x14ac:dyDescent="0.25">
      <c r="A34" s="3">
        <v>33</v>
      </c>
      <c r="B34" s="3">
        <v>9.2978333820000003</v>
      </c>
      <c r="C34" s="3" t="str">
        <f t="shared" si="0"/>
        <v>10</v>
      </c>
      <c r="H34" s="5">
        <f>H33</f>
        <v>11</v>
      </c>
      <c r="I34" s="5">
        <v>0</v>
      </c>
    </row>
    <row r="35" spans="1:9" x14ac:dyDescent="0.25">
      <c r="A35" s="3">
        <v>34</v>
      </c>
      <c r="B35" s="3">
        <v>4.839946437</v>
      </c>
      <c r="C35" s="3" t="str">
        <f t="shared" si="0"/>
        <v>5</v>
      </c>
      <c r="H35" s="6">
        <f>H36-stepsize</f>
        <v>11</v>
      </c>
      <c r="I35" s="6">
        <f>I36</f>
        <v>1.7114914425427872E-2</v>
      </c>
    </row>
    <row r="36" spans="1:9" x14ac:dyDescent="0.25">
      <c r="A36" s="3">
        <v>35</v>
      </c>
      <c r="B36" s="3">
        <v>2.4071350740000002</v>
      </c>
      <c r="C36" s="3" t="str">
        <f t="shared" si="0"/>
        <v>3</v>
      </c>
      <c r="H36" s="4">
        <f>E13</f>
        <v>12</v>
      </c>
      <c r="I36" s="4">
        <f>F13/F$32</f>
        <v>1.7114914425427872E-2</v>
      </c>
    </row>
    <row r="37" spans="1:9" x14ac:dyDescent="0.25">
      <c r="A37" s="3">
        <v>36</v>
      </c>
      <c r="B37" s="3">
        <v>3.293166432</v>
      </c>
      <c r="C37" s="3" t="str">
        <f t="shared" si="0"/>
        <v>4</v>
      </c>
      <c r="H37" s="5">
        <f>H36</f>
        <v>12</v>
      </c>
      <c r="I37" s="5">
        <v>0</v>
      </c>
    </row>
    <row r="38" spans="1:9" x14ac:dyDescent="0.25">
      <c r="A38" s="3">
        <v>37</v>
      </c>
      <c r="B38" s="3">
        <v>0.178648046</v>
      </c>
      <c r="C38" s="3" t="str">
        <f t="shared" si="0"/>
        <v>1</v>
      </c>
      <c r="H38" s="6">
        <f>H39-stepsize</f>
        <v>12</v>
      </c>
      <c r="I38" s="6">
        <f>I39</f>
        <v>1.2224938875305624E-2</v>
      </c>
    </row>
    <row r="39" spans="1:9" x14ac:dyDescent="0.25">
      <c r="A39" s="3">
        <v>38</v>
      </c>
      <c r="B39" s="3">
        <v>0.19992841</v>
      </c>
      <c r="C39" s="3" t="str">
        <f t="shared" si="0"/>
        <v>1</v>
      </c>
      <c r="H39" s="4">
        <f>E14</f>
        <v>13</v>
      </c>
      <c r="I39" s="4">
        <f>F14/F$32</f>
        <v>1.2224938875305624E-2</v>
      </c>
    </row>
    <row r="40" spans="1:9" x14ac:dyDescent="0.25">
      <c r="A40" s="3">
        <v>39</v>
      </c>
      <c r="B40" s="3">
        <v>3.6117751500000002</v>
      </c>
      <c r="C40" s="3" t="str">
        <f t="shared" si="0"/>
        <v>4</v>
      </c>
      <c r="H40" s="5">
        <f>H39</f>
        <v>13</v>
      </c>
      <c r="I40" s="5">
        <v>0</v>
      </c>
    </row>
    <row r="41" spans="1:9" x14ac:dyDescent="0.25">
      <c r="A41" s="3">
        <v>40</v>
      </c>
      <c r="B41" s="3">
        <v>8.9410702999999994E-2</v>
      </c>
      <c r="C41" s="3" t="str">
        <f t="shared" si="0"/>
        <v>1</v>
      </c>
      <c r="H41" s="6">
        <f>H42-stepsize</f>
        <v>13</v>
      </c>
      <c r="I41" s="6">
        <f>I42</f>
        <v>7.3349633251833741E-3</v>
      </c>
    </row>
    <row r="42" spans="1:9" x14ac:dyDescent="0.25">
      <c r="A42" s="3">
        <v>41</v>
      </c>
      <c r="B42" s="3">
        <v>4.5699306120000003</v>
      </c>
      <c r="C42" s="3" t="str">
        <f t="shared" si="0"/>
        <v>5</v>
      </c>
      <c r="H42" s="4">
        <f>E15</f>
        <v>14</v>
      </c>
      <c r="I42" s="4">
        <f>F15/F$32</f>
        <v>7.3349633251833741E-3</v>
      </c>
    </row>
    <row r="43" spans="1:9" x14ac:dyDescent="0.25">
      <c r="A43" s="3">
        <v>42</v>
      </c>
      <c r="B43" s="3">
        <v>8.9929030480000005</v>
      </c>
      <c r="C43" s="3" t="str">
        <f t="shared" si="0"/>
        <v>9</v>
      </c>
      <c r="H43" s="5">
        <f>H42</f>
        <v>14</v>
      </c>
      <c r="I43" s="5">
        <v>0</v>
      </c>
    </row>
    <row r="44" spans="1:9" x14ac:dyDescent="0.25">
      <c r="A44" s="3">
        <v>43</v>
      </c>
      <c r="B44" s="3">
        <v>0.15496388999999999</v>
      </c>
      <c r="C44" s="3" t="str">
        <f t="shared" si="0"/>
        <v>1</v>
      </c>
      <c r="H44" s="6">
        <f>H45-stepsize</f>
        <v>14</v>
      </c>
      <c r="I44" s="6">
        <f>I45</f>
        <v>2.4449877750611247E-3</v>
      </c>
    </row>
    <row r="45" spans="1:9" x14ac:dyDescent="0.25">
      <c r="A45" s="3">
        <v>44</v>
      </c>
      <c r="B45" s="3">
        <v>0.178648046</v>
      </c>
      <c r="C45" s="3" t="str">
        <f t="shared" si="0"/>
        <v>1</v>
      </c>
      <c r="H45" s="4">
        <f>E16</f>
        <v>15</v>
      </c>
      <c r="I45" s="4">
        <f>F16/F$32</f>
        <v>2.4449877750611247E-3</v>
      </c>
    </row>
    <row r="46" spans="1:9" x14ac:dyDescent="0.25">
      <c r="A46" s="3">
        <v>45</v>
      </c>
      <c r="B46" s="3">
        <v>0.29664622600000001</v>
      </c>
      <c r="C46" s="3" t="str">
        <f t="shared" si="0"/>
        <v>1</v>
      </c>
      <c r="H46" s="5">
        <f>H45</f>
        <v>15</v>
      </c>
      <c r="I46" s="5">
        <v>0</v>
      </c>
    </row>
    <row r="47" spans="1:9" x14ac:dyDescent="0.25">
      <c r="A47" s="3">
        <v>46</v>
      </c>
      <c r="B47" s="3">
        <v>5.9172358450000004</v>
      </c>
      <c r="C47" s="3" t="str">
        <f t="shared" si="0"/>
        <v>6</v>
      </c>
      <c r="H47" s="6">
        <f>H48-stepsize</f>
        <v>15</v>
      </c>
      <c r="I47" s="6">
        <f>I48</f>
        <v>9.7799511002444987E-3</v>
      </c>
    </row>
    <row r="48" spans="1:9" x14ac:dyDescent="0.25">
      <c r="A48" s="3">
        <v>47</v>
      </c>
      <c r="B48" s="3">
        <v>4.3936320240000004</v>
      </c>
      <c r="C48" s="3" t="str">
        <f t="shared" si="0"/>
        <v>5</v>
      </c>
      <c r="H48" s="4">
        <f>E17</f>
        <v>16</v>
      </c>
      <c r="I48" s="4">
        <f>F17/F$32</f>
        <v>9.7799511002444987E-3</v>
      </c>
    </row>
    <row r="49" spans="1:9" x14ac:dyDescent="0.25">
      <c r="A49" s="3">
        <v>48</v>
      </c>
      <c r="B49" s="3">
        <v>7.989383492</v>
      </c>
      <c r="C49" s="3" t="str">
        <f t="shared" si="0"/>
        <v>8</v>
      </c>
      <c r="H49" s="5">
        <f>H48</f>
        <v>16</v>
      </c>
      <c r="I49" s="5">
        <v>0</v>
      </c>
    </row>
    <row r="50" spans="1:9" x14ac:dyDescent="0.25">
      <c r="A50" s="3">
        <v>49</v>
      </c>
      <c r="B50" s="3">
        <v>0.68175022100000005</v>
      </c>
      <c r="C50" s="3" t="str">
        <f t="shared" si="0"/>
        <v>1</v>
      </c>
      <c r="H50" s="6">
        <f>H51-stepsize</f>
        <v>16</v>
      </c>
      <c r="I50" s="6">
        <f>I51</f>
        <v>0</v>
      </c>
    </row>
    <row r="51" spans="1:9" x14ac:dyDescent="0.25">
      <c r="A51" s="3">
        <v>50</v>
      </c>
      <c r="B51" s="3">
        <v>0.23682031000000001</v>
      </c>
      <c r="C51" s="3" t="str">
        <f t="shared" si="0"/>
        <v>1</v>
      </c>
      <c r="H51" s="4">
        <f>E18</f>
        <v>17</v>
      </c>
      <c r="I51" s="4">
        <f>F18/F$32</f>
        <v>0</v>
      </c>
    </row>
    <row r="52" spans="1:9" x14ac:dyDescent="0.25">
      <c r="A52" s="3">
        <v>51</v>
      </c>
      <c r="B52" s="3">
        <v>0.36881783800000001</v>
      </c>
      <c r="C52" s="3" t="str">
        <f t="shared" si="0"/>
        <v>1</v>
      </c>
      <c r="H52" s="5">
        <f>H51</f>
        <v>17</v>
      </c>
      <c r="I52" s="5">
        <v>0</v>
      </c>
    </row>
    <row r="53" spans="1:9" x14ac:dyDescent="0.25">
      <c r="A53" s="3">
        <v>52</v>
      </c>
      <c r="B53" s="3">
        <v>9.6734887109999992</v>
      </c>
      <c r="C53" s="3" t="str">
        <f t="shared" si="0"/>
        <v>10</v>
      </c>
      <c r="H53" s="6">
        <f>H54-stepsize</f>
        <v>17</v>
      </c>
      <c r="I53" s="6">
        <f>I54</f>
        <v>2.4449877750611247E-3</v>
      </c>
    </row>
    <row r="54" spans="1:9" x14ac:dyDescent="0.25">
      <c r="A54" s="3">
        <v>53</v>
      </c>
      <c r="B54" s="3">
        <v>7.0849561220000004</v>
      </c>
      <c r="C54" s="3" t="str">
        <f t="shared" si="0"/>
        <v>8</v>
      </c>
      <c r="H54" s="4">
        <f>E19</f>
        <v>18</v>
      </c>
      <c r="I54" s="4">
        <f>F19/F$32</f>
        <v>2.4449877750611247E-3</v>
      </c>
    </row>
    <row r="55" spans="1:9" x14ac:dyDescent="0.25">
      <c r="A55" s="3">
        <v>54</v>
      </c>
      <c r="B55" s="3">
        <v>6.2730899960000004</v>
      </c>
      <c r="C55" s="3" t="str">
        <f t="shared" si="0"/>
        <v>7</v>
      </c>
      <c r="H55" s="5">
        <f>H54</f>
        <v>18</v>
      </c>
      <c r="I55" s="5">
        <v>0</v>
      </c>
    </row>
    <row r="56" spans="1:9" x14ac:dyDescent="0.25">
      <c r="A56" s="3">
        <v>55</v>
      </c>
      <c r="B56" s="3">
        <v>6.5153828640000002</v>
      </c>
      <c r="C56" s="3" t="str">
        <f t="shared" si="0"/>
        <v>7</v>
      </c>
      <c r="H56" s="6">
        <f>H57-stepsize</f>
        <v>18</v>
      </c>
      <c r="I56" s="6">
        <f>I57</f>
        <v>4.8899755501222494E-3</v>
      </c>
    </row>
    <row r="57" spans="1:9" x14ac:dyDescent="0.25">
      <c r="A57" s="3">
        <v>56</v>
      </c>
      <c r="B57" s="3">
        <v>7.8327137039999997</v>
      </c>
      <c r="C57" s="3" t="str">
        <f t="shared" si="0"/>
        <v>8</v>
      </c>
      <c r="H57" s="4">
        <f>E20</f>
        <v>19</v>
      </c>
      <c r="I57" s="4">
        <f>F20/F$32</f>
        <v>4.8899755501222494E-3</v>
      </c>
    </row>
    <row r="58" spans="1:9" x14ac:dyDescent="0.25">
      <c r="A58" s="3">
        <v>57</v>
      </c>
      <c r="B58" s="3">
        <v>0.126568295</v>
      </c>
      <c r="C58" s="3" t="str">
        <f t="shared" si="0"/>
        <v>1</v>
      </c>
      <c r="H58" s="5">
        <f>H57</f>
        <v>19</v>
      </c>
      <c r="I58" s="5">
        <v>0</v>
      </c>
    </row>
    <row r="59" spans="1:9" x14ac:dyDescent="0.25">
      <c r="A59" s="3">
        <v>58</v>
      </c>
      <c r="B59" s="3">
        <v>0.43830406900000002</v>
      </c>
      <c r="C59" s="3" t="str">
        <f t="shared" si="0"/>
        <v>1</v>
      </c>
      <c r="H59" s="6">
        <f>H60-stepsize</f>
        <v>19</v>
      </c>
      <c r="I59" s="6">
        <f>I60</f>
        <v>4.8899755501222494E-3</v>
      </c>
    </row>
    <row r="60" spans="1:9" x14ac:dyDescent="0.25">
      <c r="A60" s="3">
        <v>59</v>
      </c>
      <c r="B60" s="3">
        <v>0.23682031000000001</v>
      </c>
      <c r="C60" s="3" t="str">
        <f t="shared" si="0"/>
        <v>1</v>
      </c>
      <c r="H60" s="4">
        <f>E21</f>
        <v>20</v>
      </c>
      <c r="I60" s="4">
        <f>F21/F$33</f>
        <v>4.8899755501222494E-3</v>
      </c>
    </row>
    <row r="61" spans="1:9" x14ac:dyDescent="0.25">
      <c r="A61" s="3">
        <v>60</v>
      </c>
      <c r="B61" s="3">
        <v>8.9583812199999997</v>
      </c>
      <c r="C61" s="3" t="str">
        <f t="shared" si="0"/>
        <v>9</v>
      </c>
      <c r="H61" s="5">
        <f>H60</f>
        <v>20</v>
      </c>
      <c r="I61" s="5">
        <v>0</v>
      </c>
    </row>
    <row r="62" spans="1:9" x14ac:dyDescent="0.25">
      <c r="A62" s="3">
        <v>61</v>
      </c>
      <c r="B62" s="3">
        <v>0.748891576</v>
      </c>
      <c r="C62" s="3" t="str">
        <f t="shared" si="0"/>
        <v>1</v>
      </c>
      <c r="H62" s="6">
        <f>H63-stepsize</f>
        <v>20</v>
      </c>
      <c r="I62" s="6">
        <f>I63</f>
        <v>0</v>
      </c>
    </row>
    <row r="63" spans="1:9" x14ac:dyDescent="0.25">
      <c r="A63" s="3">
        <v>62</v>
      </c>
      <c r="B63" s="3">
        <v>2.177335598</v>
      </c>
      <c r="C63" s="3" t="str">
        <f t="shared" si="0"/>
        <v>3</v>
      </c>
      <c r="H63" s="4">
        <f>E22</f>
        <v>21</v>
      </c>
      <c r="I63" s="4">
        <f>F22/F$33</f>
        <v>0</v>
      </c>
    </row>
    <row r="64" spans="1:9" x14ac:dyDescent="0.25">
      <c r="A64" s="3">
        <v>63</v>
      </c>
      <c r="B64" s="3">
        <v>8.6414809909999999</v>
      </c>
      <c r="C64" s="3" t="str">
        <f t="shared" si="0"/>
        <v>9</v>
      </c>
      <c r="H64" s="5">
        <f>H63</f>
        <v>21</v>
      </c>
      <c r="I64" s="5">
        <v>0</v>
      </c>
    </row>
    <row r="65" spans="1:9" x14ac:dyDescent="0.25">
      <c r="A65" s="3">
        <v>64</v>
      </c>
      <c r="B65" s="3">
        <v>1.092219743</v>
      </c>
      <c r="C65" s="3" t="str">
        <f t="shared" si="0"/>
        <v>2</v>
      </c>
      <c r="H65" s="6">
        <f>H66-stepsize</f>
        <v>21</v>
      </c>
      <c r="I65" s="6">
        <f>I66</f>
        <v>0</v>
      </c>
    </row>
    <row r="66" spans="1:9" x14ac:dyDescent="0.25">
      <c r="A66" s="3">
        <v>65</v>
      </c>
      <c r="B66" s="3">
        <v>9.1466390230000005</v>
      </c>
      <c r="C66" s="3" t="str">
        <f t="shared" si="0"/>
        <v>10</v>
      </c>
      <c r="H66" s="4">
        <f>E23</f>
        <v>22</v>
      </c>
      <c r="I66" s="4">
        <f>F23/F$33</f>
        <v>0</v>
      </c>
    </row>
    <row r="67" spans="1:9" x14ac:dyDescent="0.25">
      <c r="A67" s="3">
        <v>66</v>
      </c>
      <c r="B67" s="3">
        <v>0.28274146900000002</v>
      </c>
      <c r="C67" s="3" t="str">
        <f t="shared" ref="C67:C130" si="2">IF(B67&lt;1,"1",IF(B67&lt;2,"2",IF(B67&lt;3,"3",IF(B67&lt;4,"4",IF(B67&lt;5,"5",IF(B67&lt;6,"6",IF(B67&lt;7,"7",IF(B67&lt;8,"8",IF(B67&lt;9,"9",IF(B67&lt;10,"10",IF(B67&lt;11,"11",IF(B67&lt;12,"12",IF(B67&lt;13,"13",IF(B67&lt;14,"14",IF(B67&lt;15,"15",IF(B67&lt;16,"16",IF(B67&lt;17,"17",IF(B67&lt;18,"18",IF(B67&lt;19,"19",IF(B67&lt;20,"20",IF(B67&lt;21,"21",IF(B67&lt;22,"22",IF(B67&lt;23,"23",IF(B67&lt;24,"24",IF(B67&lt;25,"25",IF(B67&lt;26,"26",IF(B67&lt;27,"27",IF(B67&lt;28,"28"))))))))))))))))))))))))))))</f>
        <v>1</v>
      </c>
      <c r="H67" s="5">
        <f>H66</f>
        <v>22</v>
      </c>
      <c r="I67" s="5">
        <v>0</v>
      </c>
    </row>
    <row r="68" spans="1:9" x14ac:dyDescent="0.25">
      <c r="A68" s="3">
        <v>67</v>
      </c>
      <c r="B68" s="3">
        <v>8.9410702999999994E-2</v>
      </c>
      <c r="C68" s="3" t="str">
        <f t="shared" si="2"/>
        <v>1</v>
      </c>
      <c r="H68" s="6">
        <f>H69-stepsize</f>
        <v>22</v>
      </c>
      <c r="I68" s="6">
        <f>I69</f>
        <v>0</v>
      </c>
    </row>
    <row r="69" spans="1:9" x14ac:dyDescent="0.25">
      <c r="A69" s="3">
        <v>68</v>
      </c>
      <c r="B69" s="3">
        <v>0.178648046</v>
      </c>
      <c r="C69" s="3" t="str">
        <f t="shared" si="2"/>
        <v>1</v>
      </c>
      <c r="H69" s="4">
        <f>E24</f>
        <v>23</v>
      </c>
      <c r="I69" s="4">
        <f>F24/F$33</f>
        <v>0</v>
      </c>
    </row>
    <row r="70" spans="1:9" x14ac:dyDescent="0.25">
      <c r="A70" s="3">
        <v>69</v>
      </c>
      <c r="B70" s="3">
        <v>1.8123104320000001</v>
      </c>
      <c r="C70" s="3" t="str">
        <f t="shared" si="2"/>
        <v>2</v>
      </c>
      <c r="H70" s="5">
        <f>H69</f>
        <v>23</v>
      </c>
      <c r="I70" s="5">
        <v>0</v>
      </c>
    </row>
    <row r="71" spans="1:9" x14ac:dyDescent="0.25">
      <c r="A71" s="3">
        <v>70</v>
      </c>
      <c r="B71" s="3">
        <v>9.0444387309999996</v>
      </c>
      <c r="C71" s="3" t="str">
        <f t="shared" si="2"/>
        <v>10</v>
      </c>
      <c r="H71" s="6">
        <f>H72-stepsize</f>
        <v>23</v>
      </c>
      <c r="I71" s="6">
        <f>I72</f>
        <v>0</v>
      </c>
    </row>
    <row r="72" spans="1:9" x14ac:dyDescent="0.25">
      <c r="A72" s="3">
        <v>71</v>
      </c>
      <c r="B72" s="3">
        <v>3.2266309579999999</v>
      </c>
      <c r="C72" s="3" t="str">
        <f t="shared" si="2"/>
        <v>4</v>
      </c>
      <c r="H72" s="4">
        <f>E25</f>
        <v>24</v>
      </c>
      <c r="I72" s="4">
        <f>F25/F$33</f>
        <v>0</v>
      </c>
    </row>
    <row r="73" spans="1:9" x14ac:dyDescent="0.25">
      <c r="A73" s="3">
        <v>72</v>
      </c>
      <c r="B73" s="3">
        <v>1.148905893</v>
      </c>
      <c r="C73" s="3" t="str">
        <f t="shared" si="2"/>
        <v>2</v>
      </c>
      <c r="H73" s="5">
        <f>H72</f>
        <v>24</v>
      </c>
      <c r="I73" s="5">
        <v>0</v>
      </c>
    </row>
    <row r="74" spans="1:9" x14ac:dyDescent="0.25">
      <c r="A74" s="3">
        <v>73</v>
      </c>
      <c r="B74" s="3">
        <v>0.126568295</v>
      </c>
      <c r="C74" s="3" t="str">
        <f t="shared" si="2"/>
        <v>1</v>
      </c>
      <c r="H74" s="6">
        <f>H75-stepsize</f>
        <v>24</v>
      </c>
      <c r="I74" s="6">
        <f>I75</f>
        <v>0</v>
      </c>
    </row>
    <row r="75" spans="1:9" x14ac:dyDescent="0.25">
      <c r="A75" s="3">
        <v>74</v>
      </c>
      <c r="B75" s="3">
        <v>13.5666581</v>
      </c>
      <c r="C75" s="3" t="str">
        <f t="shared" si="2"/>
        <v>14</v>
      </c>
      <c r="H75" s="4">
        <f>E26</f>
        <v>25</v>
      </c>
      <c r="I75" s="4">
        <f>F26/F$33</f>
        <v>0</v>
      </c>
    </row>
    <row r="76" spans="1:9" x14ac:dyDescent="0.25">
      <c r="A76" s="3">
        <v>75</v>
      </c>
      <c r="B76" s="3">
        <v>1.0157849510000001</v>
      </c>
      <c r="C76" s="3" t="str">
        <f t="shared" si="2"/>
        <v>2</v>
      </c>
      <c r="H76" s="5">
        <f>H75</f>
        <v>25</v>
      </c>
      <c r="I76" s="5">
        <v>0</v>
      </c>
    </row>
    <row r="77" spans="1:9" x14ac:dyDescent="0.25">
      <c r="A77" s="3">
        <v>76</v>
      </c>
      <c r="B77" s="3">
        <v>0.253258967</v>
      </c>
      <c r="C77" s="3" t="str">
        <f t="shared" si="2"/>
        <v>1</v>
      </c>
      <c r="H77" s="6">
        <f>H78-stepsize</f>
        <v>25</v>
      </c>
      <c r="I77" s="6">
        <f>I78</f>
        <v>0</v>
      </c>
    </row>
    <row r="78" spans="1:9" x14ac:dyDescent="0.25">
      <c r="A78" s="3">
        <v>77</v>
      </c>
      <c r="B78" s="3">
        <v>7.9699681929999997</v>
      </c>
      <c r="C78" s="3" t="str">
        <f t="shared" si="2"/>
        <v>8</v>
      </c>
      <c r="H78" s="4">
        <f>E27</f>
        <v>26</v>
      </c>
      <c r="I78" s="4">
        <f>F27/F$33</f>
        <v>0</v>
      </c>
    </row>
    <row r="79" spans="1:9" x14ac:dyDescent="0.25">
      <c r="A79" s="3">
        <v>78</v>
      </c>
      <c r="B79" s="3">
        <v>2.8977726100000001</v>
      </c>
      <c r="C79" s="3" t="str">
        <f t="shared" si="2"/>
        <v>3</v>
      </c>
      <c r="H79" s="5">
        <f>H78</f>
        <v>26</v>
      </c>
      <c r="I79" s="5">
        <v>0</v>
      </c>
    </row>
    <row r="80" spans="1:9" x14ac:dyDescent="0.25">
      <c r="A80" s="3">
        <v>79</v>
      </c>
      <c r="B80" s="3">
        <v>5.5357670130000001</v>
      </c>
      <c r="C80" s="3" t="str">
        <f t="shared" si="2"/>
        <v>6</v>
      </c>
      <c r="H80" s="6">
        <f>H81-stepsize</f>
        <v>26</v>
      </c>
      <c r="I80" s="6">
        <f>I81</f>
        <v>0</v>
      </c>
    </row>
    <row r="81" spans="1:9" x14ac:dyDescent="0.25">
      <c r="A81" s="3">
        <v>80</v>
      </c>
      <c r="B81" s="3">
        <v>9.7214171070000006</v>
      </c>
      <c r="C81" s="3" t="str">
        <f t="shared" si="2"/>
        <v>10</v>
      </c>
      <c r="H81" s="4">
        <f>E28</f>
        <v>27</v>
      </c>
      <c r="I81" s="4">
        <f>F28/F$33</f>
        <v>0</v>
      </c>
    </row>
    <row r="82" spans="1:9" x14ac:dyDescent="0.25">
      <c r="A82" s="3">
        <v>81</v>
      </c>
      <c r="B82" s="3">
        <v>1.4311342899999999</v>
      </c>
      <c r="C82" s="3" t="str">
        <f t="shared" si="2"/>
        <v>2</v>
      </c>
      <c r="H82" s="5">
        <f>H81</f>
        <v>27</v>
      </c>
      <c r="I82" s="5">
        <v>0</v>
      </c>
    </row>
    <row r="83" spans="1:9" x14ac:dyDescent="0.25">
      <c r="A83" s="3">
        <v>82</v>
      </c>
      <c r="B83" s="3">
        <v>7.5507235359999996</v>
      </c>
      <c r="C83" s="3" t="str">
        <f t="shared" si="2"/>
        <v>8</v>
      </c>
      <c r="H83" s="6">
        <f>H84-stepsize</f>
        <v>27</v>
      </c>
      <c r="I83" s="6">
        <f>I84</f>
        <v>0</v>
      </c>
    </row>
    <row r="84" spans="1:9" x14ac:dyDescent="0.25">
      <c r="A84" s="3">
        <v>83</v>
      </c>
      <c r="B84" s="3">
        <v>3.2742942620000002</v>
      </c>
      <c r="C84" s="3" t="str">
        <f t="shared" si="2"/>
        <v>4</v>
      </c>
      <c r="H84" s="4">
        <f>E29</f>
        <v>28</v>
      </c>
      <c r="I84" s="4">
        <f>F29/F$33</f>
        <v>0</v>
      </c>
    </row>
    <row r="85" spans="1:9" x14ac:dyDescent="0.25">
      <c r="A85" s="3">
        <v>84</v>
      </c>
      <c r="B85" s="3">
        <v>0.126568295</v>
      </c>
      <c r="C85" s="3" t="str">
        <f t="shared" si="2"/>
        <v>1</v>
      </c>
      <c r="H85" s="5">
        <f>H84</f>
        <v>28</v>
      </c>
      <c r="I85" s="5">
        <v>0</v>
      </c>
    </row>
    <row r="86" spans="1:9" x14ac:dyDescent="0.25">
      <c r="A86" s="3">
        <v>85</v>
      </c>
      <c r="B86" s="3">
        <v>0.26869378300000002</v>
      </c>
      <c r="C86" s="3" t="str">
        <f t="shared" si="2"/>
        <v>1</v>
      </c>
      <c r="H86" s="6">
        <f>H87-stepsize</f>
        <v>28</v>
      </c>
      <c r="I86" s="6">
        <f>I87</f>
        <v>0</v>
      </c>
    </row>
    <row r="87" spans="1:9" x14ac:dyDescent="0.25">
      <c r="A87" s="3">
        <v>86</v>
      </c>
      <c r="B87" s="3">
        <v>6.2730899960000004</v>
      </c>
      <c r="C87" s="3" t="str">
        <f t="shared" si="2"/>
        <v>7</v>
      </c>
      <c r="H87" s="4">
        <f>E30</f>
        <v>29</v>
      </c>
      <c r="I87" s="4">
        <f>F30/F$33</f>
        <v>0</v>
      </c>
    </row>
    <row r="88" spans="1:9" x14ac:dyDescent="0.25">
      <c r="A88" s="3">
        <v>87</v>
      </c>
      <c r="B88" s="3">
        <v>2.7496319840000001</v>
      </c>
      <c r="C88" s="3" t="str">
        <f t="shared" si="2"/>
        <v>3</v>
      </c>
      <c r="H88" s="5">
        <f>H87</f>
        <v>29</v>
      </c>
      <c r="I88" s="5">
        <v>0</v>
      </c>
    </row>
    <row r="89" spans="1:9" x14ac:dyDescent="0.25">
      <c r="A89" s="3">
        <v>88</v>
      </c>
      <c r="B89" s="3">
        <v>13.3363076</v>
      </c>
      <c r="C89" s="3" t="str">
        <f t="shared" si="2"/>
        <v>14</v>
      </c>
      <c r="H89" s="6">
        <v>29</v>
      </c>
      <c r="I89" s="6">
        <f>I90</f>
        <v>0</v>
      </c>
    </row>
    <row r="90" spans="1:9" x14ac:dyDescent="0.25">
      <c r="A90" s="3">
        <v>89</v>
      </c>
      <c r="B90" s="3">
        <v>5.6493472440000003</v>
      </c>
      <c r="C90" s="3" t="str">
        <f t="shared" si="2"/>
        <v>6</v>
      </c>
      <c r="H90" s="4"/>
      <c r="I90" s="4"/>
    </row>
    <row r="91" spans="1:9" x14ac:dyDescent="0.25">
      <c r="A91" s="3">
        <v>90</v>
      </c>
      <c r="B91" s="3">
        <v>8.6414809909999999</v>
      </c>
      <c r="C91" s="3" t="str">
        <f t="shared" si="2"/>
        <v>9</v>
      </c>
      <c r="H91" s="5"/>
      <c r="I91" s="5"/>
    </row>
    <row r="92" spans="1:9" x14ac:dyDescent="0.25">
      <c r="A92" s="3">
        <v>91</v>
      </c>
      <c r="B92" s="3">
        <v>0.39005010899999998</v>
      </c>
      <c r="C92" s="3" t="str">
        <f t="shared" si="2"/>
        <v>1</v>
      </c>
      <c r="H92" s="6"/>
      <c r="I92" s="6"/>
    </row>
    <row r="93" spans="1:9" x14ac:dyDescent="0.25">
      <c r="A93" s="3">
        <v>92</v>
      </c>
      <c r="B93" s="3">
        <v>7.6930107850000002</v>
      </c>
      <c r="C93" s="3" t="str">
        <f t="shared" si="2"/>
        <v>8</v>
      </c>
    </row>
    <row r="94" spans="1:9" x14ac:dyDescent="0.25">
      <c r="A94" s="3">
        <v>93</v>
      </c>
      <c r="B94" s="3">
        <v>0.65863328600000004</v>
      </c>
      <c r="C94" s="3" t="str">
        <f t="shared" si="2"/>
        <v>1</v>
      </c>
    </row>
    <row r="95" spans="1:9" x14ac:dyDescent="0.25">
      <c r="A95" s="3">
        <v>94</v>
      </c>
      <c r="B95" s="3">
        <v>0.15496388999999999</v>
      </c>
      <c r="C95" s="3" t="str">
        <f t="shared" si="2"/>
        <v>1</v>
      </c>
    </row>
    <row r="96" spans="1:9" x14ac:dyDescent="0.25">
      <c r="A96" s="3">
        <v>95</v>
      </c>
      <c r="B96" s="3">
        <v>0.94629943100000002</v>
      </c>
      <c r="C96" s="3" t="str">
        <f t="shared" si="2"/>
        <v>1</v>
      </c>
    </row>
    <row r="97" spans="1:3" x14ac:dyDescent="0.25">
      <c r="A97" s="3">
        <v>96</v>
      </c>
      <c r="B97" s="3">
        <v>8.2564051880000005</v>
      </c>
      <c r="C97" s="3" t="str">
        <f t="shared" si="2"/>
        <v>9</v>
      </c>
    </row>
    <row r="98" spans="1:3" x14ac:dyDescent="0.25">
      <c r="A98" s="3">
        <v>97</v>
      </c>
      <c r="B98" s="3">
        <v>7.019048121</v>
      </c>
      <c r="C98" s="3" t="str">
        <f t="shared" si="2"/>
        <v>8</v>
      </c>
    </row>
    <row r="99" spans="1:3" x14ac:dyDescent="0.25">
      <c r="A99" s="3">
        <v>98</v>
      </c>
      <c r="B99" s="3">
        <v>0.30992777900000001</v>
      </c>
      <c r="C99" s="3" t="str">
        <f t="shared" si="2"/>
        <v>1</v>
      </c>
    </row>
    <row r="100" spans="1:3" x14ac:dyDescent="0.25">
      <c r="A100" s="3">
        <v>99</v>
      </c>
      <c r="B100" s="3">
        <v>2.5325896659999998</v>
      </c>
      <c r="C100" s="3" t="str">
        <f t="shared" si="2"/>
        <v>3</v>
      </c>
    </row>
    <row r="101" spans="1:3" x14ac:dyDescent="0.25">
      <c r="A101" s="3">
        <v>100</v>
      </c>
      <c r="B101" s="3">
        <v>0.916356159</v>
      </c>
      <c r="C101" s="3" t="str">
        <f t="shared" si="2"/>
        <v>1</v>
      </c>
    </row>
    <row r="102" spans="1:3" x14ac:dyDescent="0.25">
      <c r="A102" s="3">
        <v>101</v>
      </c>
      <c r="B102" s="3">
        <v>10.279141559999999</v>
      </c>
      <c r="C102" s="3" t="str">
        <f t="shared" si="2"/>
        <v>11</v>
      </c>
    </row>
    <row r="103" spans="1:3" x14ac:dyDescent="0.25">
      <c r="A103" s="3">
        <v>102</v>
      </c>
      <c r="B103" s="3">
        <v>1.305452284</v>
      </c>
      <c r="C103" s="3" t="str">
        <f t="shared" si="2"/>
        <v>2</v>
      </c>
    </row>
    <row r="104" spans="1:3" x14ac:dyDescent="0.25">
      <c r="A104" s="3">
        <v>103</v>
      </c>
      <c r="B104" s="3">
        <v>10.15784951</v>
      </c>
      <c r="C104" s="3" t="str">
        <f t="shared" si="2"/>
        <v>11</v>
      </c>
    </row>
    <row r="105" spans="1:3" x14ac:dyDescent="0.25">
      <c r="A105" s="3">
        <v>104</v>
      </c>
      <c r="B105" s="3">
        <v>0.19992841</v>
      </c>
      <c r="C105" s="3" t="str">
        <f t="shared" si="2"/>
        <v>1</v>
      </c>
    </row>
    <row r="106" spans="1:3" x14ac:dyDescent="0.25">
      <c r="A106" s="3">
        <v>105</v>
      </c>
      <c r="B106" s="3">
        <v>1.625751537</v>
      </c>
      <c r="C106" s="3" t="str">
        <f t="shared" si="2"/>
        <v>2</v>
      </c>
    </row>
    <row r="107" spans="1:3" x14ac:dyDescent="0.25">
      <c r="A107" s="3">
        <v>106</v>
      </c>
      <c r="B107" s="3">
        <v>0.41018480899999998</v>
      </c>
      <c r="C107" s="3" t="str">
        <f t="shared" si="2"/>
        <v>1</v>
      </c>
    </row>
    <row r="108" spans="1:3" x14ac:dyDescent="0.25">
      <c r="A108" s="3">
        <v>107</v>
      </c>
      <c r="B108" s="3">
        <v>2.2404598469999999</v>
      </c>
      <c r="C108" s="3" t="str">
        <f t="shared" si="2"/>
        <v>3</v>
      </c>
    </row>
    <row r="109" spans="1:3" x14ac:dyDescent="0.25">
      <c r="A109" s="3">
        <v>108</v>
      </c>
      <c r="B109" s="3">
        <v>0.23682031000000001</v>
      </c>
      <c r="C109" s="3" t="str">
        <f t="shared" si="2"/>
        <v>1</v>
      </c>
    </row>
    <row r="110" spans="1:3" x14ac:dyDescent="0.25">
      <c r="A110" s="3">
        <v>109</v>
      </c>
      <c r="B110" s="3">
        <v>0.95930759399999999</v>
      </c>
      <c r="C110" s="3" t="str">
        <f t="shared" si="2"/>
        <v>1</v>
      </c>
    </row>
    <row r="111" spans="1:3" x14ac:dyDescent="0.25">
      <c r="A111" s="3">
        <v>110</v>
      </c>
      <c r="B111" s="3">
        <v>0.72791004599999998</v>
      </c>
      <c r="C111" s="3" t="str">
        <f t="shared" si="2"/>
        <v>1</v>
      </c>
    </row>
    <row r="112" spans="1:3" x14ac:dyDescent="0.25">
      <c r="A112" s="3">
        <v>111</v>
      </c>
      <c r="B112" s="3">
        <v>2.698445113</v>
      </c>
      <c r="C112" s="3" t="str">
        <f t="shared" si="2"/>
        <v>3</v>
      </c>
    </row>
    <row r="113" spans="1:3" x14ac:dyDescent="0.25">
      <c r="A113" s="3">
        <v>112</v>
      </c>
      <c r="B113" s="3">
        <v>0.178648046</v>
      </c>
      <c r="C113" s="3" t="str">
        <f t="shared" si="2"/>
        <v>1</v>
      </c>
    </row>
    <row r="114" spans="1:3" x14ac:dyDescent="0.25">
      <c r="A114" s="3">
        <v>113</v>
      </c>
      <c r="B114" s="3">
        <v>2.4071350740000002</v>
      </c>
      <c r="C114" s="3" t="str">
        <f t="shared" si="2"/>
        <v>3</v>
      </c>
    </row>
    <row r="115" spans="1:3" x14ac:dyDescent="0.25">
      <c r="A115" s="3">
        <v>114</v>
      </c>
      <c r="B115" s="3">
        <v>6.8401894649999999</v>
      </c>
      <c r="C115" s="3" t="str">
        <f t="shared" si="2"/>
        <v>7</v>
      </c>
    </row>
    <row r="116" spans="1:3" x14ac:dyDescent="0.25">
      <c r="A116" s="3">
        <v>115</v>
      </c>
      <c r="B116" s="3">
        <v>7.3215445490000004</v>
      </c>
      <c r="C116" s="3" t="str">
        <f t="shared" si="2"/>
        <v>8</v>
      </c>
    </row>
    <row r="117" spans="1:3" x14ac:dyDescent="0.25">
      <c r="A117" s="3">
        <v>116</v>
      </c>
      <c r="B117" s="3">
        <v>0.55942303400000004</v>
      </c>
      <c r="C117" s="3" t="str">
        <f t="shared" si="2"/>
        <v>1</v>
      </c>
    </row>
    <row r="118" spans="1:3" x14ac:dyDescent="0.25">
      <c r="A118" s="3">
        <v>117</v>
      </c>
      <c r="B118" s="3">
        <v>4.002440913</v>
      </c>
      <c r="C118" s="3" t="str">
        <f t="shared" si="2"/>
        <v>5</v>
      </c>
    </row>
    <row r="119" spans="1:3" x14ac:dyDescent="0.25">
      <c r="A119" s="3">
        <v>118</v>
      </c>
      <c r="B119" s="3">
        <v>2.7213137010000001</v>
      </c>
      <c r="C119" s="3" t="str">
        <f t="shared" si="2"/>
        <v>3</v>
      </c>
    </row>
    <row r="120" spans="1:3" x14ac:dyDescent="0.25">
      <c r="A120" s="3">
        <v>119</v>
      </c>
      <c r="B120" s="3">
        <v>9.0615521589999997</v>
      </c>
      <c r="C120" s="3" t="str">
        <f t="shared" si="2"/>
        <v>10</v>
      </c>
    </row>
    <row r="121" spans="1:3" x14ac:dyDescent="0.25">
      <c r="A121" s="3">
        <v>120</v>
      </c>
      <c r="B121" s="3">
        <v>6.586332863</v>
      </c>
      <c r="C121" s="3" t="str">
        <f t="shared" si="2"/>
        <v>7</v>
      </c>
    </row>
    <row r="122" spans="1:3" x14ac:dyDescent="0.25">
      <c r="A122" s="3">
        <v>121</v>
      </c>
      <c r="B122" s="3">
        <v>0.253258967</v>
      </c>
      <c r="C122" s="3" t="str">
        <f t="shared" si="2"/>
        <v>1</v>
      </c>
    </row>
    <row r="123" spans="1:3" x14ac:dyDescent="0.25">
      <c r="A123" s="3">
        <v>122</v>
      </c>
      <c r="B123" s="3">
        <v>0.28274146900000002</v>
      </c>
      <c r="C123" s="3" t="str">
        <f t="shared" si="2"/>
        <v>1</v>
      </c>
    </row>
    <row r="124" spans="1:3" x14ac:dyDescent="0.25">
      <c r="A124" s="3">
        <v>123</v>
      </c>
      <c r="B124" s="3">
        <v>1.3125536179999999</v>
      </c>
      <c r="C124" s="3" t="str">
        <f t="shared" si="2"/>
        <v>2</v>
      </c>
    </row>
    <row r="125" spans="1:3" x14ac:dyDescent="0.25">
      <c r="A125" s="3">
        <v>124</v>
      </c>
      <c r="B125" s="3">
        <v>3.1733745770000001</v>
      </c>
      <c r="C125" s="3" t="str">
        <f t="shared" si="2"/>
        <v>4</v>
      </c>
    </row>
    <row r="126" spans="1:3" x14ac:dyDescent="0.25">
      <c r="A126" s="3">
        <v>125</v>
      </c>
      <c r="B126" s="3">
        <v>2.030044127</v>
      </c>
      <c r="C126" s="3" t="str">
        <f t="shared" si="2"/>
        <v>3</v>
      </c>
    </row>
    <row r="127" spans="1:3" x14ac:dyDescent="0.25">
      <c r="A127" s="3">
        <v>126</v>
      </c>
      <c r="B127" s="3">
        <v>17.48792306</v>
      </c>
      <c r="C127" s="3" t="str">
        <f t="shared" si="2"/>
        <v>18</v>
      </c>
    </row>
    <row r="128" spans="1:3" x14ac:dyDescent="0.25">
      <c r="A128" s="3">
        <v>127</v>
      </c>
      <c r="B128" s="3">
        <v>11.367047769999999</v>
      </c>
      <c r="C128" s="3" t="str">
        <f t="shared" si="2"/>
        <v>12</v>
      </c>
    </row>
    <row r="129" spans="1:3" x14ac:dyDescent="0.25">
      <c r="A129" s="3">
        <v>128</v>
      </c>
      <c r="B129" s="3">
        <v>9.3642473210000006</v>
      </c>
      <c r="C129" s="3" t="str">
        <f t="shared" si="2"/>
        <v>10</v>
      </c>
    </row>
    <row r="130" spans="1:3" x14ac:dyDescent="0.25">
      <c r="A130" s="3">
        <v>129</v>
      </c>
      <c r="B130" s="3">
        <v>1.139427427</v>
      </c>
      <c r="C130" s="3" t="str">
        <f t="shared" si="2"/>
        <v>2</v>
      </c>
    </row>
    <row r="131" spans="1:3" x14ac:dyDescent="0.25">
      <c r="A131" s="3">
        <v>130</v>
      </c>
      <c r="B131" s="3">
        <v>1.8293278049999999</v>
      </c>
      <c r="C131" s="3" t="str">
        <f t="shared" ref="C131:C194" si="3">IF(B131&lt;1,"1",IF(B131&lt;2,"2",IF(B131&lt;3,"3",IF(B131&lt;4,"4",IF(B131&lt;5,"5",IF(B131&lt;6,"6",IF(B131&lt;7,"7",IF(B131&lt;8,"8",IF(B131&lt;9,"9",IF(B131&lt;10,"10",IF(B131&lt;11,"11",IF(B131&lt;12,"12",IF(B131&lt;13,"13",IF(B131&lt;14,"14",IF(B131&lt;15,"15",IF(B131&lt;16,"16",IF(B131&lt;17,"17",IF(B131&lt;18,"18",IF(B131&lt;19,"19",IF(B131&lt;20,"20",IF(B131&lt;21,"21",IF(B131&lt;22,"22",IF(B131&lt;23,"23",IF(B131&lt;24,"24",IF(B131&lt;25,"25",IF(B131&lt;26,"26",IF(B131&lt;27,"27",IF(B131&lt;28,"28"))))))))))))))))))))))))))))</f>
        <v>2</v>
      </c>
    </row>
    <row r="132" spans="1:3" x14ac:dyDescent="0.25">
      <c r="A132" s="3">
        <v>131</v>
      </c>
      <c r="B132" s="3">
        <v>1.895870427</v>
      </c>
      <c r="C132" s="3" t="str">
        <f t="shared" si="3"/>
        <v>2</v>
      </c>
    </row>
    <row r="133" spans="1:3" x14ac:dyDescent="0.25">
      <c r="A133" s="3">
        <v>132</v>
      </c>
      <c r="B133" s="3">
        <v>0.94629943100000002</v>
      </c>
      <c r="C133" s="3" t="str">
        <f t="shared" si="3"/>
        <v>1</v>
      </c>
    </row>
    <row r="134" spans="1:3" x14ac:dyDescent="0.25">
      <c r="A134" s="3">
        <v>133</v>
      </c>
      <c r="B134" s="3">
        <v>1.7487923059999999</v>
      </c>
      <c r="C134" s="3" t="str">
        <f t="shared" si="3"/>
        <v>2</v>
      </c>
    </row>
    <row r="135" spans="1:3" x14ac:dyDescent="0.25">
      <c r="A135" s="3">
        <v>134</v>
      </c>
      <c r="B135" s="3">
        <v>5.0437231049999998</v>
      </c>
      <c r="C135" s="3" t="str">
        <f t="shared" si="3"/>
        <v>6</v>
      </c>
    </row>
    <row r="136" spans="1:3" x14ac:dyDescent="0.25">
      <c r="A136" s="3">
        <v>135</v>
      </c>
      <c r="B136" s="3">
        <v>8.9410702999999994E-2</v>
      </c>
      <c r="C136" s="3" t="str">
        <f t="shared" si="3"/>
        <v>1</v>
      </c>
    </row>
    <row r="137" spans="1:3" x14ac:dyDescent="0.25">
      <c r="A137" s="3">
        <v>136</v>
      </c>
      <c r="B137" s="3">
        <v>3.8323823250000002</v>
      </c>
      <c r="C137" s="3" t="str">
        <f t="shared" si="3"/>
        <v>4</v>
      </c>
    </row>
    <row r="138" spans="1:3" x14ac:dyDescent="0.25">
      <c r="A138" s="3">
        <v>137</v>
      </c>
      <c r="B138" s="3">
        <v>1.305452284</v>
      </c>
      <c r="C138" s="3" t="str">
        <f t="shared" si="3"/>
        <v>2</v>
      </c>
    </row>
    <row r="139" spans="1:3" x14ac:dyDescent="0.25">
      <c r="A139" s="3">
        <v>138</v>
      </c>
      <c r="B139" s="3">
        <v>1.912144292</v>
      </c>
      <c r="C139" s="3" t="str">
        <f t="shared" si="3"/>
        <v>2</v>
      </c>
    </row>
    <row r="140" spans="1:3" x14ac:dyDescent="0.25">
      <c r="A140" s="3">
        <v>139</v>
      </c>
      <c r="B140" s="3">
        <v>2.0070183070000001</v>
      </c>
      <c r="C140" s="3" t="str">
        <f t="shared" si="3"/>
        <v>3</v>
      </c>
    </row>
    <row r="141" spans="1:3" x14ac:dyDescent="0.25">
      <c r="A141" s="3">
        <v>140</v>
      </c>
      <c r="B141" s="3">
        <v>4.3617808680000003</v>
      </c>
      <c r="C141" s="3" t="str">
        <f t="shared" si="3"/>
        <v>5</v>
      </c>
    </row>
    <row r="142" spans="1:3" x14ac:dyDescent="0.25">
      <c r="A142" s="3">
        <v>141</v>
      </c>
      <c r="B142" s="3">
        <v>15.039766289999999</v>
      </c>
      <c r="C142" s="3" t="str">
        <f t="shared" si="3"/>
        <v>16</v>
      </c>
    </row>
    <row r="143" spans="1:3" x14ac:dyDescent="0.25">
      <c r="A143" s="3">
        <v>142</v>
      </c>
      <c r="B143" s="3">
        <v>4.0447959640000004</v>
      </c>
      <c r="C143" s="3" t="str">
        <f t="shared" si="3"/>
        <v>5</v>
      </c>
    </row>
    <row r="144" spans="1:3" x14ac:dyDescent="0.25">
      <c r="A144" s="3">
        <v>143</v>
      </c>
      <c r="B144" s="3">
        <v>0.52188413600000005</v>
      </c>
      <c r="C144" s="3" t="str">
        <f t="shared" si="3"/>
        <v>1</v>
      </c>
    </row>
    <row r="145" spans="1:3" x14ac:dyDescent="0.25">
      <c r="A145" s="3">
        <v>144</v>
      </c>
      <c r="B145" s="3">
        <v>0.15496388999999999</v>
      </c>
      <c r="C145" s="3" t="str">
        <f t="shared" si="3"/>
        <v>1</v>
      </c>
    </row>
    <row r="146" spans="1:3" x14ac:dyDescent="0.25">
      <c r="A146" s="3">
        <v>145</v>
      </c>
      <c r="B146" s="3">
        <v>1.3600874190000001</v>
      </c>
      <c r="C146" s="3" t="str">
        <f t="shared" si="3"/>
        <v>2</v>
      </c>
    </row>
    <row r="147" spans="1:3" x14ac:dyDescent="0.25">
      <c r="A147" s="3">
        <v>146</v>
      </c>
      <c r="B147" s="3">
        <v>4.2793065459999999</v>
      </c>
      <c r="C147" s="3" t="str">
        <f t="shared" si="3"/>
        <v>5</v>
      </c>
    </row>
    <row r="148" spans="1:3" x14ac:dyDescent="0.25">
      <c r="A148" s="3">
        <v>147</v>
      </c>
      <c r="B148" s="3">
        <v>0.87128994000000004</v>
      </c>
      <c r="C148" s="3" t="str">
        <f t="shared" si="3"/>
        <v>1</v>
      </c>
    </row>
    <row r="149" spans="1:3" x14ac:dyDescent="0.25">
      <c r="A149" s="3">
        <v>148</v>
      </c>
      <c r="B149" s="3">
        <v>4.1056233769999997</v>
      </c>
      <c r="C149" s="3" t="str">
        <f t="shared" si="3"/>
        <v>5</v>
      </c>
    </row>
    <row r="150" spans="1:3" x14ac:dyDescent="0.25">
      <c r="A150" s="3">
        <v>149</v>
      </c>
      <c r="B150" s="3">
        <v>0.52925366399999996</v>
      </c>
      <c r="C150" s="3" t="str">
        <f t="shared" si="3"/>
        <v>1</v>
      </c>
    </row>
    <row r="151" spans="1:3" x14ac:dyDescent="0.25">
      <c r="A151" s="3">
        <v>150</v>
      </c>
      <c r="B151" s="3">
        <v>0.71502566400000001</v>
      </c>
      <c r="C151" s="3" t="str">
        <f t="shared" si="3"/>
        <v>1</v>
      </c>
    </row>
    <row r="152" spans="1:3" x14ac:dyDescent="0.25">
      <c r="A152" s="3">
        <v>151</v>
      </c>
      <c r="B152" s="3">
        <v>0.57310287900000001</v>
      </c>
      <c r="C152" s="3" t="str">
        <f t="shared" si="3"/>
        <v>1</v>
      </c>
    </row>
    <row r="153" spans="1:3" x14ac:dyDescent="0.25">
      <c r="A153" s="3">
        <v>152</v>
      </c>
      <c r="B153" s="3">
        <v>1.0517530150000001</v>
      </c>
      <c r="C153" s="3" t="str">
        <f t="shared" si="3"/>
        <v>2</v>
      </c>
    </row>
    <row r="154" spans="1:3" x14ac:dyDescent="0.25">
      <c r="A154" s="3">
        <v>153</v>
      </c>
      <c r="B154" s="3">
        <v>6.297738775</v>
      </c>
      <c r="C154" s="3" t="str">
        <f t="shared" si="3"/>
        <v>7</v>
      </c>
    </row>
    <row r="155" spans="1:3" x14ac:dyDescent="0.25">
      <c r="A155" s="3">
        <v>154</v>
      </c>
      <c r="B155" s="3">
        <v>0.126568295</v>
      </c>
      <c r="C155" s="3" t="str">
        <f t="shared" si="3"/>
        <v>1</v>
      </c>
    </row>
    <row r="156" spans="1:3" x14ac:dyDescent="0.25">
      <c r="A156" s="3">
        <v>155</v>
      </c>
      <c r="B156" s="3">
        <v>0.30992777900000001</v>
      </c>
      <c r="C156" s="3" t="str">
        <f t="shared" si="3"/>
        <v>1</v>
      </c>
    </row>
    <row r="157" spans="1:3" x14ac:dyDescent="0.25">
      <c r="A157" s="3">
        <v>156</v>
      </c>
      <c r="B157" s="3">
        <v>4.354671196</v>
      </c>
      <c r="C157" s="3" t="str">
        <f t="shared" si="3"/>
        <v>5</v>
      </c>
    </row>
    <row r="158" spans="1:3" x14ac:dyDescent="0.25">
      <c r="A158" s="3">
        <v>157</v>
      </c>
      <c r="B158" s="3">
        <v>9.8007769299999996</v>
      </c>
      <c r="C158" s="3" t="str">
        <f t="shared" si="3"/>
        <v>10</v>
      </c>
    </row>
    <row r="159" spans="1:3" x14ac:dyDescent="0.25">
      <c r="A159" s="3">
        <v>158</v>
      </c>
      <c r="B159" s="3">
        <v>3.471798078</v>
      </c>
      <c r="C159" s="3" t="str">
        <f t="shared" si="3"/>
        <v>4</v>
      </c>
    </row>
    <row r="160" spans="1:3" x14ac:dyDescent="0.25">
      <c r="A160" s="3">
        <v>159</v>
      </c>
      <c r="B160" s="3">
        <v>8.5332326970000008</v>
      </c>
      <c r="C160" s="3" t="str">
        <f t="shared" si="3"/>
        <v>9</v>
      </c>
    </row>
    <row r="161" spans="1:3" x14ac:dyDescent="0.25">
      <c r="A161" s="3">
        <v>160</v>
      </c>
      <c r="B161" s="3">
        <v>5.5942303439999996</v>
      </c>
      <c r="C161" s="3" t="str">
        <f t="shared" si="3"/>
        <v>6</v>
      </c>
    </row>
    <row r="162" spans="1:3" x14ac:dyDescent="0.25">
      <c r="A162" s="3">
        <v>161</v>
      </c>
      <c r="B162" s="3">
        <v>1.124371268</v>
      </c>
      <c r="C162" s="3" t="str">
        <f t="shared" si="3"/>
        <v>2</v>
      </c>
    </row>
    <row r="163" spans="1:3" x14ac:dyDescent="0.25">
      <c r="A163" s="3">
        <v>162</v>
      </c>
      <c r="B163" s="3">
        <v>2.9924615509999999</v>
      </c>
      <c r="C163" s="3" t="str">
        <f t="shared" si="3"/>
        <v>3</v>
      </c>
    </row>
    <row r="164" spans="1:3" x14ac:dyDescent="0.25">
      <c r="A164" s="3">
        <v>163</v>
      </c>
      <c r="B164" s="3">
        <v>8.9410702999999994E-2</v>
      </c>
      <c r="C164" s="3" t="str">
        <f t="shared" si="3"/>
        <v>1</v>
      </c>
    </row>
    <row r="165" spans="1:3" x14ac:dyDescent="0.25">
      <c r="A165" s="3">
        <v>164</v>
      </c>
      <c r="B165" s="3">
        <v>3.3398803450000001</v>
      </c>
      <c r="C165" s="3" t="str">
        <f t="shared" si="3"/>
        <v>4</v>
      </c>
    </row>
    <row r="166" spans="1:3" x14ac:dyDescent="0.25">
      <c r="A166" s="3">
        <v>165</v>
      </c>
      <c r="B166" s="3">
        <v>3.3583839790000001</v>
      </c>
      <c r="C166" s="3" t="str">
        <f t="shared" si="3"/>
        <v>4</v>
      </c>
    </row>
    <row r="167" spans="1:3" x14ac:dyDescent="0.25">
      <c r="A167" s="3">
        <v>166</v>
      </c>
      <c r="B167" s="3">
        <v>0.29664622600000001</v>
      </c>
      <c r="C167" s="3" t="str">
        <f t="shared" si="3"/>
        <v>1</v>
      </c>
    </row>
    <row r="168" spans="1:3" x14ac:dyDescent="0.25">
      <c r="A168" s="3">
        <v>167</v>
      </c>
      <c r="B168" s="3">
        <v>1.3657710519999999</v>
      </c>
      <c r="C168" s="3" t="str">
        <f t="shared" si="3"/>
        <v>2</v>
      </c>
    </row>
    <row r="169" spans="1:3" x14ac:dyDescent="0.25">
      <c r="A169" s="3">
        <v>168</v>
      </c>
      <c r="B169" s="3">
        <v>1.386039166</v>
      </c>
      <c r="C169" s="3" t="str">
        <f t="shared" si="3"/>
        <v>2</v>
      </c>
    </row>
    <row r="170" spans="1:3" x14ac:dyDescent="0.25">
      <c r="A170" s="3">
        <v>169</v>
      </c>
      <c r="B170" s="3">
        <v>8.9410702999999994E-2</v>
      </c>
      <c r="C170" s="3" t="str">
        <f t="shared" si="3"/>
        <v>1</v>
      </c>
    </row>
    <row r="171" spans="1:3" x14ac:dyDescent="0.25">
      <c r="A171" s="3">
        <v>170</v>
      </c>
      <c r="B171" s="3">
        <v>2.538699662</v>
      </c>
      <c r="C171" s="3" t="str">
        <f t="shared" si="3"/>
        <v>3</v>
      </c>
    </row>
    <row r="172" spans="1:3" x14ac:dyDescent="0.25">
      <c r="A172" s="3">
        <v>171</v>
      </c>
      <c r="B172" s="3">
        <v>1.005051828</v>
      </c>
      <c r="C172" s="3" t="str">
        <f t="shared" si="3"/>
        <v>2</v>
      </c>
    </row>
    <row r="173" spans="1:3" x14ac:dyDescent="0.25">
      <c r="A173" s="3">
        <v>172</v>
      </c>
      <c r="B173" s="3">
        <v>3.9830397280000001</v>
      </c>
      <c r="C173" s="3" t="str">
        <f t="shared" si="3"/>
        <v>4</v>
      </c>
    </row>
    <row r="174" spans="1:3" x14ac:dyDescent="0.25">
      <c r="A174" s="3">
        <v>173</v>
      </c>
      <c r="B174" s="3">
        <v>10.879560189999999</v>
      </c>
      <c r="C174" s="3" t="str">
        <f t="shared" si="3"/>
        <v>11</v>
      </c>
    </row>
    <row r="175" spans="1:3" x14ac:dyDescent="0.25">
      <c r="A175" s="3">
        <v>174</v>
      </c>
      <c r="B175" s="3">
        <v>3.1092593910000002</v>
      </c>
      <c r="C175" s="3" t="str">
        <f t="shared" si="3"/>
        <v>4</v>
      </c>
    </row>
    <row r="176" spans="1:3" x14ac:dyDescent="0.25">
      <c r="A176" s="3">
        <v>175</v>
      </c>
      <c r="B176" s="3">
        <v>1.8876808839999999</v>
      </c>
      <c r="C176" s="3" t="str">
        <f t="shared" si="3"/>
        <v>2</v>
      </c>
    </row>
    <row r="177" spans="1:3" x14ac:dyDescent="0.25">
      <c r="A177" s="3">
        <v>176</v>
      </c>
      <c r="B177" s="3">
        <v>2.5325896659999998</v>
      </c>
      <c r="C177" s="3" t="str">
        <f t="shared" si="3"/>
        <v>3</v>
      </c>
    </row>
    <row r="178" spans="1:3" x14ac:dyDescent="0.25">
      <c r="A178" s="3">
        <v>177</v>
      </c>
      <c r="B178" s="3">
        <v>2.2747721009999999</v>
      </c>
      <c r="C178" s="3" t="str">
        <f t="shared" si="3"/>
        <v>3</v>
      </c>
    </row>
    <row r="179" spans="1:3" x14ac:dyDescent="0.25">
      <c r="A179" s="3">
        <v>178</v>
      </c>
      <c r="B179" s="3">
        <v>5.0129120460000003</v>
      </c>
      <c r="C179" s="3" t="str">
        <f t="shared" si="3"/>
        <v>6</v>
      </c>
    </row>
    <row r="180" spans="1:3" x14ac:dyDescent="0.25">
      <c r="A180" s="3">
        <v>179</v>
      </c>
      <c r="B180" s="3">
        <v>0.30992777900000001</v>
      </c>
      <c r="C180" s="3" t="str">
        <f t="shared" si="3"/>
        <v>1</v>
      </c>
    </row>
    <row r="181" spans="1:3" x14ac:dyDescent="0.25">
      <c r="A181" s="3">
        <v>180</v>
      </c>
      <c r="B181" s="3">
        <v>1.559604523</v>
      </c>
      <c r="C181" s="3" t="str">
        <f t="shared" si="3"/>
        <v>2</v>
      </c>
    </row>
    <row r="182" spans="1:3" x14ac:dyDescent="0.25">
      <c r="A182" s="3">
        <v>181</v>
      </c>
      <c r="B182" s="3">
        <v>2.544794988</v>
      </c>
      <c r="C182" s="3" t="str">
        <f t="shared" si="3"/>
        <v>3</v>
      </c>
    </row>
    <row r="183" spans="1:3" x14ac:dyDescent="0.25">
      <c r="A183" s="3">
        <v>182</v>
      </c>
      <c r="B183" s="3">
        <v>3.069138234</v>
      </c>
      <c r="C183" s="3" t="str">
        <f t="shared" si="3"/>
        <v>4</v>
      </c>
    </row>
    <row r="184" spans="1:3" x14ac:dyDescent="0.25">
      <c r="A184" s="3">
        <v>183</v>
      </c>
      <c r="B184" s="3">
        <v>0.35772944099999998</v>
      </c>
      <c r="C184" s="3" t="str">
        <f t="shared" si="3"/>
        <v>1</v>
      </c>
    </row>
    <row r="185" spans="1:3" x14ac:dyDescent="0.25">
      <c r="A185" s="3">
        <v>184</v>
      </c>
      <c r="B185" s="3">
        <v>12.208215750000001</v>
      </c>
      <c r="C185" s="3" t="str">
        <f t="shared" si="3"/>
        <v>13</v>
      </c>
    </row>
    <row r="186" spans="1:3" x14ac:dyDescent="0.25">
      <c r="A186" s="3">
        <v>185</v>
      </c>
      <c r="B186" s="3">
        <v>2.163057834</v>
      </c>
      <c r="C186" s="3" t="str">
        <f t="shared" si="3"/>
        <v>3</v>
      </c>
    </row>
    <row r="187" spans="1:3" x14ac:dyDescent="0.25">
      <c r="A187" s="3">
        <v>186</v>
      </c>
      <c r="B187" s="3">
        <v>0.126568295</v>
      </c>
      <c r="C187" s="3" t="str">
        <f t="shared" si="3"/>
        <v>1</v>
      </c>
    </row>
    <row r="188" spans="1:3" x14ac:dyDescent="0.25">
      <c r="A188" s="3">
        <v>187</v>
      </c>
      <c r="B188" s="3">
        <v>1.259547755</v>
      </c>
      <c r="C188" s="3" t="str">
        <f t="shared" si="3"/>
        <v>2</v>
      </c>
    </row>
    <row r="189" spans="1:3" x14ac:dyDescent="0.25">
      <c r="A189" s="3">
        <v>188</v>
      </c>
      <c r="B189" s="3">
        <v>2.0070183070000001</v>
      </c>
      <c r="C189" s="3" t="str">
        <f t="shared" si="3"/>
        <v>3</v>
      </c>
    </row>
    <row r="190" spans="1:3" x14ac:dyDescent="0.25">
      <c r="A190" s="3">
        <v>189</v>
      </c>
      <c r="B190" s="3">
        <v>5.890995202</v>
      </c>
      <c r="C190" s="3" t="str">
        <f t="shared" si="3"/>
        <v>6</v>
      </c>
    </row>
    <row r="191" spans="1:3" x14ac:dyDescent="0.25">
      <c r="A191" s="3">
        <v>190</v>
      </c>
      <c r="B191" s="3">
        <v>0.97532385200000005</v>
      </c>
      <c r="C191" s="3" t="str">
        <f t="shared" si="3"/>
        <v>1</v>
      </c>
    </row>
    <row r="192" spans="1:3" x14ac:dyDescent="0.25">
      <c r="A192" s="3">
        <v>191</v>
      </c>
      <c r="B192" s="3">
        <v>7.1285562630000001</v>
      </c>
      <c r="C192" s="3" t="str">
        <f t="shared" si="3"/>
        <v>8</v>
      </c>
    </row>
    <row r="193" spans="1:3" x14ac:dyDescent="0.25">
      <c r="A193" s="3">
        <v>192</v>
      </c>
      <c r="B193" s="3">
        <v>1.746132545</v>
      </c>
      <c r="C193" s="3" t="str">
        <f t="shared" si="3"/>
        <v>2</v>
      </c>
    </row>
    <row r="194" spans="1:3" x14ac:dyDescent="0.25">
      <c r="A194" s="3">
        <v>193</v>
      </c>
      <c r="B194" s="3">
        <v>1.0127299519999999</v>
      </c>
      <c r="C194" s="3" t="str">
        <f t="shared" si="3"/>
        <v>2</v>
      </c>
    </row>
    <row r="195" spans="1:3" x14ac:dyDescent="0.25">
      <c r="A195" s="3">
        <v>194</v>
      </c>
      <c r="B195" s="3">
        <v>8.9410702999999994E-2</v>
      </c>
      <c r="C195" s="3" t="str">
        <f t="shared" ref="C195:C258" si="4">IF(B195&lt;1,"1",IF(B195&lt;2,"2",IF(B195&lt;3,"3",IF(B195&lt;4,"4",IF(B195&lt;5,"5",IF(B195&lt;6,"6",IF(B195&lt;7,"7",IF(B195&lt;8,"8",IF(B195&lt;9,"9",IF(B195&lt;10,"10",IF(B195&lt;11,"11",IF(B195&lt;12,"12",IF(B195&lt;13,"13",IF(B195&lt;14,"14",IF(B195&lt;15,"15",IF(B195&lt;16,"16",IF(B195&lt;17,"17",IF(B195&lt;18,"18",IF(B195&lt;19,"19",IF(B195&lt;20,"20",IF(B195&lt;21,"21",IF(B195&lt;22,"22",IF(B195&lt;23,"23",IF(B195&lt;24,"24",IF(B195&lt;25,"25",IF(B195&lt;26,"26",IF(B195&lt;27,"27",IF(B195&lt;28,"28"))))))))))))))))))))))))))))</f>
        <v>1</v>
      </c>
    </row>
    <row r="196" spans="1:3" x14ac:dyDescent="0.25">
      <c r="A196" s="3">
        <v>195</v>
      </c>
      <c r="B196" s="3">
        <v>1.1421435870000001</v>
      </c>
      <c r="C196" s="3" t="str">
        <f t="shared" si="4"/>
        <v>2</v>
      </c>
    </row>
    <row r="197" spans="1:3" x14ac:dyDescent="0.25">
      <c r="A197" s="3">
        <v>196</v>
      </c>
      <c r="B197" s="3">
        <v>0.126568295</v>
      </c>
      <c r="C197" s="3" t="str">
        <f t="shared" si="4"/>
        <v>1</v>
      </c>
    </row>
    <row r="198" spans="1:3" x14ac:dyDescent="0.25">
      <c r="A198" s="3">
        <v>197</v>
      </c>
      <c r="B198" s="3">
        <v>2.760877969</v>
      </c>
      <c r="C198" s="3" t="str">
        <f t="shared" si="4"/>
        <v>3</v>
      </c>
    </row>
    <row r="199" spans="1:3" x14ac:dyDescent="0.25">
      <c r="A199" s="3">
        <v>198</v>
      </c>
      <c r="B199" s="3">
        <v>0.40024409100000002</v>
      </c>
      <c r="C199" s="3" t="str">
        <f t="shared" si="4"/>
        <v>1</v>
      </c>
    </row>
    <row r="200" spans="1:3" x14ac:dyDescent="0.25">
      <c r="A200" s="3">
        <v>199</v>
      </c>
      <c r="B200" s="3">
        <v>3.129127065</v>
      </c>
      <c r="C200" s="3" t="str">
        <f t="shared" si="4"/>
        <v>4</v>
      </c>
    </row>
    <row r="201" spans="1:3" x14ac:dyDescent="0.25">
      <c r="A201" s="3">
        <v>200</v>
      </c>
      <c r="B201" s="3">
        <v>9.5769123609999998</v>
      </c>
      <c r="C201" s="3" t="str">
        <f t="shared" si="4"/>
        <v>10</v>
      </c>
    </row>
    <row r="202" spans="1:3" x14ac:dyDescent="0.25">
      <c r="A202" s="3">
        <v>201</v>
      </c>
      <c r="B202" s="3">
        <v>2.2883529509999998</v>
      </c>
      <c r="C202" s="3" t="str">
        <f t="shared" si="4"/>
        <v>3</v>
      </c>
    </row>
    <row r="203" spans="1:3" x14ac:dyDescent="0.25">
      <c r="A203" s="3">
        <v>202</v>
      </c>
      <c r="B203" s="3">
        <v>0.62730900000000001</v>
      </c>
      <c r="C203" s="3" t="str">
        <f t="shared" si="4"/>
        <v>1</v>
      </c>
    </row>
    <row r="204" spans="1:3" x14ac:dyDescent="0.25">
      <c r="A204" s="3">
        <v>203</v>
      </c>
      <c r="B204" s="3">
        <v>0.86772636700000005</v>
      </c>
      <c r="C204" s="3" t="str">
        <f t="shared" si="4"/>
        <v>1</v>
      </c>
    </row>
    <row r="205" spans="1:3" x14ac:dyDescent="0.25">
      <c r="A205" s="3">
        <v>204</v>
      </c>
      <c r="B205" s="3">
        <v>8.3682351839999995</v>
      </c>
      <c r="C205" s="3" t="str">
        <f t="shared" si="4"/>
        <v>9</v>
      </c>
    </row>
    <row r="206" spans="1:3" x14ac:dyDescent="0.25">
      <c r="A206" s="3">
        <v>205</v>
      </c>
      <c r="B206" s="3">
        <v>8.6772636740000006</v>
      </c>
      <c r="C206" s="3" t="str">
        <f t="shared" si="4"/>
        <v>9</v>
      </c>
    </row>
    <row r="207" spans="1:3" x14ac:dyDescent="0.25">
      <c r="A207" s="3">
        <v>206</v>
      </c>
      <c r="B207" s="3">
        <v>3.1684887009999998</v>
      </c>
      <c r="C207" s="3" t="str">
        <f t="shared" si="4"/>
        <v>4</v>
      </c>
    </row>
    <row r="208" spans="1:3" x14ac:dyDescent="0.25">
      <c r="A208" s="3">
        <v>207</v>
      </c>
      <c r="B208" s="3">
        <v>0.29664622600000001</v>
      </c>
      <c r="C208" s="3" t="str">
        <f t="shared" si="4"/>
        <v>1</v>
      </c>
    </row>
    <row r="209" spans="1:3" x14ac:dyDescent="0.25">
      <c r="A209" s="3">
        <v>208</v>
      </c>
      <c r="B209" s="3">
        <v>3.330589979</v>
      </c>
      <c r="C209" s="3" t="str">
        <f t="shared" si="4"/>
        <v>4</v>
      </c>
    </row>
    <row r="210" spans="1:3" x14ac:dyDescent="0.25">
      <c r="A210" s="3">
        <v>209</v>
      </c>
      <c r="B210" s="3">
        <v>0.810489864</v>
      </c>
      <c r="C210" s="3" t="str">
        <f t="shared" si="4"/>
        <v>1</v>
      </c>
    </row>
    <row r="211" spans="1:3" x14ac:dyDescent="0.25">
      <c r="A211" s="3">
        <v>210</v>
      </c>
      <c r="B211" s="3">
        <v>1.795131746</v>
      </c>
      <c r="C211" s="3" t="str">
        <f t="shared" si="4"/>
        <v>2</v>
      </c>
    </row>
    <row r="212" spans="1:3" x14ac:dyDescent="0.25">
      <c r="A212" s="3">
        <v>211</v>
      </c>
      <c r="B212" s="3">
        <v>7.9699681929999997</v>
      </c>
      <c r="C212" s="3" t="str">
        <f t="shared" si="4"/>
        <v>8</v>
      </c>
    </row>
    <row r="213" spans="1:3" x14ac:dyDescent="0.25">
      <c r="A213" s="3">
        <v>212</v>
      </c>
      <c r="B213" s="3">
        <v>1.2521458430000001</v>
      </c>
      <c r="C213" s="3" t="str">
        <f t="shared" si="4"/>
        <v>2</v>
      </c>
    </row>
    <row r="214" spans="1:3" x14ac:dyDescent="0.25">
      <c r="A214" s="3">
        <v>213</v>
      </c>
      <c r="B214" s="3">
        <v>2.3352640390000001</v>
      </c>
      <c r="C214" s="3" t="str">
        <f t="shared" si="4"/>
        <v>3</v>
      </c>
    </row>
    <row r="215" spans="1:3" x14ac:dyDescent="0.25">
      <c r="A215" s="3">
        <v>214</v>
      </c>
      <c r="B215" s="3">
        <v>7.6323553520000003</v>
      </c>
      <c r="C215" s="3" t="str">
        <f t="shared" si="4"/>
        <v>8</v>
      </c>
    </row>
    <row r="216" spans="1:3" x14ac:dyDescent="0.25">
      <c r="A216" s="3">
        <v>215</v>
      </c>
      <c r="B216" s="3">
        <v>1.1132934480000001</v>
      </c>
      <c r="C216" s="3" t="str">
        <f t="shared" si="4"/>
        <v>2</v>
      </c>
    </row>
    <row r="217" spans="1:3" x14ac:dyDescent="0.25">
      <c r="A217" s="3">
        <v>216</v>
      </c>
      <c r="B217" s="3">
        <v>1.1421435870000001</v>
      </c>
      <c r="C217" s="3" t="str">
        <f t="shared" si="4"/>
        <v>2</v>
      </c>
    </row>
    <row r="218" spans="1:3" x14ac:dyDescent="0.25">
      <c r="A218" s="3">
        <v>217</v>
      </c>
      <c r="B218" s="3">
        <v>0.84419655500000002</v>
      </c>
      <c r="C218" s="3" t="str">
        <f t="shared" si="4"/>
        <v>1</v>
      </c>
    </row>
    <row r="219" spans="1:3" x14ac:dyDescent="0.25">
      <c r="A219" s="3">
        <v>218</v>
      </c>
      <c r="B219" s="3">
        <v>15.506383420000001</v>
      </c>
      <c r="C219" s="3" t="str">
        <f t="shared" si="4"/>
        <v>16</v>
      </c>
    </row>
    <row r="220" spans="1:3" x14ac:dyDescent="0.25">
      <c r="A220" s="3">
        <v>219</v>
      </c>
      <c r="B220" s="3">
        <v>6.1985555879999996</v>
      </c>
      <c r="C220" s="3" t="str">
        <f t="shared" si="4"/>
        <v>7</v>
      </c>
    </row>
    <row r="221" spans="1:3" x14ac:dyDescent="0.25">
      <c r="A221" s="3">
        <v>220</v>
      </c>
      <c r="B221" s="3">
        <v>11.59643565</v>
      </c>
      <c r="C221" s="3" t="str">
        <f t="shared" si="4"/>
        <v>12</v>
      </c>
    </row>
    <row r="222" spans="1:3" x14ac:dyDescent="0.25">
      <c r="A222" s="3">
        <v>221</v>
      </c>
      <c r="B222" s="3">
        <v>1.297118258</v>
      </c>
      <c r="C222" s="3" t="str">
        <f t="shared" si="4"/>
        <v>2</v>
      </c>
    </row>
    <row r="223" spans="1:3" x14ac:dyDescent="0.25">
      <c r="A223" s="3">
        <v>222</v>
      </c>
      <c r="B223" s="3">
        <v>0.26869378300000002</v>
      </c>
      <c r="C223" s="3" t="str">
        <f t="shared" si="4"/>
        <v>1</v>
      </c>
    </row>
    <row r="224" spans="1:3" x14ac:dyDescent="0.25">
      <c r="A224" s="3">
        <v>223</v>
      </c>
      <c r="B224" s="3">
        <v>1.8293278049999999</v>
      </c>
      <c r="C224" s="3" t="str">
        <f t="shared" si="4"/>
        <v>2</v>
      </c>
    </row>
    <row r="225" spans="1:3" x14ac:dyDescent="0.25">
      <c r="A225" s="3">
        <v>224</v>
      </c>
      <c r="B225" s="3">
        <v>0.57310287900000001</v>
      </c>
      <c r="C225" s="3" t="str">
        <f t="shared" si="4"/>
        <v>1</v>
      </c>
    </row>
    <row r="226" spans="1:3" x14ac:dyDescent="0.25">
      <c r="A226" s="3">
        <v>225</v>
      </c>
      <c r="B226" s="3">
        <v>0.30992777900000001</v>
      </c>
      <c r="C226" s="3" t="str">
        <f t="shared" si="4"/>
        <v>1</v>
      </c>
    </row>
    <row r="227" spans="1:3" x14ac:dyDescent="0.25">
      <c r="A227" s="3">
        <v>226</v>
      </c>
      <c r="B227" s="3">
        <v>1.0808124349999999</v>
      </c>
      <c r="C227" s="3" t="str">
        <f t="shared" si="4"/>
        <v>2</v>
      </c>
    </row>
    <row r="228" spans="1:3" x14ac:dyDescent="0.25">
      <c r="A228" s="3">
        <v>227</v>
      </c>
      <c r="B228" s="3">
        <v>12.814969960000001</v>
      </c>
      <c r="C228" s="3" t="str">
        <f t="shared" si="4"/>
        <v>13</v>
      </c>
    </row>
    <row r="229" spans="1:3" x14ac:dyDescent="0.25">
      <c r="A229" s="3">
        <v>228</v>
      </c>
      <c r="B229" s="3">
        <v>8.9410702999999994E-2</v>
      </c>
      <c r="C229" s="3" t="str">
        <f t="shared" si="4"/>
        <v>1</v>
      </c>
    </row>
    <row r="230" spans="1:3" x14ac:dyDescent="0.25">
      <c r="A230" s="3">
        <v>229</v>
      </c>
      <c r="B230" s="3">
        <v>2.177335598</v>
      </c>
      <c r="C230" s="3" t="str">
        <f t="shared" si="4"/>
        <v>3</v>
      </c>
    </row>
    <row r="231" spans="1:3" x14ac:dyDescent="0.25">
      <c r="A231" s="3">
        <v>230</v>
      </c>
      <c r="B231" s="3">
        <v>0.15496388999999999</v>
      </c>
      <c r="C231" s="3" t="str">
        <f t="shared" si="4"/>
        <v>1</v>
      </c>
    </row>
    <row r="232" spans="1:3" x14ac:dyDescent="0.25">
      <c r="A232" s="3">
        <v>231</v>
      </c>
      <c r="B232" s="3">
        <v>0.26869378300000002</v>
      </c>
      <c r="C232" s="3" t="str">
        <f t="shared" si="4"/>
        <v>1</v>
      </c>
    </row>
    <row r="233" spans="1:3" x14ac:dyDescent="0.25">
      <c r="A233" s="3">
        <v>232</v>
      </c>
      <c r="B233" s="3">
        <v>0.178648046</v>
      </c>
      <c r="C233" s="3" t="str">
        <f t="shared" si="4"/>
        <v>1</v>
      </c>
    </row>
    <row r="234" spans="1:3" x14ac:dyDescent="0.25">
      <c r="A234" s="3">
        <v>233</v>
      </c>
      <c r="B234" s="3">
        <v>3.8765958540000001</v>
      </c>
      <c r="C234" s="3" t="str">
        <f t="shared" si="4"/>
        <v>4</v>
      </c>
    </row>
    <row r="235" spans="1:3" x14ac:dyDescent="0.25">
      <c r="A235" s="3">
        <v>234</v>
      </c>
      <c r="B235" s="3">
        <v>7.8327137039999997</v>
      </c>
      <c r="C235" s="3" t="str">
        <f t="shared" si="4"/>
        <v>8</v>
      </c>
    </row>
    <row r="236" spans="1:3" x14ac:dyDescent="0.25">
      <c r="A236" s="3">
        <v>235</v>
      </c>
      <c r="B236" s="3">
        <v>12.309320720000001</v>
      </c>
      <c r="C236" s="3" t="str">
        <f t="shared" si="4"/>
        <v>13</v>
      </c>
    </row>
    <row r="237" spans="1:3" x14ac:dyDescent="0.25">
      <c r="A237" s="3">
        <v>236</v>
      </c>
      <c r="B237" s="3">
        <v>0.15496388999999999</v>
      </c>
      <c r="C237" s="3" t="str">
        <f t="shared" si="4"/>
        <v>1</v>
      </c>
    </row>
    <row r="238" spans="1:3" x14ac:dyDescent="0.25">
      <c r="A238" s="3">
        <v>237</v>
      </c>
      <c r="B238" s="3">
        <v>5.9172358450000004</v>
      </c>
      <c r="C238" s="3" t="str">
        <f t="shared" si="4"/>
        <v>6</v>
      </c>
    </row>
    <row r="239" spans="1:3" x14ac:dyDescent="0.25">
      <c r="A239" s="3">
        <v>238</v>
      </c>
      <c r="B239" s="3">
        <v>1.8628962520000001</v>
      </c>
      <c r="C239" s="3" t="str">
        <f t="shared" si="4"/>
        <v>2</v>
      </c>
    </row>
    <row r="240" spans="1:3" x14ac:dyDescent="0.25">
      <c r="A240" s="3">
        <v>239</v>
      </c>
      <c r="B240" s="3">
        <v>1.1702827200000001</v>
      </c>
      <c r="C240" s="3" t="str">
        <f t="shared" si="4"/>
        <v>2</v>
      </c>
    </row>
    <row r="241" spans="1:3" x14ac:dyDescent="0.25">
      <c r="A241" s="3">
        <v>240</v>
      </c>
      <c r="B241" s="3">
        <v>2.1558834930000002</v>
      </c>
      <c r="C241" s="3" t="str">
        <f t="shared" si="4"/>
        <v>3</v>
      </c>
    </row>
    <row r="242" spans="1:3" x14ac:dyDescent="0.25">
      <c r="A242" s="3">
        <v>241</v>
      </c>
      <c r="B242" s="3">
        <v>5.9172358450000004</v>
      </c>
      <c r="C242" s="3" t="str">
        <f t="shared" si="4"/>
        <v>6</v>
      </c>
    </row>
    <row r="243" spans="1:3" x14ac:dyDescent="0.25">
      <c r="A243" s="3">
        <v>242</v>
      </c>
      <c r="B243" s="3">
        <v>3.5512141480000001</v>
      </c>
      <c r="C243" s="3" t="str">
        <f t="shared" si="4"/>
        <v>4</v>
      </c>
    </row>
    <row r="244" spans="1:3" x14ac:dyDescent="0.25">
      <c r="A244" s="3">
        <v>243</v>
      </c>
      <c r="B244" s="3">
        <v>11.28497415</v>
      </c>
      <c r="C244" s="3" t="str">
        <f t="shared" si="4"/>
        <v>12</v>
      </c>
    </row>
    <row r="245" spans="1:3" x14ac:dyDescent="0.25">
      <c r="A245" s="3">
        <v>244</v>
      </c>
      <c r="B245" s="3">
        <v>10.86531059</v>
      </c>
      <c r="C245" s="3" t="str">
        <f t="shared" si="4"/>
        <v>11</v>
      </c>
    </row>
    <row r="246" spans="1:3" x14ac:dyDescent="0.25">
      <c r="A246" s="3">
        <v>245</v>
      </c>
      <c r="B246" s="3">
        <v>4.6439151650000001</v>
      </c>
      <c r="C246" s="3" t="str">
        <f t="shared" si="4"/>
        <v>5</v>
      </c>
    </row>
    <row r="247" spans="1:3" x14ac:dyDescent="0.25">
      <c r="A247" s="3">
        <v>246</v>
      </c>
      <c r="B247" s="3">
        <v>0.253258967</v>
      </c>
      <c r="C247" s="3" t="str">
        <f t="shared" si="4"/>
        <v>1</v>
      </c>
    </row>
    <row r="248" spans="1:3" x14ac:dyDescent="0.25">
      <c r="A248" s="3">
        <v>247</v>
      </c>
      <c r="B248" s="3">
        <v>7.5712140039999998</v>
      </c>
      <c r="C248" s="3" t="str">
        <f t="shared" si="4"/>
        <v>8</v>
      </c>
    </row>
    <row r="249" spans="1:3" x14ac:dyDescent="0.25">
      <c r="A249" s="3">
        <v>248</v>
      </c>
      <c r="B249" s="3">
        <v>0.178648046</v>
      </c>
      <c r="C249" s="3" t="str">
        <f t="shared" si="4"/>
        <v>1</v>
      </c>
    </row>
    <row r="250" spans="1:3" x14ac:dyDescent="0.25">
      <c r="A250" s="3">
        <v>249</v>
      </c>
      <c r="B250" s="3">
        <v>1.1569684899999999</v>
      </c>
      <c r="C250" s="3" t="str">
        <f t="shared" si="4"/>
        <v>2</v>
      </c>
    </row>
    <row r="251" spans="1:3" x14ac:dyDescent="0.25">
      <c r="A251" s="3">
        <v>250</v>
      </c>
      <c r="B251" s="3">
        <v>1.642815286</v>
      </c>
      <c r="C251" s="3" t="str">
        <f t="shared" si="4"/>
        <v>2</v>
      </c>
    </row>
    <row r="252" spans="1:3" x14ac:dyDescent="0.25">
      <c r="A252" s="3">
        <v>251</v>
      </c>
      <c r="B252" s="3">
        <v>4.3582274820000002</v>
      </c>
      <c r="C252" s="3" t="str">
        <f t="shared" si="4"/>
        <v>5</v>
      </c>
    </row>
    <row r="253" spans="1:3" x14ac:dyDescent="0.25">
      <c r="A253" s="3">
        <v>252</v>
      </c>
      <c r="B253" s="3">
        <v>6.7947391980000003</v>
      </c>
      <c r="C253" s="3" t="str">
        <f t="shared" si="4"/>
        <v>7</v>
      </c>
    </row>
    <row r="254" spans="1:3" x14ac:dyDescent="0.25">
      <c r="A254" s="3">
        <v>253</v>
      </c>
      <c r="B254" s="3">
        <v>3.6117751500000002</v>
      </c>
      <c r="C254" s="3" t="str">
        <f t="shared" si="4"/>
        <v>4</v>
      </c>
    </row>
    <row r="255" spans="1:3" x14ac:dyDescent="0.25">
      <c r="A255" s="3">
        <v>254</v>
      </c>
      <c r="B255" s="3">
        <v>0.50621197200000001</v>
      </c>
      <c r="C255" s="3" t="str">
        <f t="shared" si="4"/>
        <v>1</v>
      </c>
    </row>
    <row r="256" spans="1:3" x14ac:dyDescent="0.25">
      <c r="A256" s="3">
        <v>255</v>
      </c>
      <c r="B256" s="3">
        <v>0.39005010899999998</v>
      </c>
      <c r="C256" s="3" t="str">
        <f t="shared" si="4"/>
        <v>1</v>
      </c>
    </row>
    <row r="257" spans="1:3" x14ac:dyDescent="0.25">
      <c r="A257" s="3">
        <v>256</v>
      </c>
      <c r="B257" s="3">
        <v>0.58646371500000005</v>
      </c>
      <c r="C257" s="3" t="str">
        <f t="shared" si="4"/>
        <v>1</v>
      </c>
    </row>
    <row r="258" spans="1:3" x14ac:dyDescent="0.25">
      <c r="A258" s="3">
        <v>257</v>
      </c>
      <c r="B258" s="3">
        <v>4.3225329620000004</v>
      </c>
      <c r="C258" s="3" t="str">
        <f t="shared" si="4"/>
        <v>5</v>
      </c>
    </row>
    <row r="259" spans="1:3" x14ac:dyDescent="0.25">
      <c r="A259" s="3">
        <v>258</v>
      </c>
      <c r="B259" s="3">
        <v>1.5901010959999999</v>
      </c>
      <c r="C259" s="3" t="str">
        <f t="shared" ref="C259:C322" si="5">IF(B259&lt;1,"1",IF(B259&lt;2,"2",IF(B259&lt;3,"3",IF(B259&lt;4,"4",IF(B259&lt;5,"5",IF(B259&lt;6,"6",IF(B259&lt;7,"7",IF(B259&lt;8,"8",IF(B259&lt;9,"9",IF(B259&lt;10,"10",IF(B259&lt;11,"11",IF(B259&lt;12,"12",IF(B259&lt;13,"13",IF(B259&lt;14,"14",IF(B259&lt;15,"15",IF(B259&lt;16,"16",IF(B259&lt;17,"17",IF(B259&lt;18,"18",IF(B259&lt;19,"19",IF(B259&lt;20,"20",IF(B259&lt;21,"21",IF(B259&lt;22,"22",IF(B259&lt;23,"23",IF(B259&lt;24,"24",IF(B259&lt;25,"25",IF(B259&lt;26,"26",IF(B259&lt;27,"27",IF(B259&lt;28,"28"))))))))))))))))))))))))))))</f>
        <v>2</v>
      </c>
    </row>
    <row r="260" spans="1:3" x14ac:dyDescent="0.25">
      <c r="A260" s="3">
        <v>259</v>
      </c>
      <c r="B260" s="3">
        <v>4.6969902049999996</v>
      </c>
      <c r="C260" s="3" t="str">
        <f t="shared" si="5"/>
        <v>5</v>
      </c>
    </row>
    <row r="261" spans="1:3" x14ac:dyDescent="0.25">
      <c r="A261" s="3">
        <v>260</v>
      </c>
      <c r="B261" s="3">
        <v>3.5729609170000001</v>
      </c>
      <c r="C261" s="3" t="str">
        <f t="shared" si="5"/>
        <v>4</v>
      </c>
    </row>
    <row r="262" spans="1:3" x14ac:dyDescent="0.25">
      <c r="A262" s="3">
        <v>261</v>
      </c>
      <c r="B262" s="3">
        <v>4.9569695530000004</v>
      </c>
      <c r="C262" s="3" t="str">
        <f t="shared" si="5"/>
        <v>5</v>
      </c>
    </row>
    <row r="263" spans="1:3" x14ac:dyDescent="0.25">
      <c r="A263" s="3">
        <v>262</v>
      </c>
      <c r="B263" s="3">
        <v>1.63525338</v>
      </c>
      <c r="C263" s="3" t="str">
        <f t="shared" si="5"/>
        <v>2</v>
      </c>
    </row>
    <row r="264" spans="1:3" x14ac:dyDescent="0.25">
      <c r="A264" s="3">
        <v>263</v>
      </c>
      <c r="B264" s="3">
        <v>10.779417459999999</v>
      </c>
      <c r="C264" s="3" t="str">
        <f t="shared" si="5"/>
        <v>11</v>
      </c>
    </row>
    <row r="265" spans="1:3" x14ac:dyDescent="0.25">
      <c r="A265" s="3">
        <v>264</v>
      </c>
      <c r="B265" s="3">
        <v>18.876808839999999</v>
      </c>
      <c r="C265" s="3" t="str">
        <f t="shared" si="5"/>
        <v>19</v>
      </c>
    </row>
    <row r="266" spans="1:3" x14ac:dyDescent="0.25">
      <c r="A266" s="3">
        <v>265</v>
      </c>
      <c r="B266" s="3">
        <v>14.289675450000001</v>
      </c>
      <c r="C266" s="3" t="str">
        <f t="shared" si="5"/>
        <v>15</v>
      </c>
    </row>
    <row r="267" spans="1:3" x14ac:dyDescent="0.25">
      <c r="A267" s="3">
        <v>266</v>
      </c>
      <c r="B267" s="3">
        <v>6.8175022070000004</v>
      </c>
      <c r="C267" s="3" t="str">
        <f t="shared" si="5"/>
        <v>7</v>
      </c>
    </row>
    <row r="268" spans="1:3" x14ac:dyDescent="0.25">
      <c r="A268" s="3">
        <v>267</v>
      </c>
      <c r="B268" s="3">
        <v>7.279100455</v>
      </c>
      <c r="C268" s="3" t="str">
        <f t="shared" si="5"/>
        <v>8</v>
      </c>
    </row>
    <row r="269" spans="1:3" x14ac:dyDescent="0.25">
      <c r="A269" s="3">
        <v>268</v>
      </c>
      <c r="B269" s="3">
        <v>8.8189426510000004</v>
      </c>
      <c r="C269" s="3" t="str">
        <f t="shared" si="5"/>
        <v>9</v>
      </c>
    </row>
    <row r="270" spans="1:3" x14ac:dyDescent="0.25">
      <c r="A270" s="3">
        <v>269</v>
      </c>
      <c r="B270" s="3">
        <v>6.0467311769999998</v>
      </c>
      <c r="C270" s="3" t="str">
        <f t="shared" si="5"/>
        <v>7</v>
      </c>
    </row>
    <row r="271" spans="1:3" x14ac:dyDescent="0.25">
      <c r="A271" s="3">
        <v>270</v>
      </c>
      <c r="B271" s="3">
        <v>6.9078041839999997</v>
      </c>
      <c r="C271" s="3" t="str">
        <f t="shared" si="5"/>
        <v>7</v>
      </c>
    </row>
    <row r="272" spans="1:3" x14ac:dyDescent="0.25">
      <c r="A272" s="3">
        <v>271</v>
      </c>
      <c r="B272" s="3">
        <v>1.217008485</v>
      </c>
      <c r="C272" s="3" t="str">
        <f t="shared" si="5"/>
        <v>2</v>
      </c>
    </row>
    <row r="273" spans="1:3" x14ac:dyDescent="0.25">
      <c r="A273" s="3">
        <v>272</v>
      </c>
      <c r="B273" s="3">
        <v>0.98480858599999999</v>
      </c>
      <c r="C273" s="3" t="str">
        <f t="shared" si="5"/>
        <v>1</v>
      </c>
    </row>
    <row r="274" spans="1:3" x14ac:dyDescent="0.25">
      <c r="A274" s="3">
        <v>273</v>
      </c>
      <c r="B274" s="3">
        <v>0.23682031000000001</v>
      </c>
      <c r="C274" s="3" t="str">
        <f t="shared" si="5"/>
        <v>1</v>
      </c>
    </row>
    <row r="275" spans="1:3" x14ac:dyDescent="0.25">
      <c r="A275" s="3">
        <v>274</v>
      </c>
      <c r="B275" s="3">
        <v>2.7099035300000001</v>
      </c>
      <c r="C275" s="3" t="str">
        <f t="shared" si="5"/>
        <v>3</v>
      </c>
    </row>
    <row r="276" spans="1:3" x14ac:dyDescent="0.25">
      <c r="A276" s="3">
        <v>275</v>
      </c>
      <c r="B276" s="3">
        <v>2.544794988</v>
      </c>
      <c r="C276" s="3" t="str">
        <f t="shared" si="5"/>
        <v>3</v>
      </c>
    </row>
    <row r="277" spans="1:3" x14ac:dyDescent="0.25">
      <c r="A277" s="3">
        <v>276</v>
      </c>
      <c r="B277" s="3">
        <v>15.29512862</v>
      </c>
      <c r="C277" s="3" t="str">
        <f t="shared" si="5"/>
        <v>16</v>
      </c>
    </row>
    <row r="278" spans="1:3" x14ac:dyDescent="0.25">
      <c r="A278" s="3">
        <v>277</v>
      </c>
      <c r="B278" s="3">
        <v>0.39005010899999998</v>
      </c>
      <c r="C278" s="3" t="str">
        <f t="shared" si="5"/>
        <v>1</v>
      </c>
    </row>
    <row r="279" spans="1:3" x14ac:dyDescent="0.25">
      <c r="A279" s="3">
        <v>278</v>
      </c>
      <c r="B279" s="3">
        <v>1.544631973</v>
      </c>
      <c r="C279" s="3" t="str">
        <f t="shared" si="5"/>
        <v>2</v>
      </c>
    </row>
    <row r="280" spans="1:3" x14ac:dyDescent="0.25">
      <c r="A280" s="3">
        <v>279</v>
      </c>
      <c r="B280" s="3">
        <v>1.5080914839999999</v>
      </c>
      <c r="C280" s="3" t="str">
        <f t="shared" si="5"/>
        <v>2</v>
      </c>
    </row>
    <row r="281" spans="1:3" x14ac:dyDescent="0.25">
      <c r="A281" s="3">
        <v>280</v>
      </c>
      <c r="B281" s="3">
        <v>1.3600874190000001</v>
      </c>
      <c r="C281" s="3" t="str">
        <f t="shared" si="5"/>
        <v>2</v>
      </c>
    </row>
    <row r="282" spans="1:3" x14ac:dyDescent="0.25">
      <c r="A282" s="3">
        <v>281</v>
      </c>
      <c r="B282" s="3">
        <v>3.2978675989999999</v>
      </c>
      <c r="C282" s="3" t="str">
        <f t="shared" si="5"/>
        <v>4</v>
      </c>
    </row>
    <row r="283" spans="1:3" x14ac:dyDescent="0.25">
      <c r="A283" s="3">
        <v>282</v>
      </c>
      <c r="B283" s="3">
        <v>1.912144292</v>
      </c>
      <c r="C283" s="3" t="str">
        <f t="shared" si="5"/>
        <v>2</v>
      </c>
    </row>
    <row r="284" spans="1:3" x14ac:dyDescent="0.25">
      <c r="A284" s="3">
        <v>283</v>
      </c>
      <c r="B284" s="3">
        <v>1.746132545</v>
      </c>
      <c r="C284" s="3" t="str">
        <f t="shared" si="5"/>
        <v>2</v>
      </c>
    </row>
    <row r="285" spans="1:3" x14ac:dyDescent="0.25">
      <c r="A285" s="3">
        <v>284</v>
      </c>
      <c r="B285" s="3">
        <v>6.4195631899999999</v>
      </c>
      <c r="C285" s="3" t="str">
        <f t="shared" si="5"/>
        <v>7</v>
      </c>
    </row>
    <row r="286" spans="1:3" x14ac:dyDescent="0.25">
      <c r="A286" s="3">
        <v>285</v>
      </c>
      <c r="B286" s="3">
        <v>1.9680433669999999</v>
      </c>
      <c r="C286" s="3" t="str">
        <f t="shared" si="5"/>
        <v>2</v>
      </c>
    </row>
    <row r="287" spans="1:3" x14ac:dyDescent="0.25">
      <c r="A287" s="3">
        <v>286</v>
      </c>
      <c r="B287" s="3">
        <v>0.47331340700000002</v>
      </c>
      <c r="C287" s="3" t="str">
        <f t="shared" si="5"/>
        <v>1</v>
      </c>
    </row>
    <row r="288" spans="1:3" x14ac:dyDescent="0.25">
      <c r="A288" s="3">
        <v>287</v>
      </c>
      <c r="B288" s="3">
        <v>0.71502566400000001</v>
      </c>
      <c r="C288" s="3" t="str">
        <f t="shared" si="5"/>
        <v>1</v>
      </c>
    </row>
    <row r="289" spans="1:3" x14ac:dyDescent="0.25">
      <c r="A289" s="3">
        <v>288</v>
      </c>
      <c r="B289" s="3">
        <v>3.069138234</v>
      </c>
      <c r="C289" s="3" t="str">
        <f t="shared" si="5"/>
        <v>4</v>
      </c>
    </row>
    <row r="290" spans="1:3" x14ac:dyDescent="0.25">
      <c r="A290" s="3">
        <v>289</v>
      </c>
      <c r="B290" s="3">
        <v>1.5496388969999999</v>
      </c>
      <c r="C290" s="3" t="str">
        <f t="shared" si="5"/>
        <v>2</v>
      </c>
    </row>
    <row r="291" spans="1:3" x14ac:dyDescent="0.25">
      <c r="A291" s="3">
        <v>290</v>
      </c>
      <c r="B291" s="3">
        <v>0.36881783800000001</v>
      </c>
      <c r="C291" s="3" t="str">
        <f t="shared" si="5"/>
        <v>1</v>
      </c>
    </row>
    <row r="292" spans="1:3" x14ac:dyDescent="0.25">
      <c r="A292" s="3">
        <v>291</v>
      </c>
      <c r="B292" s="3">
        <v>1.6007828120000001</v>
      </c>
      <c r="C292" s="3" t="str">
        <f t="shared" si="5"/>
        <v>2</v>
      </c>
    </row>
    <row r="293" spans="1:3" x14ac:dyDescent="0.25">
      <c r="A293" s="3">
        <v>292</v>
      </c>
      <c r="B293" s="3">
        <v>10.203503</v>
      </c>
      <c r="C293" s="3" t="str">
        <f t="shared" si="5"/>
        <v>11</v>
      </c>
    </row>
    <row r="294" spans="1:3" x14ac:dyDescent="0.25">
      <c r="A294" s="3">
        <v>293</v>
      </c>
      <c r="B294" s="3">
        <v>8.0473483399999992</v>
      </c>
      <c r="C294" s="3" t="str">
        <f t="shared" si="5"/>
        <v>9</v>
      </c>
    </row>
    <row r="295" spans="1:3" x14ac:dyDescent="0.25">
      <c r="A295" s="3">
        <v>294</v>
      </c>
      <c r="B295" s="3">
        <v>0.85875274099999999</v>
      </c>
      <c r="C295" s="3" t="str">
        <f t="shared" si="5"/>
        <v>1</v>
      </c>
    </row>
    <row r="296" spans="1:3" x14ac:dyDescent="0.25">
      <c r="A296" s="3">
        <v>295</v>
      </c>
      <c r="B296" s="3">
        <v>8.9410702999999994E-2</v>
      </c>
      <c r="C296" s="3" t="str">
        <f t="shared" si="5"/>
        <v>1</v>
      </c>
    </row>
    <row r="297" spans="1:3" x14ac:dyDescent="0.25">
      <c r="A297" s="3">
        <v>296</v>
      </c>
      <c r="B297" s="3">
        <v>0.46505826700000003</v>
      </c>
      <c r="C297" s="3" t="str">
        <f t="shared" si="5"/>
        <v>1</v>
      </c>
    </row>
    <row r="298" spans="1:3" x14ac:dyDescent="0.25">
      <c r="A298" s="3">
        <v>297</v>
      </c>
      <c r="B298" s="3">
        <v>1.2233570330000001</v>
      </c>
      <c r="C298" s="3" t="str">
        <f t="shared" si="5"/>
        <v>2</v>
      </c>
    </row>
    <row r="299" spans="1:3" x14ac:dyDescent="0.25">
      <c r="A299" s="3">
        <v>298</v>
      </c>
      <c r="B299" s="3">
        <v>7.7131232660000002</v>
      </c>
      <c r="C299" s="3" t="str">
        <f t="shared" si="5"/>
        <v>8</v>
      </c>
    </row>
    <row r="300" spans="1:3" x14ac:dyDescent="0.25">
      <c r="A300" s="3">
        <v>299</v>
      </c>
      <c r="B300" s="3">
        <v>6.2234995739999999</v>
      </c>
      <c r="C300" s="3" t="str">
        <f t="shared" si="5"/>
        <v>7</v>
      </c>
    </row>
    <row r="301" spans="1:3" x14ac:dyDescent="0.25">
      <c r="A301" s="3">
        <v>300</v>
      </c>
      <c r="B301" s="3">
        <v>3.0942749209999998</v>
      </c>
      <c r="C301" s="3" t="str">
        <f t="shared" si="5"/>
        <v>4</v>
      </c>
    </row>
    <row r="302" spans="1:3" x14ac:dyDescent="0.25">
      <c r="A302" s="3">
        <v>301</v>
      </c>
      <c r="B302" s="3">
        <v>4.4462102650000004</v>
      </c>
      <c r="C302" s="3" t="str">
        <f t="shared" si="5"/>
        <v>5</v>
      </c>
    </row>
    <row r="303" spans="1:3" x14ac:dyDescent="0.25">
      <c r="A303" s="3">
        <v>302</v>
      </c>
      <c r="B303" s="3">
        <v>5.391145796</v>
      </c>
      <c r="C303" s="3" t="str">
        <f t="shared" si="5"/>
        <v>6</v>
      </c>
    </row>
    <row r="304" spans="1:3" x14ac:dyDescent="0.25">
      <c r="A304" s="3">
        <v>303</v>
      </c>
      <c r="B304" s="3">
        <v>10.41390664</v>
      </c>
      <c r="C304" s="3" t="str">
        <f t="shared" si="5"/>
        <v>11</v>
      </c>
    </row>
    <row r="305" spans="1:3" x14ac:dyDescent="0.25">
      <c r="A305" s="3">
        <v>304</v>
      </c>
      <c r="B305" s="3">
        <v>8.9410702999999994E-2</v>
      </c>
      <c r="C305" s="3" t="str">
        <f t="shared" si="5"/>
        <v>1</v>
      </c>
    </row>
    <row r="306" spans="1:3" x14ac:dyDescent="0.25">
      <c r="A306" s="3">
        <v>305</v>
      </c>
      <c r="B306" s="3">
        <v>1.0692834389999999</v>
      </c>
      <c r="C306" s="3" t="str">
        <f t="shared" si="5"/>
        <v>2</v>
      </c>
    </row>
    <row r="307" spans="1:3" x14ac:dyDescent="0.25">
      <c r="A307" s="3">
        <v>306</v>
      </c>
      <c r="B307" s="3">
        <v>0.59433606299999997</v>
      </c>
      <c r="C307" s="3" t="str">
        <f t="shared" si="5"/>
        <v>1</v>
      </c>
    </row>
    <row r="308" spans="1:3" x14ac:dyDescent="0.25">
      <c r="A308" s="3">
        <v>307</v>
      </c>
      <c r="B308" s="3">
        <v>8.9410702999999994E-2</v>
      </c>
      <c r="C308" s="3" t="str">
        <f t="shared" si="5"/>
        <v>1</v>
      </c>
    </row>
    <row r="309" spans="1:3" x14ac:dyDescent="0.25">
      <c r="A309" s="3">
        <v>308</v>
      </c>
      <c r="B309" s="3">
        <v>5.890995202</v>
      </c>
      <c r="C309" s="3" t="str">
        <f t="shared" si="5"/>
        <v>6</v>
      </c>
    </row>
    <row r="310" spans="1:3" x14ac:dyDescent="0.25">
      <c r="A310" s="3">
        <v>309</v>
      </c>
      <c r="B310" s="3">
        <v>6.3711129639999999</v>
      </c>
      <c r="C310" s="3" t="str">
        <f t="shared" si="5"/>
        <v>7</v>
      </c>
    </row>
    <row r="311" spans="1:3" x14ac:dyDescent="0.25">
      <c r="A311" s="3">
        <v>310</v>
      </c>
      <c r="B311" s="3">
        <v>0.19992841</v>
      </c>
      <c r="C311" s="3" t="str">
        <f t="shared" si="5"/>
        <v>1</v>
      </c>
    </row>
    <row r="312" spans="1:3" x14ac:dyDescent="0.25">
      <c r="A312" s="3">
        <v>311</v>
      </c>
      <c r="B312" s="3">
        <v>19.758998590000001</v>
      </c>
      <c r="C312" s="3" t="str">
        <f t="shared" si="5"/>
        <v>20</v>
      </c>
    </row>
    <row r="313" spans="1:3" x14ac:dyDescent="0.25">
      <c r="A313" s="3">
        <v>312</v>
      </c>
      <c r="B313" s="3">
        <v>11.27123711</v>
      </c>
      <c r="C313" s="3" t="str">
        <f t="shared" si="5"/>
        <v>12</v>
      </c>
    </row>
    <row r="314" spans="1:3" x14ac:dyDescent="0.25">
      <c r="A314" s="3">
        <v>313</v>
      </c>
      <c r="B314" s="3">
        <v>0.57310287900000001</v>
      </c>
      <c r="C314" s="3" t="str">
        <f t="shared" si="5"/>
        <v>1</v>
      </c>
    </row>
    <row r="315" spans="1:3" x14ac:dyDescent="0.25">
      <c r="A315" s="3">
        <v>314</v>
      </c>
      <c r="B315" s="3">
        <v>2.9924615509999999</v>
      </c>
      <c r="C315" s="3" t="str">
        <f t="shared" si="5"/>
        <v>3</v>
      </c>
    </row>
    <row r="316" spans="1:3" x14ac:dyDescent="0.25">
      <c r="A316" s="3">
        <v>315</v>
      </c>
      <c r="B316" s="3">
        <v>1.8123104320000001</v>
      </c>
      <c r="C316" s="3" t="str">
        <f t="shared" si="5"/>
        <v>2</v>
      </c>
    </row>
    <row r="317" spans="1:3" x14ac:dyDescent="0.25">
      <c r="A317" s="3">
        <v>316</v>
      </c>
      <c r="B317" s="3">
        <v>1.3893884400000001</v>
      </c>
      <c r="C317" s="3" t="str">
        <f t="shared" si="5"/>
        <v>2</v>
      </c>
    </row>
    <row r="318" spans="1:3" x14ac:dyDescent="0.25">
      <c r="A318" s="3">
        <v>317</v>
      </c>
      <c r="B318" s="3">
        <v>0.87128994000000004</v>
      </c>
      <c r="C318" s="3" t="str">
        <f t="shared" si="5"/>
        <v>1</v>
      </c>
    </row>
    <row r="319" spans="1:3" x14ac:dyDescent="0.25">
      <c r="A319" s="3">
        <v>318</v>
      </c>
      <c r="B319" s="3">
        <v>0.178648046</v>
      </c>
      <c r="C319" s="3" t="str">
        <f t="shared" si="5"/>
        <v>1</v>
      </c>
    </row>
    <row r="320" spans="1:3" x14ac:dyDescent="0.25">
      <c r="A320" s="3">
        <v>319</v>
      </c>
      <c r="B320" s="3">
        <v>1.271788546</v>
      </c>
      <c r="C320" s="3" t="str">
        <f t="shared" si="5"/>
        <v>2</v>
      </c>
    </row>
    <row r="321" spans="1:3" x14ac:dyDescent="0.25">
      <c r="A321" s="3">
        <v>320</v>
      </c>
      <c r="B321" s="3">
        <v>10.004166680000001</v>
      </c>
      <c r="C321" s="3" t="str">
        <f t="shared" si="5"/>
        <v>11</v>
      </c>
    </row>
    <row r="322" spans="1:3" x14ac:dyDescent="0.25">
      <c r="A322" s="3">
        <v>321</v>
      </c>
      <c r="B322" s="3">
        <v>4.1804131929999997</v>
      </c>
      <c r="C322" s="3" t="str">
        <f t="shared" si="5"/>
        <v>5</v>
      </c>
    </row>
    <row r="323" spans="1:3" x14ac:dyDescent="0.25">
      <c r="A323" s="3">
        <v>322</v>
      </c>
      <c r="B323" s="3">
        <v>19.992841030000001</v>
      </c>
      <c r="C323" s="3" t="str">
        <f t="shared" ref="C323:C386" si="6">IF(B323&lt;1,"1",IF(B323&lt;2,"2",IF(B323&lt;3,"3",IF(B323&lt;4,"4",IF(B323&lt;5,"5",IF(B323&lt;6,"6",IF(B323&lt;7,"7",IF(B323&lt;8,"8",IF(B323&lt;9,"9",IF(B323&lt;10,"10",IF(B323&lt;11,"11",IF(B323&lt;12,"12",IF(B323&lt;13,"13",IF(B323&lt;14,"14",IF(B323&lt;15,"15",IF(B323&lt;16,"16",IF(B323&lt;17,"17",IF(B323&lt;18,"18",IF(B323&lt;19,"19",IF(B323&lt;20,"20",IF(B323&lt;21,"21",IF(B323&lt;22,"22",IF(B323&lt;23,"23",IF(B323&lt;24,"24",IF(B323&lt;25,"25",IF(B323&lt;26,"26",IF(B323&lt;27,"27",IF(B323&lt;28,"28"))))))))))))))))))))))))))))</f>
        <v>20</v>
      </c>
    </row>
    <row r="324" spans="1:3" x14ac:dyDescent="0.25">
      <c r="A324" s="3">
        <v>323</v>
      </c>
      <c r="B324" s="3">
        <v>6.8853397210000002</v>
      </c>
      <c r="C324" s="3" t="str">
        <f t="shared" si="6"/>
        <v>7</v>
      </c>
    </row>
    <row r="325" spans="1:3" x14ac:dyDescent="0.25">
      <c r="A325" s="3">
        <v>324</v>
      </c>
      <c r="B325" s="3">
        <v>1.795131746</v>
      </c>
      <c r="C325" s="3" t="str">
        <f t="shared" si="6"/>
        <v>2</v>
      </c>
    </row>
    <row r="326" spans="1:3" x14ac:dyDescent="0.25">
      <c r="A326" s="3">
        <v>325</v>
      </c>
      <c r="B326" s="3">
        <v>12.802874660000001</v>
      </c>
      <c r="C326" s="3" t="str">
        <f t="shared" si="6"/>
        <v>13</v>
      </c>
    </row>
    <row r="327" spans="1:3" x14ac:dyDescent="0.25">
      <c r="A327" s="3">
        <v>326</v>
      </c>
      <c r="B327" s="3">
        <v>3.844490988</v>
      </c>
      <c r="C327" s="3" t="str">
        <f t="shared" si="6"/>
        <v>4</v>
      </c>
    </row>
    <row r="328" spans="1:3" x14ac:dyDescent="0.25">
      <c r="A328" s="3">
        <v>327</v>
      </c>
      <c r="B328" s="3">
        <v>8.9410702999999994E-2</v>
      </c>
      <c r="C328" s="3" t="str">
        <f t="shared" si="6"/>
        <v>1</v>
      </c>
    </row>
    <row r="329" spans="1:3" x14ac:dyDescent="0.25">
      <c r="A329" s="3">
        <v>328</v>
      </c>
      <c r="B329" s="3">
        <v>0.28274146900000002</v>
      </c>
      <c r="C329" s="3" t="str">
        <f t="shared" si="6"/>
        <v>1</v>
      </c>
    </row>
    <row r="330" spans="1:3" x14ac:dyDescent="0.25">
      <c r="A330" s="3">
        <v>329</v>
      </c>
      <c r="B330" s="3">
        <v>8.9410702999999994E-2</v>
      </c>
      <c r="C330" s="3" t="str">
        <f t="shared" si="6"/>
        <v>1</v>
      </c>
    </row>
    <row r="331" spans="1:3" x14ac:dyDescent="0.25">
      <c r="A331" s="3">
        <v>330</v>
      </c>
      <c r="B331" s="3">
        <v>2.9976343490000001</v>
      </c>
      <c r="C331" s="3" t="str">
        <f t="shared" si="6"/>
        <v>3</v>
      </c>
    </row>
    <row r="332" spans="1:3" x14ac:dyDescent="0.25">
      <c r="A332" s="3">
        <v>331</v>
      </c>
      <c r="B332" s="3">
        <v>0.32266309599999998</v>
      </c>
      <c r="C332" s="3" t="str">
        <f t="shared" si="6"/>
        <v>1</v>
      </c>
    </row>
    <row r="333" spans="1:3" x14ac:dyDescent="0.25">
      <c r="A333" s="3">
        <v>332</v>
      </c>
      <c r="B333" s="3">
        <v>0.64436516899999996</v>
      </c>
      <c r="C333" s="3" t="str">
        <f t="shared" si="6"/>
        <v>1</v>
      </c>
    </row>
    <row r="334" spans="1:3" x14ac:dyDescent="0.25">
      <c r="A334" s="3">
        <v>333</v>
      </c>
      <c r="B334" s="3">
        <v>6.0467311769999998</v>
      </c>
      <c r="C334" s="3" t="str">
        <f t="shared" si="6"/>
        <v>7</v>
      </c>
    </row>
    <row r="335" spans="1:3" x14ac:dyDescent="0.25">
      <c r="A335" s="3">
        <v>334</v>
      </c>
      <c r="B335" s="3">
        <v>0.126568295</v>
      </c>
      <c r="C335" s="3" t="str">
        <f t="shared" si="6"/>
        <v>1</v>
      </c>
    </row>
    <row r="336" spans="1:3" x14ac:dyDescent="0.25">
      <c r="A336" s="3">
        <v>335</v>
      </c>
      <c r="B336" s="3">
        <v>10.779417459999999</v>
      </c>
      <c r="C336" s="3" t="str">
        <f t="shared" si="6"/>
        <v>11</v>
      </c>
    </row>
    <row r="337" spans="1:3" x14ac:dyDescent="0.25">
      <c r="A337" s="3">
        <v>336</v>
      </c>
      <c r="B337" s="3">
        <v>3.3445158510000002</v>
      </c>
      <c r="C337" s="3" t="str">
        <f t="shared" si="6"/>
        <v>4</v>
      </c>
    </row>
    <row r="338" spans="1:3" x14ac:dyDescent="0.25">
      <c r="A338" s="3">
        <v>337</v>
      </c>
      <c r="B338" s="3">
        <v>0.15496388999999999</v>
      </c>
      <c r="C338" s="3" t="str">
        <f t="shared" si="6"/>
        <v>1</v>
      </c>
    </row>
    <row r="339" spans="1:3" x14ac:dyDescent="0.25">
      <c r="A339" s="3">
        <v>338</v>
      </c>
      <c r="B339" s="3">
        <v>0.19992841</v>
      </c>
      <c r="C339" s="3" t="str">
        <f t="shared" si="6"/>
        <v>1</v>
      </c>
    </row>
    <row r="340" spans="1:3" x14ac:dyDescent="0.25">
      <c r="A340" s="3">
        <v>339</v>
      </c>
      <c r="B340" s="3">
        <v>6.7489828579999998</v>
      </c>
      <c r="C340" s="3" t="str">
        <f t="shared" si="6"/>
        <v>7</v>
      </c>
    </row>
    <row r="341" spans="1:3" x14ac:dyDescent="0.25">
      <c r="A341" s="3">
        <v>340</v>
      </c>
      <c r="B341" s="3">
        <v>6.0210549200000001</v>
      </c>
      <c r="C341" s="3" t="str">
        <f t="shared" si="6"/>
        <v>7</v>
      </c>
    </row>
    <row r="342" spans="1:3" x14ac:dyDescent="0.25">
      <c r="A342" s="3">
        <v>341</v>
      </c>
      <c r="B342" s="3">
        <v>0.33491449400000001</v>
      </c>
      <c r="C342" s="3" t="str">
        <f t="shared" si="6"/>
        <v>1</v>
      </c>
    </row>
    <row r="343" spans="1:3" x14ac:dyDescent="0.25">
      <c r="A343" s="3">
        <v>342</v>
      </c>
      <c r="B343" s="3">
        <v>0.219152035</v>
      </c>
      <c r="C343" s="3" t="str">
        <f t="shared" si="6"/>
        <v>1</v>
      </c>
    </row>
    <row r="344" spans="1:3" x14ac:dyDescent="0.25">
      <c r="A344" s="3">
        <v>343</v>
      </c>
      <c r="B344" s="3">
        <v>4.3617808680000003</v>
      </c>
      <c r="C344" s="3" t="str">
        <f t="shared" si="6"/>
        <v>5</v>
      </c>
    </row>
    <row r="345" spans="1:3" x14ac:dyDescent="0.25">
      <c r="A345" s="3">
        <v>344</v>
      </c>
      <c r="B345" s="3">
        <v>3.7753617679999998</v>
      </c>
      <c r="C345" s="3" t="str">
        <f t="shared" si="6"/>
        <v>4</v>
      </c>
    </row>
    <row r="346" spans="1:3" x14ac:dyDescent="0.25">
      <c r="A346" s="3">
        <v>345</v>
      </c>
      <c r="B346" s="3">
        <v>4.6272043690000002</v>
      </c>
      <c r="C346" s="3" t="str">
        <f t="shared" si="6"/>
        <v>5</v>
      </c>
    </row>
    <row r="347" spans="1:3" x14ac:dyDescent="0.25">
      <c r="A347" s="3">
        <v>346</v>
      </c>
      <c r="B347" s="3">
        <v>9.8794992950000005</v>
      </c>
      <c r="C347" s="3" t="str">
        <f t="shared" si="6"/>
        <v>10</v>
      </c>
    </row>
    <row r="348" spans="1:3" x14ac:dyDescent="0.25">
      <c r="A348" s="3">
        <v>347</v>
      </c>
      <c r="B348" s="3">
        <v>3.616062125</v>
      </c>
      <c r="C348" s="3" t="str">
        <f t="shared" si="6"/>
        <v>4</v>
      </c>
    </row>
    <row r="349" spans="1:3" x14ac:dyDescent="0.25">
      <c r="A349" s="3">
        <v>348</v>
      </c>
      <c r="B349" s="3">
        <v>8.1810026479999998</v>
      </c>
      <c r="C349" s="3" t="str">
        <f t="shared" si="6"/>
        <v>9</v>
      </c>
    </row>
    <row r="350" spans="1:3" x14ac:dyDescent="0.25">
      <c r="A350" s="3">
        <v>349</v>
      </c>
      <c r="B350" s="3">
        <v>4.9287602020000003</v>
      </c>
      <c r="C350" s="3" t="str">
        <f t="shared" si="6"/>
        <v>5</v>
      </c>
    </row>
    <row r="351" spans="1:3" x14ac:dyDescent="0.25">
      <c r="A351" s="3">
        <v>350</v>
      </c>
      <c r="B351" s="3">
        <v>0.126568295</v>
      </c>
      <c r="C351" s="3" t="str">
        <f t="shared" si="6"/>
        <v>1</v>
      </c>
    </row>
    <row r="352" spans="1:3" x14ac:dyDescent="0.25">
      <c r="A352" s="3">
        <v>351</v>
      </c>
      <c r="B352" s="3">
        <v>0.33491449400000001</v>
      </c>
      <c r="C352" s="3" t="str">
        <f t="shared" si="6"/>
        <v>1</v>
      </c>
    </row>
    <row r="353" spans="1:3" x14ac:dyDescent="0.25">
      <c r="A353" s="3">
        <v>352</v>
      </c>
      <c r="B353" s="3">
        <v>0.29664622600000001</v>
      </c>
      <c r="C353" s="3" t="str">
        <f t="shared" si="6"/>
        <v>1</v>
      </c>
    </row>
    <row r="354" spans="1:3" x14ac:dyDescent="0.25">
      <c r="A354" s="3">
        <v>353</v>
      </c>
      <c r="B354" s="3">
        <v>3.3212736249999999</v>
      </c>
      <c r="C354" s="3" t="str">
        <f t="shared" si="6"/>
        <v>4</v>
      </c>
    </row>
    <row r="355" spans="1:3" x14ac:dyDescent="0.25">
      <c r="A355" s="3">
        <v>354</v>
      </c>
      <c r="B355" s="3">
        <v>0.178648046</v>
      </c>
      <c r="C355" s="3" t="str">
        <f t="shared" si="6"/>
        <v>1</v>
      </c>
    </row>
    <row r="356" spans="1:3" x14ac:dyDescent="0.25">
      <c r="A356" s="3">
        <v>355</v>
      </c>
      <c r="B356" s="3">
        <v>3.6755548010000001</v>
      </c>
      <c r="C356" s="3" t="str">
        <f t="shared" si="6"/>
        <v>4</v>
      </c>
    </row>
    <row r="357" spans="1:3" x14ac:dyDescent="0.25">
      <c r="A357" s="3">
        <v>356</v>
      </c>
      <c r="B357" s="3">
        <v>0.15496388999999999</v>
      </c>
      <c r="C357" s="3" t="str">
        <f t="shared" si="6"/>
        <v>1</v>
      </c>
    </row>
    <row r="358" spans="1:3" x14ac:dyDescent="0.25">
      <c r="A358" s="3">
        <v>357</v>
      </c>
      <c r="B358" s="3">
        <v>2.681165671</v>
      </c>
      <c r="C358" s="3" t="str">
        <f t="shared" si="6"/>
        <v>3</v>
      </c>
    </row>
    <row r="359" spans="1:3" x14ac:dyDescent="0.25">
      <c r="A359" s="3">
        <v>358</v>
      </c>
      <c r="B359" s="3">
        <v>9.5445030899999992</v>
      </c>
      <c r="C359" s="3" t="str">
        <f t="shared" si="6"/>
        <v>10</v>
      </c>
    </row>
    <row r="360" spans="1:3" x14ac:dyDescent="0.25">
      <c r="A360" s="3">
        <v>359</v>
      </c>
      <c r="B360" s="3">
        <v>2.3018536749999998</v>
      </c>
      <c r="C360" s="3" t="str">
        <f t="shared" si="6"/>
        <v>3</v>
      </c>
    </row>
    <row r="361" spans="1:3" x14ac:dyDescent="0.25">
      <c r="A361" s="3">
        <v>360</v>
      </c>
      <c r="B361" s="3">
        <v>6.0467311769999998</v>
      </c>
      <c r="C361" s="3" t="str">
        <f t="shared" si="6"/>
        <v>7</v>
      </c>
    </row>
    <row r="362" spans="1:3" x14ac:dyDescent="0.25">
      <c r="A362" s="3">
        <v>361</v>
      </c>
      <c r="B362" s="3">
        <v>0.15496388999999999</v>
      </c>
      <c r="C362" s="3" t="str">
        <f t="shared" si="6"/>
        <v>1</v>
      </c>
    </row>
    <row r="363" spans="1:3" x14ac:dyDescent="0.25">
      <c r="A363" s="3">
        <v>362</v>
      </c>
      <c r="B363" s="3">
        <v>8.9410702999999994E-2</v>
      </c>
      <c r="C363" s="3" t="str">
        <f t="shared" si="6"/>
        <v>1</v>
      </c>
    </row>
    <row r="364" spans="1:3" x14ac:dyDescent="0.25">
      <c r="A364" s="3">
        <v>363</v>
      </c>
      <c r="B364" s="3">
        <v>0.126568295</v>
      </c>
      <c r="C364" s="3" t="str">
        <f t="shared" si="6"/>
        <v>1</v>
      </c>
    </row>
    <row r="365" spans="1:3" x14ac:dyDescent="0.25">
      <c r="A365" s="3">
        <v>364</v>
      </c>
      <c r="B365" s="3">
        <v>1.8711942720000001</v>
      </c>
      <c r="C365" s="3" t="str">
        <f t="shared" si="6"/>
        <v>2</v>
      </c>
    </row>
    <row r="366" spans="1:3" x14ac:dyDescent="0.25">
      <c r="A366" s="3">
        <v>365</v>
      </c>
      <c r="B366" s="3">
        <v>2.8328888800000001</v>
      </c>
      <c r="C366" s="3" t="str">
        <f t="shared" si="6"/>
        <v>3</v>
      </c>
    </row>
    <row r="367" spans="1:3" x14ac:dyDescent="0.25">
      <c r="A367" s="3">
        <v>366</v>
      </c>
      <c r="B367" s="3">
        <v>0.126568295</v>
      </c>
      <c r="C367" s="3" t="str">
        <f t="shared" si="6"/>
        <v>1</v>
      </c>
    </row>
    <row r="368" spans="1:3" x14ac:dyDescent="0.25">
      <c r="A368" s="3">
        <v>367</v>
      </c>
      <c r="B368" s="3">
        <v>0.15496388999999999</v>
      </c>
      <c r="C368" s="3" t="str">
        <f t="shared" si="6"/>
        <v>1</v>
      </c>
    </row>
    <row r="369" spans="1:3" x14ac:dyDescent="0.25">
      <c r="A369" s="3">
        <v>368</v>
      </c>
      <c r="B369" s="3">
        <v>4.5222193659999999</v>
      </c>
      <c r="C369" s="3" t="str">
        <f t="shared" si="6"/>
        <v>5</v>
      </c>
    </row>
    <row r="370" spans="1:3" x14ac:dyDescent="0.25">
      <c r="A370" s="3">
        <v>369</v>
      </c>
      <c r="B370" s="3">
        <v>8.9410702999999994E-2</v>
      </c>
      <c r="C370" s="3" t="str">
        <f t="shared" si="6"/>
        <v>1</v>
      </c>
    </row>
    <row r="371" spans="1:3" x14ac:dyDescent="0.25">
      <c r="A371" s="3">
        <v>370</v>
      </c>
      <c r="B371" s="3">
        <v>0.94629943100000002</v>
      </c>
      <c r="C371" s="3" t="str">
        <f t="shared" si="6"/>
        <v>1</v>
      </c>
    </row>
    <row r="372" spans="1:3" x14ac:dyDescent="0.25">
      <c r="A372" s="3">
        <v>371</v>
      </c>
      <c r="B372" s="3">
        <v>7.3426745909999998</v>
      </c>
      <c r="C372" s="3" t="str">
        <f t="shared" si="6"/>
        <v>8</v>
      </c>
    </row>
    <row r="373" spans="1:3" x14ac:dyDescent="0.25">
      <c r="A373" s="3">
        <v>372</v>
      </c>
      <c r="B373" s="3">
        <v>3.5337203760000002</v>
      </c>
      <c r="C373" s="3" t="str">
        <f t="shared" si="6"/>
        <v>4</v>
      </c>
    </row>
    <row r="374" spans="1:3" x14ac:dyDescent="0.25">
      <c r="A374" s="3">
        <v>373</v>
      </c>
      <c r="B374" s="3">
        <v>0.98794992999999998</v>
      </c>
      <c r="C374" s="3" t="str">
        <f t="shared" si="6"/>
        <v>1</v>
      </c>
    </row>
    <row r="375" spans="1:3" x14ac:dyDescent="0.25">
      <c r="A375" s="3">
        <v>374</v>
      </c>
      <c r="B375" s="3">
        <v>0.15496388999999999</v>
      </c>
      <c r="C375" s="3" t="str">
        <f t="shared" si="6"/>
        <v>1</v>
      </c>
    </row>
    <row r="376" spans="1:3" x14ac:dyDescent="0.25">
      <c r="A376" s="3">
        <v>375</v>
      </c>
      <c r="B376" s="3">
        <v>1.0127299519999999</v>
      </c>
      <c r="C376" s="3" t="str">
        <f t="shared" si="6"/>
        <v>2</v>
      </c>
    </row>
    <row r="377" spans="1:3" x14ac:dyDescent="0.25">
      <c r="A377" s="3">
        <v>376</v>
      </c>
      <c r="B377" s="3">
        <v>1.9680433669999999</v>
      </c>
      <c r="C377" s="3" t="str">
        <f t="shared" si="6"/>
        <v>2</v>
      </c>
    </row>
    <row r="378" spans="1:3" x14ac:dyDescent="0.25">
      <c r="A378" s="3">
        <v>377</v>
      </c>
      <c r="B378" s="3">
        <v>0.178648046</v>
      </c>
      <c r="C378" s="3" t="str">
        <f t="shared" si="6"/>
        <v>1</v>
      </c>
    </row>
    <row r="379" spans="1:3" x14ac:dyDescent="0.25">
      <c r="A379" s="3">
        <v>378</v>
      </c>
      <c r="B379" s="3">
        <v>5.864637149</v>
      </c>
      <c r="C379" s="3" t="str">
        <f t="shared" si="6"/>
        <v>6</v>
      </c>
    </row>
    <row r="380" spans="1:3" x14ac:dyDescent="0.25">
      <c r="A380" s="3">
        <v>379</v>
      </c>
      <c r="B380" s="3">
        <v>1.820838999</v>
      </c>
      <c r="C380" s="3" t="str">
        <f t="shared" si="6"/>
        <v>2</v>
      </c>
    </row>
    <row r="381" spans="1:3" x14ac:dyDescent="0.25">
      <c r="A381" s="3">
        <v>380</v>
      </c>
      <c r="B381" s="3">
        <v>11.00697643</v>
      </c>
      <c r="C381" s="3" t="str">
        <f t="shared" si="6"/>
        <v>12</v>
      </c>
    </row>
    <row r="382" spans="1:3" x14ac:dyDescent="0.25">
      <c r="A382" s="3">
        <v>381</v>
      </c>
      <c r="B382" s="3">
        <v>1.243454592</v>
      </c>
      <c r="C382" s="3" t="str">
        <f t="shared" si="6"/>
        <v>2</v>
      </c>
    </row>
    <row r="383" spans="1:3" x14ac:dyDescent="0.25">
      <c r="A383" s="3">
        <v>382</v>
      </c>
      <c r="B383" s="3">
        <v>1.1174605</v>
      </c>
      <c r="C383" s="3" t="str">
        <f t="shared" si="6"/>
        <v>2</v>
      </c>
    </row>
    <row r="384" spans="1:3" x14ac:dyDescent="0.25">
      <c r="A384" s="3">
        <v>383</v>
      </c>
      <c r="B384" s="3">
        <v>4.5868500719999998</v>
      </c>
      <c r="C384" s="3" t="str">
        <f t="shared" si="6"/>
        <v>5</v>
      </c>
    </row>
    <row r="385" spans="1:3" x14ac:dyDescent="0.25">
      <c r="A385" s="3">
        <v>384</v>
      </c>
      <c r="B385" s="3">
        <v>10.339254009999999</v>
      </c>
      <c r="C385" s="3" t="str">
        <f t="shared" si="6"/>
        <v>11</v>
      </c>
    </row>
    <row r="386" spans="1:3" x14ac:dyDescent="0.25">
      <c r="A386" s="3">
        <v>385</v>
      </c>
      <c r="B386" s="3">
        <v>0.126568295</v>
      </c>
      <c r="C386" s="3" t="str">
        <f t="shared" si="6"/>
        <v>1</v>
      </c>
    </row>
    <row r="387" spans="1:3" x14ac:dyDescent="0.25">
      <c r="A387" s="3">
        <v>386</v>
      </c>
      <c r="B387" s="3">
        <v>1.656900842</v>
      </c>
      <c r="C387" s="3" t="str">
        <f t="shared" ref="C387:C410" si="7">IF(B387&lt;1,"1",IF(B387&lt;2,"2",IF(B387&lt;3,"3",IF(B387&lt;4,"4",IF(B387&lt;5,"5",IF(B387&lt;6,"6",IF(B387&lt;7,"7",IF(B387&lt;8,"8",IF(B387&lt;9,"9",IF(B387&lt;10,"10",IF(B387&lt;11,"11",IF(B387&lt;12,"12",IF(B387&lt;13,"13",IF(B387&lt;14,"14",IF(B387&lt;15,"15",IF(B387&lt;16,"16",IF(B387&lt;17,"17",IF(B387&lt;18,"18",IF(B387&lt;19,"19",IF(B387&lt;20,"20",IF(B387&lt;21,"21",IF(B387&lt;22,"22",IF(B387&lt;23,"23",IF(B387&lt;24,"24",IF(B387&lt;25,"25",IF(B387&lt;26,"26",IF(B387&lt;27,"27",IF(B387&lt;28,"28"))))))))))))))))))))))))))))</f>
        <v>2</v>
      </c>
    </row>
    <row r="388" spans="1:3" x14ac:dyDescent="0.25">
      <c r="A388" s="3">
        <v>387</v>
      </c>
      <c r="B388" s="3">
        <v>2.9612350109999999</v>
      </c>
      <c r="C388" s="3" t="str">
        <f t="shared" si="7"/>
        <v>3</v>
      </c>
    </row>
    <row r="389" spans="1:3" x14ac:dyDescent="0.25">
      <c r="A389" s="3">
        <v>388</v>
      </c>
      <c r="B389" s="3">
        <v>9.1126996140000003</v>
      </c>
      <c r="C389" s="3" t="str">
        <f t="shared" si="7"/>
        <v>10</v>
      </c>
    </row>
    <row r="390" spans="1:3" x14ac:dyDescent="0.25">
      <c r="A390" s="3">
        <v>389</v>
      </c>
      <c r="B390" s="3">
        <v>3.1390137469999999</v>
      </c>
      <c r="C390" s="3" t="str">
        <f t="shared" si="7"/>
        <v>4</v>
      </c>
    </row>
    <row r="391" spans="1:3" x14ac:dyDescent="0.25">
      <c r="A391" s="3">
        <v>390</v>
      </c>
      <c r="B391" s="3">
        <v>1.8123104320000001</v>
      </c>
      <c r="C391" s="3" t="str">
        <f t="shared" si="7"/>
        <v>2</v>
      </c>
    </row>
    <row r="392" spans="1:3" x14ac:dyDescent="0.25">
      <c r="A392" s="3">
        <v>391</v>
      </c>
      <c r="B392" s="3">
        <v>7.5712140039999998</v>
      </c>
      <c r="C392" s="3" t="str">
        <f t="shared" si="7"/>
        <v>8</v>
      </c>
    </row>
    <row r="393" spans="1:3" x14ac:dyDescent="0.25">
      <c r="A393" s="3">
        <v>392</v>
      </c>
      <c r="B393" s="3">
        <v>0.126568295</v>
      </c>
      <c r="C393" s="3" t="str">
        <f t="shared" si="7"/>
        <v>1</v>
      </c>
    </row>
    <row r="394" spans="1:3" x14ac:dyDescent="0.25">
      <c r="A394" s="3">
        <v>393</v>
      </c>
      <c r="B394" s="3">
        <v>3.8685946160000002</v>
      </c>
      <c r="C394" s="3" t="str">
        <f t="shared" si="7"/>
        <v>4</v>
      </c>
    </row>
    <row r="395" spans="1:3" x14ac:dyDescent="0.25">
      <c r="A395" s="3">
        <v>394</v>
      </c>
      <c r="B395" s="3">
        <v>3.381371133</v>
      </c>
      <c r="C395" s="3" t="str">
        <f t="shared" si="7"/>
        <v>4</v>
      </c>
    </row>
    <row r="396" spans="1:3" x14ac:dyDescent="0.25">
      <c r="A396" s="3">
        <v>395</v>
      </c>
      <c r="B396" s="3">
        <v>0.55942303400000004</v>
      </c>
      <c r="C396" s="3" t="str">
        <f t="shared" si="7"/>
        <v>1</v>
      </c>
    </row>
    <row r="397" spans="1:3" x14ac:dyDescent="0.25">
      <c r="A397" s="3">
        <v>396</v>
      </c>
      <c r="B397" s="3">
        <v>1.41808416</v>
      </c>
      <c r="C397" s="3" t="str">
        <f t="shared" si="7"/>
        <v>2</v>
      </c>
    </row>
    <row r="398" spans="1:3" x14ac:dyDescent="0.25">
      <c r="A398" s="3">
        <v>397</v>
      </c>
      <c r="B398" s="3">
        <v>0.23682031000000001</v>
      </c>
      <c r="C398" s="3" t="str">
        <f t="shared" si="7"/>
        <v>1</v>
      </c>
    </row>
    <row r="399" spans="1:3" x14ac:dyDescent="0.25">
      <c r="A399" s="3">
        <v>398</v>
      </c>
      <c r="B399" s="3">
        <v>3.4851597619999999</v>
      </c>
      <c r="C399" s="3" t="str">
        <f t="shared" si="7"/>
        <v>4</v>
      </c>
    </row>
    <row r="400" spans="1:3" x14ac:dyDescent="0.25">
      <c r="A400" s="3">
        <v>399</v>
      </c>
      <c r="B400" s="3">
        <v>0.15496388999999999</v>
      </c>
      <c r="C400" s="3" t="str">
        <f t="shared" si="7"/>
        <v>1</v>
      </c>
    </row>
    <row r="401" spans="1:3" x14ac:dyDescent="0.25">
      <c r="A401" s="3">
        <v>400</v>
      </c>
      <c r="B401" s="3">
        <v>0.67489828600000001</v>
      </c>
      <c r="C401" s="3" t="str">
        <f t="shared" si="7"/>
        <v>1</v>
      </c>
    </row>
    <row r="402" spans="1:3" x14ac:dyDescent="0.25">
      <c r="A402" s="3">
        <v>401</v>
      </c>
      <c r="B402" s="3">
        <v>5.8381600970000003</v>
      </c>
      <c r="C402" s="3" t="str">
        <f t="shared" si="7"/>
        <v>6</v>
      </c>
    </row>
    <row r="403" spans="1:3" x14ac:dyDescent="0.25">
      <c r="A403" s="3">
        <v>402</v>
      </c>
      <c r="B403" s="3">
        <v>2.849248336</v>
      </c>
      <c r="C403" s="3" t="str">
        <f t="shared" si="7"/>
        <v>3</v>
      </c>
    </row>
    <row r="404" spans="1:3" x14ac:dyDescent="0.25">
      <c r="A404" s="3">
        <v>403</v>
      </c>
      <c r="B404" s="3">
        <v>0.619855559</v>
      </c>
      <c r="C404" s="3" t="str">
        <f t="shared" si="7"/>
        <v>1</v>
      </c>
    </row>
    <row r="405" spans="1:3" x14ac:dyDescent="0.25">
      <c r="A405" s="3">
        <v>404</v>
      </c>
      <c r="B405" s="3">
        <v>0.29664622600000001</v>
      </c>
      <c r="C405" s="3" t="str">
        <f t="shared" si="7"/>
        <v>1</v>
      </c>
    </row>
    <row r="406" spans="1:3" x14ac:dyDescent="0.25">
      <c r="A406" s="3">
        <v>405</v>
      </c>
      <c r="B406" s="3">
        <v>2.4071350740000002</v>
      </c>
      <c r="C406" s="3" t="str">
        <f t="shared" si="7"/>
        <v>3</v>
      </c>
    </row>
    <row r="407" spans="1:3" x14ac:dyDescent="0.25">
      <c r="A407" s="3">
        <v>406</v>
      </c>
      <c r="B407" s="3">
        <v>2.0528116879999998</v>
      </c>
      <c r="C407" s="3" t="str">
        <f t="shared" si="7"/>
        <v>3</v>
      </c>
    </row>
    <row r="408" spans="1:3" x14ac:dyDescent="0.25">
      <c r="A408" s="3">
        <v>407</v>
      </c>
      <c r="B408" s="3">
        <v>1.3359521379999999</v>
      </c>
      <c r="C408" s="3" t="str">
        <f t="shared" si="7"/>
        <v>2</v>
      </c>
    </row>
    <row r="409" spans="1:3" x14ac:dyDescent="0.25">
      <c r="A409" s="3">
        <v>408</v>
      </c>
      <c r="B409" s="3">
        <v>5.864637149</v>
      </c>
      <c r="C409" s="3" t="str">
        <f t="shared" si="7"/>
        <v>6</v>
      </c>
    </row>
    <row r="410" spans="1:3" x14ac:dyDescent="0.25">
      <c r="A410" s="3">
        <v>409</v>
      </c>
      <c r="B410" s="3">
        <v>0.48174871699999999</v>
      </c>
      <c r="C410" s="3" t="str">
        <f t="shared" si="7"/>
        <v>1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9"/>
  <sheetViews>
    <sheetView workbookViewId="0">
      <selection activeCell="E6" sqref="E6:F78"/>
    </sheetView>
  </sheetViews>
  <sheetFormatPr defaultRowHeight="15" x14ac:dyDescent="0.25"/>
  <cols>
    <col min="1" max="16384" width="9" style="1"/>
  </cols>
  <sheetData>
    <row r="1" spans="1:6" x14ac:dyDescent="0.25">
      <c r="D1" s="1" t="s">
        <v>9</v>
      </c>
      <c r="E1" s="1" t="s">
        <v>9</v>
      </c>
      <c r="F1" s="1" t="s">
        <v>9</v>
      </c>
    </row>
    <row r="2" spans="1:6" x14ac:dyDescent="0.25">
      <c r="A2" s="1" t="s">
        <v>4</v>
      </c>
      <c r="B2" s="1">
        <v>3.31</v>
      </c>
      <c r="D2" s="1" t="s">
        <v>5</v>
      </c>
      <c r="E2" s="1" t="s">
        <v>6</v>
      </c>
      <c r="F2" s="1" t="s">
        <v>6</v>
      </c>
    </row>
    <row r="3" spans="1:6" x14ac:dyDescent="0.25">
      <c r="A3" s="1" t="s">
        <v>7</v>
      </c>
      <c r="B3" s="1">
        <v>0.83499999999999996</v>
      </c>
      <c r="E3" s="7" t="s">
        <v>13</v>
      </c>
      <c r="F3" s="7" t="s">
        <v>14</v>
      </c>
    </row>
    <row r="4" spans="1:6" x14ac:dyDescent="0.25">
      <c r="A4" s="9" t="s">
        <v>21</v>
      </c>
      <c r="B4" s="1">
        <v>1</v>
      </c>
      <c r="D4" s="1">
        <v>0</v>
      </c>
    </row>
    <row r="5" spans="1:6" x14ac:dyDescent="0.25">
      <c r="D5" s="1">
        <f t="shared" ref="D5:D36" si="0">D4+delta_x</f>
        <v>0.2</v>
      </c>
      <c r="E5" s="1">
        <f t="shared" ref="E5:E36" si="1">C_*(beta/alpha)*(D5/alpha)^(beta-1)*EXP(-((D5/alpha)^beta))</f>
        <v>0.36413696397349971</v>
      </c>
      <c r="F5" s="1">
        <f t="shared" ref="F5:F36" si="2">C_*WEIBULL(D5,beta,alpha,FALSE)</f>
        <v>0.36413696397349971</v>
      </c>
    </row>
    <row r="6" spans="1:6" x14ac:dyDescent="0.25">
      <c r="A6" s="1" t="s">
        <v>8</v>
      </c>
      <c r="B6" s="1">
        <v>0.2</v>
      </c>
      <c r="D6" s="1">
        <f t="shared" si="0"/>
        <v>0.4</v>
      </c>
      <c r="E6" s="1">
        <f t="shared" si="1"/>
        <v>0.30123927730228583</v>
      </c>
      <c r="F6" s="1">
        <f t="shared" si="2"/>
        <v>0.30123927730228583</v>
      </c>
    </row>
    <row r="7" spans="1:6" x14ac:dyDescent="0.25">
      <c r="D7" s="1">
        <f t="shared" si="0"/>
        <v>0.60000000000000009</v>
      </c>
      <c r="E7" s="1">
        <f t="shared" si="1"/>
        <v>0.26295844330435164</v>
      </c>
      <c r="F7" s="1">
        <f t="shared" si="2"/>
        <v>0.26295844330435159</v>
      </c>
    </row>
    <row r="8" spans="1:6" x14ac:dyDescent="0.25">
      <c r="D8" s="1">
        <f t="shared" si="0"/>
        <v>0.8</v>
      </c>
      <c r="E8" s="1">
        <f t="shared" si="1"/>
        <v>0.23493052791685731</v>
      </c>
      <c r="F8" s="1">
        <f t="shared" si="2"/>
        <v>0.23493052791685728</v>
      </c>
    </row>
    <row r="9" spans="1:6" x14ac:dyDescent="0.25">
      <c r="D9" s="1">
        <f t="shared" si="0"/>
        <v>1</v>
      </c>
      <c r="E9" s="1">
        <f t="shared" si="1"/>
        <v>0.21270341891749248</v>
      </c>
      <c r="F9" s="1">
        <f t="shared" si="2"/>
        <v>0.21270341891749242</v>
      </c>
    </row>
    <row r="10" spans="1:6" x14ac:dyDescent="0.25">
      <c r="D10" s="1">
        <f t="shared" si="0"/>
        <v>1.2</v>
      </c>
      <c r="E10" s="1">
        <f t="shared" si="1"/>
        <v>0.19427782710927452</v>
      </c>
      <c r="F10" s="1">
        <f t="shared" si="2"/>
        <v>0.19427782710927446</v>
      </c>
    </row>
    <row r="11" spans="1:6" x14ac:dyDescent="0.25">
      <c r="D11" s="1">
        <f t="shared" si="0"/>
        <v>1.4</v>
      </c>
      <c r="E11" s="1">
        <f t="shared" si="1"/>
        <v>0.17856949943530609</v>
      </c>
      <c r="F11" s="1">
        <f t="shared" si="2"/>
        <v>0.17856949943530609</v>
      </c>
    </row>
    <row r="12" spans="1:6" x14ac:dyDescent="0.25">
      <c r="D12" s="1">
        <f t="shared" si="0"/>
        <v>1.5999999999999999</v>
      </c>
      <c r="E12" s="1">
        <f t="shared" si="1"/>
        <v>0.16491749431814554</v>
      </c>
      <c r="F12" s="1">
        <f t="shared" si="2"/>
        <v>0.16491749431814554</v>
      </c>
    </row>
    <row r="13" spans="1:6" x14ac:dyDescent="0.25">
      <c r="D13" s="1">
        <f t="shared" si="0"/>
        <v>1.7999999999999998</v>
      </c>
      <c r="E13" s="1">
        <f t="shared" si="1"/>
        <v>0.1528853532450917</v>
      </c>
      <c r="F13" s="1">
        <f t="shared" si="2"/>
        <v>0.15288535324509167</v>
      </c>
    </row>
    <row r="14" spans="1:6" x14ac:dyDescent="0.25">
      <c r="D14" s="1">
        <f t="shared" si="0"/>
        <v>1.9999999999999998</v>
      </c>
      <c r="E14" s="1">
        <f t="shared" si="1"/>
        <v>0.14216757663444349</v>
      </c>
      <c r="F14" s="1">
        <f t="shared" si="2"/>
        <v>0.14216757663444346</v>
      </c>
    </row>
    <row r="15" spans="1:6" x14ac:dyDescent="0.25">
      <c r="D15" s="1">
        <f t="shared" si="0"/>
        <v>2.1999999999999997</v>
      </c>
      <c r="E15" s="1">
        <f t="shared" si="1"/>
        <v>0.1325406637138471</v>
      </c>
      <c r="F15" s="1">
        <f t="shared" si="2"/>
        <v>0.1325406637138471</v>
      </c>
    </row>
    <row r="16" spans="1:6" x14ac:dyDescent="0.25">
      <c r="D16" s="1">
        <f t="shared" si="0"/>
        <v>2.4</v>
      </c>
      <c r="E16" s="1">
        <f t="shared" si="1"/>
        <v>0.12383534103575197</v>
      </c>
      <c r="F16" s="1">
        <f t="shared" si="2"/>
        <v>0.12383534103575194</v>
      </c>
    </row>
    <row r="17" spans="4:6" x14ac:dyDescent="0.25">
      <c r="D17" s="1">
        <f t="shared" si="0"/>
        <v>2.6</v>
      </c>
      <c r="E17" s="1">
        <f t="shared" si="1"/>
        <v>0.11591979234860107</v>
      </c>
      <c r="F17" s="1">
        <f t="shared" si="2"/>
        <v>0.11591979234860107</v>
      </c>
    </row>
    <row r="18" spans="4:6" x14ac:dyDescent="0.25">
      <c r="D18" s="1">
        <f t="shared" si="0"/>
        <v>2.8000000000000003</v>
      </c>
      <c r="E18" s="1">
        <f t="shared" si="1"/>
        <v>0.10868900943362231</v>
      </c>
      <c r="F18" s="1">
        <f t="shared" si="2"/>
        <v>0.10868900943362229</v>
      </c>
    </row>
    <row r="19" spans="4:6" x14ac:dyDescent="0.25">
      <c r="D19" s="1">
        <f t="shared" si="0"/>
        <v>3.0000000000000004</v>
      </c>
      <c r="E19" s="1">
        <f t="shared" si="1"/>
        <v>0.10205774435428572</v>
      </c>
      <c r="F19" s="1">
        <f t="shared" si="2"/>
        <v>0.1020577443542857</v>
      </c>
    </row>
    <row r="20" spans="4:6" x14ac:dyDescent="0.25">
      <c r="D20" s="1">
        <f t="shared" si="0"/>
        <v>3.2000000000000006</v>
      </c>
      <c r="E20" s="1">
        <f t="shared" si="1"/>
        <v>9.5955680898234127E-2</v>
      </c>
      <c r="F20" s="1">
        <f t="shared" si="2"/>
        <v>9.59556808982341E-2</v>
      </c>
    </row>
    <row r="21" spans="4:6" x14ac:dyDescent="0.25">
      <c r="D21" s="1">
        <f t="shared" si="0"/>
        <v>3.4000000000000008</v>
      </c>
      <c r="E21" s="1">
        <f t="shared" si="1"/>
        <v>9.032402770109374E-2</v>
      </c>
      <c r="F21" s="1">
        <f t="shared" si="2"/>
        <v>9.032402770109374E-2</v>
      </c>
    </row>
    <row r="22" spans="4:6" x14ac:dyDescent="0.25">
      <c r="D22" s="1">
        <f t="shared" si="0"/>
        <v>3.600000000000001</v>
      </c>
      <c r="E22" s="1">
        <f t="shared" si="1"/>
        <v>8.5113052878474024E-2</v>
      </c>
      <c r="F22" s="1">
        <f t="shared" si="2"/>
        <v>8.511305287847401E-2</v>
      </c>
    </row>
    <row r="23" spans="4:6" x14ac:dyDescent="0.25">
      <c r="D23" s="1">
        <f t="shared" si="0"/>
        <v>3.8000000000000012</v>
      </c>
      <c r="E23" s="1">
        <f t="shared" si="1"/>
        <v>8.028026031131108E-2</v>
      </c>
      <c r="F23" s="1">
        <f t="shared" si="2"/>
        <v>8.028026031131108E-2</v>
      </c>
    </row>
    <row r="24" spans="4:6" x14ac:dyDescent="0.25">
      <c r="D24" s="1">
        <f t="shared" si="0"/>
        <v>4.0000000000000009</v>
      </c>
      <c r="E24" s="1">
        <f t="shared" si="1"/>
        <v>7.5789014314656747E-2</v>
      </c>
      <c r="F24" s="1">
        <f t="shared" si="2"/>
        <v>7.5789014314656733E-2</v>
      </c>
    </row>
    <row r="25" spans="4:6" x14ac:dyDescent="0.25">
      <c r="D25" s="1">
        <f t="shared" si="0"/>
        <v>4.2000000000000011</v>
      </c>
      <c r="E25" s="1">
        <f t="shared" si="1"/>
        <v>7.1607484619533673E-2</v>
      </c>
      <c r="F25" s="1">
        <f t="shared" si="2"/>
        <v>7.160748461953366E-2</v>
      </c>
    </row>
    <row r="26" spans="4:6" x14ac:dyDescent="0.25">
      <c r="D26" s="1">
        <f t="shared" si="0"/>
        <v>4.4000000000000012</v>
      </c>
      <c r="E26" s="1">
        <f t="shared" si="1"/>
        <v>6.7707824699848485E-2</v>
      </c>
      <c r="F26" s="1">
        <f t="shared" si="2"/>
        <v>6.7707824699848471E-2</v>
      </c>
    </row>
    <row r="27" spans="4:6" x14ac:dyDescent="0.25">
      <c r="D27" s="1">
        <f t="shared" si="0"/>
        <v>4.6000000000000014</v>
      </c>
      <c r="E27" s="1">
        <f t="shared" si="1"/>
        <v>6.406552308746824E-2</v>
      </c>
      <c r="F27" s="1">
        <f t="shared" si="2"/>
        <v>6.406552308746824E-2</v>
      </c>
    </row>
    <row r="28" spans="4:6" x14ac:dyDescent="0.25">
      <c r="D28" s="1">
        <f t="shared" si="0"/>
        <v>4.8000000000000016</v>
      </c>
      <c r="E28" s="1">
        <f t="shared" si="1"/>
        <v>6.0658884961915314E-2</v>
      </c>
      <c r="F28" s="1">
        <f t="shared" si="2"/>
        <v>6.0658884961915314E-2</v>
      </c>
    </row>
    <row r="29" spans="4:6" x14ac:dyDescent="0.25">
      <c r="D29" s="1">
        <f t="shared" si="0"/>
        <v>5.0000000000000018</v>
      </c>
      <c r="E29" s="1">
        <f t="shared" si="1"/>
        <v>5.7468613251021039E-2</v>
      </c>
      <c r="F29" s="1">
        <f t="shared" si="2"/>
        <v>5.7468613251021032E-2</v>
      </c>
    </row>
    <row r="30" spans="4:6" x14ac:dyDescent="0.25">
      <c r="D30" s="1">
        <f t="shared" si="0"/>
        <v>5.200000000000002</v>
      </c>
      <c r="E30" s="1">
        <f t="shared" si="1"/>
        <v>5.4477466729961302E-2</v>
      </c>
      <c r="F30" s="1">
        <f t="shared" si="2"/>
        <v>5.4477466729961302E-2</v>
      </c>
    </row>
    <row r="31" spans="4:6" x14ac:dyDescent="0.25">
      <c r="D31" s="1">
        <f t="shared" si="0"/>
        <v>5.4000000000000021</v>
      </c>
      <c r="E31" s="1">
        <f t="shared" si="1"/>
        <v>5.166997840369815E-2</v>
      </c>
      <c r="F31" s="1">
        <f t="shared" si="2"/>
        <v>5.1669978403698143E-2</v>
      </c>
    </row>
    <row r="32" spans="4:6" x14ac:dyDescent="0.25">
      <c r="D32" s="1">
        <f t="shared" si="0"/>
        <v>5.6000000000000023</v>
      </c>
      <c r="E32" s="1">
        <f t="shared" si="1"/>
        <v>4.9032221596950448E-2</v>
      </c>
      <c r="F32" s="1">
        <f t="shared" si="2"/>
        <v>4.9032221596950441E-2</v>
      </c>
    </row>
    <row r="33" spans="4:6" x14ac:dyDescent="0.25">
      <c r="D33" s="1">
        <f t="shared" si="0"/>
        <v>5.8000000000000025</v>
      </c>
      <c r="E33" s="1">
        <f t="shared" si="1"/>
        <v>4.6551614174277042E-2</v>
      </c>
      <c r="F33" s="1">
        <f t="shared" si="2"/>
        <v>4.6551614174277028E-2</v>
      </c>
    </row>
    <row r="34" spans="4:6" x14ac:dyDescent="0.25">
      <c r="D34" s="1">
        <f t="shared" si="0"/>
        <v>6.0000000000000027</v>
      </c>
      <c r="E34" s="1">
        <f t="shared" si="1"/>
        <v>4.4216753514326135E-2</v>
      </c>
      <c r="F34" s="1">
        <f t="shared" si="2"/>
        <v>4.4216753514326128E-2</v>
      </c>
    </row>
    <row r="35" spans="4:6" x14ac:dyDescent="0.25">
      <c r="D35" s="1">
        <f t="shared" si="0"/>
        <v>6.2000000000000028</v>
      </c>
      <c r="E35" s="1">
        <f t="shared" si="1"/>
        <v>4.2017276498731368E-2</v>
      </c>
      <c r="F35" s="1">
        <f t="shared" si="2"/>
        <v>4.2017276498731361E-2</v>
      </c>
    </row>
    <row r="36" spans="4:6" x14ac:dyDescent="0.25">
      <c r="D36" s="1">
        <f t="shared" si="0"/>
        <v>6.400000000000003</v>
      </c>
      <c r="E36" s="1">
        <f t="shared" si="1"/>
        <v>3.9943740006537248E-2</v>
      </c>
      <c r="F36" s="1">
        <f t="shared" si="2"/>
        <v>3.9943740006537234E-2</v>
      </c>
    </row>
    <row r="37" spans="4:6" x14ac:dyDescent="0.25">
      <c r="D37" s="1">
        <f t="shared" ref="D37:D53" si="3">D36+delta_x</f>
        <v>6.6000000000000032</v>
      </c>
      <c r="E37" s="1">
        <f t="shared" ref="E37:E68" si="4">C_*(beta/alpha)*(D37/alpha)^(beta-1)*EXP(-((D37/alpha)^beta))</f>
        <v>3.7987518340025263E-2</v>
      </c>
      <c r="F37" s="1">
        <f t="shared" ref="F37:F68" si="5">C_*WEIBULL(D37,beta,alpha,FALSE)</f>
        <v>3.7987518340025263E-2</v>
      </c>
    </row>
    <row r="38" spans="4:6" x14ac:dyDescent="0.25">
      <c r="D38" s="1">
        <f t="shared" si="3"/>
        <v>6.8000000000000034</v>
      </c>
      <c r="E38" s="1">
        <f t="shared" si="4"/>
        <v>3.6140714725364384E-2</v>
      </c>
      <c r="F38" s="1">
        <f t="shared" si="5"/>
        <v>3.6140714725364377E-2</v>
      </c>
    </row>
    <row r="39" spans="4:6" x14ac:dyDescent="0.25">
      <c r="D39" s="1">
        <f t="shared" si="3"/>
        <v>7.0000000000000036</v>
      </c>
      <c r="E39" s="1">
        <f t="shared" si="4"/>
        <v>3.4396084587284943E-2</v>
      </c>
      <c r="F39" s="1">
        <f t="shared" si="5"/>
        <v>3.4396084587284936E-2</v>
      </c>
    </row>
    <row r="40" spans="4:6" x14ac:dyDescent="0.25">
      <c r="D40" s="1">
        <f t="shared" si="3"/>
        <v>7.2000000000000037</v>
      </c>
      <c r="E40" s="1">
        <f t="shared" si="4"/>
        <v>3.2746968731169425E-2</v>
      </c>
      <c r="F40" s="1">
        <f t="shared" si="5"/>
        <v>3.2746968731169425E-2</v>
      </c>
    </row>
    <row r="41" spans="4:6" x14ac:dyDescent="0.25">
      <c r="D41" s="1">
        <f t="shared" si="3"/>
        <v>7.4000000000000039</v>
      </c>
      <c r="E41" s="1">
        <f t="shared" si="4"/>
        <v>3.118723490791038E-2</v>
      </c>
      <c r="F41" s="1">
        <f t="shared" si="5"/>
        <v>3.118723490791037E-2</v>
      </c>
    </row>
    <row r="42" spans="4:6" x14ac:dyDescent="0.25">
      <c r="D42" s="1">
        <f t="shared" si="3"/>
        <v>7.6000000000000041</v>
      </c>
      <c r="E42" s="1">
        <f t="shared" si="4"/>
        <v>2.9711226508245921E-2</v>
      </c>
      <c r="F42" s="1">
        <f t="shared" si="5"/>
        <v>2.9711226508245914E-2</v>
      </c>
    </row>
    <row r="43" spans="4:6" x14ac:dyDescent="0.25">
      <c r="D43" s="1">
        <f t="shared" si="3"/>
        <v>7.8000000000000043</v>
      </c>
      <c r="E43" s="1">
        <f t="shared" si="4"/>
        <v>2.8313717350160365E-2</v>
      </c>
      <c r="F43" s="1">
        <f t="shared" si="5"/>
        <v>2.8313717350160365E-2</v>
      </c>
    </row>
    <row r="44" spans="4:6" x14ac:dyDescent="0.25">
      <c r="D44" s="1">
        <f t="shared" si="3"/>
        <v>8.0000000000000036</v>
      </c>
      <c r="E44" s="1">
        <f t="shared" si="4"/>
        <v>2.6989871697437193E-2</v>
      </c>
      <c r="F44" s="1">
        <f t="shared" si="5"/>
        <v>2.698987169743719E-2</v>
      </c>
    </row>
    <row r="45" spans="4:6" x14ac:dyDescent="0.25">
      <c r="D45" s="1">
        <f t="shared" si="3"/>
        <v>8.2000000000000028</v>
      </c>
      <c r="E45" s="1">
        <f t="shared" si="4"/>
        <v>2.5735208788745904E-2</v>
      </c>
      <c r="F45" s="1">
        <f t="shared" si="5"/>
        <v>2.5735208788745901E-2</v>
      </c>
    </row>
    <row r="46" spans="4:6" x14ac:dyDescent="0.25">
      <c r="D46" s="1">
        <f t="shared" si="3"/>
        <v>8.4000000000000021</v>
      </c>
      <c r="E46" s="1">
        <f t="shared" si="4"/>
        <v>2.4545571271738828E-2</v>
      </c>
      <c r="F46" s="1">
        <f t="shared" si="5"/>
        <v>2.4545571271738825E-2</v>
      </c>
    </row>
    <row r="47" spans="4:6" x14ac:dyDescent="0.25">
      <c r="D47" s="1">
        <f t="shared" si="3"/>
        <v>8.6000000000000014</v>
      </c>
      <c r="E47" s="1">
        <f t="shared" si="4"/>
        <v>2.3417097030918977E-2</v>
      </c>
      <c r="F47" s="1">
        <f t="shared" si="5"/>
        <v>2.3417097030918974E-2</v>
      </c>
    </row>
    <row r="48" spans="4:6" x14ac:dyDescent="0.25">
      <c r="D48" s="1">
        <f t="shared" si="3"/>
        <v>8.8000000000000007</v>
      </c>
      <c r="E48" s="1">
        <f t="shared" si="4"/>
        <v>2.234619397569379E-2</v>
      </c>
      <c r="F48" s="1">
        <f t="shared" si="5"/>
        <v>2.2346193975693793E-2</v>
      </c>
    </row>
    <row r="49" spans="4:6" x14ac:dyDescent="0.25">
      <c r="D49" s="1">
        <f t="shared" si="3"/>
        <v>9</v>
      </c>
      <c r="E49" s="1">
        <f t="shared" si="4"/>
        <v>2.132951741931308E-2</v>
      </c>
      <c r="F49" s="1">
        <f t="shared" si="5"/>
        <v>2.132951741931308E-2</v>
      </c>
    </row>
    <row r="50" spans="4:6" x14ac:dyDescent="0.25">
      <c r="D50" s="1">
        <f t="shared" si="3"/>
        <v>9.1999999999999993</v>
      </c>
      <c r="E50" s="1">
        <f t="shared" si="4"/>
        <v>2.0363949732861857E-2</v>
      </c>
      <c r="F50" s="1">
        <f t="shared" si="5"/>
        <v>2.0363949732861857E-2</v>
      </c>
    </row>
    <row r="51" spans="4:6" x14ac:dyDescent="0.25">
      <c r="D51" s="1">
        <f t="shared" si="3"/>
        <v>9.3999999999999986</v>
      </c>
      <c r="E51" s="1">
        <f t="shared" si="4"/>
        <v>1.944658200316474E-2</v>
      </c>
      <c r="F51" s="1">
        <f t="shared" si="5"/>
        <v>1.944658200316474E-2</v>
      </c>
    </row>
    <row r="52" spans="4:6" x14ac:dyDescent="0.25">
      <c r="D52" s="1">
        <f t="shared" si="3"/>
        <v>9.5999999999999979</v>
      </c>
      <c r="E52" s="1">
        <f t="shared" si="4"/>
        <v>1.8574697460964785E-2</v>
      </c>
      <c r="F52" s="1">
        <f t="shared" si="5"/>
        <v>1.8574697460964778E-2</v>
      </c>
    </row>
    <row r="53" spans="4:6" x14ac:dyDescent="0.25">
      <c r="D53" s="1">
        <f t="shared" si="3"/>
        <v>9.7999999999999972</v>
      </c>
      <c r="E53" s="1">
        <f t="shared" si="4"/>
        <v>1.7745756477353547E-2</v>
      </c>
      <c r="F53" s="1">
        <f t="shared" si="5"/>
        <v>1.7745756477353547E-2</v>
      </c>
    </row>
    <row r="54" spans="4:6" x14ac:dyDescent="0.25">
      <c r="D54" s="1">
        <f t="shared" ref="D54:D79" si="6">D53+delta_x</f>
        <v>9.9999999999999964</v>
      </c>
      <c r="E54" s="1">
        <f t="shared" si="4"/>
        <v>1.6957382953179851E-2</v>
      </c>
      <c r="F54" s="1">
        <f t="shared" si="5"/>
        <v>1.6957382953179848E-2</v>
      </c>
    </row>
    <row r="55" spans="4:6" x14ac:dyDescent="0.25">
      <c r="D55" s="1">
        <f t="shared" si="6"/>
        <v>10.199999999999996</v>
      </c>
      <c r="E55" s="1">
        <f t="shared" si="4"/>
        <v>1.620735194889085E-2</v>
      </c>
      <c r="F55" s="1">
        <f t="shared" si="5"/>
        <v>1.620735194889085E-2</v>
      </c>
    </row>
    <row r="56" spans="4:6" x14ac:dyDescent="0.25">
      <c r="D56" s="1">
        <f t="shared" si="6"/>
        <v>10.399999999999995</v>
      </c>
      <c r="E56" s="1">
        <f t="shared" si="4"/>
        <v>1.5493578421632116E-2</v>
      </c>
      <c r="F56" s="1">
        <f t="shared" si="5"/>
        <v>1.5493578421632116E-2</v>
      </c>
    </row>
    <row r="57" spans="4:6" x14ac:dyDescent="0.25">
      <c r="D57" s="1">
        <f t="shared" si="6"/>
        <v>10.599999999999994</v>
      </c>
      <c r="E57" s="1">
        <f t="shared" si="4"/>
        <v>1.4814106953009935E-2</v>
      </c>
      <c r="F57" s="1">
        <f t="shared" si="5"/>
        <v>1.4814106953009934E-2</v>
      </c>
    </row>
    <row r="58" spans="4:6" x14ac:dyDescent="0.25">
      <c r="D58" s="1">
        <f t="shared" si="6"/>
        <v>10.799999999999994</v>
      </c>
      <c r="E58" s="1">
        <f t="shared" si="4"/>
        <v>1.4167102365146992E-2</v>
      </c>
      <c r="F58" s="1">
        <f t="shared" si="5"/>
        <v>1.4167102365146986E-2</v>
      </c>
    </row>
    <row r="59" spans="4:6" x14ac:dyDescent="0.25">
      <c r="D59" s="1">
        <f t="shared" si="6"/>
        <v>10.999999999999993</v>
      </c>
      <c r="E59" s="1">
        <f t="shared" si="4"/>
        <v>1.3550841134915502E-2</v>
      </c>
      <c r="F59" s="1">
        <f t="shared" si="5"/>
        <v>1.35508411349155E-2</v>
      </c>
    </row>
    <row r="60" spans="4:6" x14ac:dyDescent="0.25">
      <c r="D60" s="1">
        <f t="shared" si="6"/>
        <v>11.199999999999992</v>
      </c>
      <c r="E60" s="1">
        <f t="shared" si="4"/>
        <v>1.2963703526816117E-2</v>
      </c>
      <c r="F60" s="1">
        <f t="shared" si="5"/>
        <v>1.2963703526816113E-2</v>
      </c>
    </row>
    <row r="61" spans="4:6" x14ac:dyDescent="0.25">
      <c r="D61" s="1">
        <f t="shared" si="6"/>
        <v>11.399999999999991</v>
      </c>
      <c r="E61" s="1">
        <f t="shared" si="4"/>
        <v>1.2404166374139991E-2</v>
      </c>
      <c r="F61" s="1">
        <f t="shared" si="5"/>
        <v>1.2404166374139991E-2</v>
      </c>
    </row>
    <row r="62" spans="4:6" x14ac:dyDescent="0.25">
      <c r="D62" s="1">
        <f t="shared" si="6"/>
        <v>11.599999999999991</v>
      </c>
      <c r="E62" s="1">
        <f t="shared" si="4"/>
        <v>1.1870796446018119E-2</v>
      </c>
      <c r="F62" s="1">
        <f t="shared" si="5"/>
        <v>1.1870796446018119E-2</v>
      </c>
    </row>
    <row r="63" spans="4:6" x14ac:dyDescent="0.25">
      <c r="D63" s="1">
        <f t="shared" si="6"/>
        <v>11.79999999999999</v>
      </c>
      <c r="E63" s="1">
        <f t="shared" si="4"/>
        <v>1.1362244344901502E-2</v>
      </c>
      <c r="F63" s="1">
        <f t="shared" si="5"/>
        <v>1.13622443449015E-2</v>
      </c>
    </row>
    <row r="64" spans="4:6" x14ac:dyDescent="0.25">
      <c r="D64" s="1">
        <f t="shared" si="6"/>
        <v>11.999999999999989</v>
      </c>
      <c r="E64" s="1">
        <f t="shared" si="4"/>
        <v>1.0877238885077927E-2</v>
      </c>
      <c r="F64" s="1">
        <f t="shared" si="5"/>
        <v>1.0877238885077925E-2</v>
      </c>
    </row>
    <row r="65" spans="4:6" x14ac:dyDescent="0.25">
      <c r="D65" s="1">
        <f t="shared" si="6"/>
        <v>12.199999999999989</v>
      </c>
      <c r="E65" s="1">
        <f t="shared" si="4"/>
        <v>1.0414581908138407E-2</v>
      </c>
      <c r="F65" s="1">
        <f t="shared" si="5"/>
        <v>1.0414581908138406E-2</v>
      </c>
    </row>
    <row r="66" spans="4:6" x14ac:dyDescent="0.25">
      <c r="D66" s="1">
        <f t="shared" si="6"/>
        <v>12.399999999999988</v>
      </c>
      <c r="E66" s="1">
        <f t="shared" si="4"/>
        <v>9.9731434959655103E-3</v>
      </c>
      <c r="F66" s="1">
        <f t="shared" si="5"/>
        <v>9.9731434959655103E-3</v>
      </c>
    </row>
    <row r="67" spans="4:6" x14ac:dyDescent="0.25">
      <c r="D67" s="1">
        <f t="shared" si="6"/>
        <v>12.599999999999987</v>
      </c>
      <c r="E67" s="1">
        <f t="shared" si="4"/>
        <v>9.5518575459148866E-3</v>
      </c>
      <c r="F67" s="1">
        <f t="shared" si="5"/>
        <v>9.5518575459148849E-3</v>
      </c>
    </row>
    <row r="68" spans="4:6" x14ac:dyDescent="0.25">
      <c r="D68" s="1">
        <f t="shared" si="6"/>
        <v>12.799999999999986</v>
      </c>
      <c r="E68" s="1">
        <f t="shared" si="4"/>
        <v>9.1497176764753531E-3</v>
      </c>
      <c r="F68" s="1">
        <f t="shared" si="5"/>
        <v>9.1497176764753496E-3</v>
      </c>
    </row>
    <row r="69" spans="4:6" x14ac:dyDescent="0.25">
      <c r="D69" s="1">
        <f t="shared" si="6"/>
        <v>12.999999999999986</v>
      </c>
      <c r="E69" s="1">
        <f t="shared" ref="E69:E100" si="7">C_*(beta/alpha)*(D69/alpha)^(beta-1)*EXP(-((D69/alpha)^beta))</f>
        <v>8.7657734348871585E-3</v>
      </c>
      <c r="F69" s="1">
        <f t="shared" ref="F69:F78" si="8">C_*WEIBULL(D69,beta,alpha,FALSE)</f>
        <v>8.7657734348871568E-3</v>
      </c>
    </row>
    <row r="70" spans="4:6" x14ac:dyDescent="0.25">
      <c r="D70" s="1">
        <f t="shared" si="6"/>
        <v>13.199999999999985</v>
      </c>
      <c r="E70" s="1">
        <f t="shared" si="7"/>
        <v>8.399126781026528E-3</v>
      </c>
      <c r="F70" s="1">
        <f t="shared" si="8"/>
        <v>8.399126781026528E-3</v>
      </c>
    </row>
    <row r="71" spans="4:6" x14ac:dyDescent="0.25">
      <c r="D71" s="1">
        <f t="shared" si="6"/>
        <v>13.399999999999984</v>
      </c>
      <c r="E71" s="1">
        <f t="shared" si="7"/>
        <v>8.0489288243739982E-3</v>
      </c>
      <c r="F71" s="1">
        <f t="shared" si="8"/>
        <v>8.0489288243739965E-3</v>
      </c>
    </row>
    <row r="72" spans="4:6" x14ac:dyDescent="0.25">
      <c r="D72" s="1">
        <f t="shared" si="6"/>
        <v>13.599999999999984</v>
      </c>
      <c r="E72" s="1">
        <f t="shared" si="7"/>
        <v>7.7143767931157192E-3</v>
      </c>
      <c r="F72" s="1">
        <f t="shared" si="8"/>
        <v>7.7143767931157174E-3</v>
      </c>
    </row>
    <row r="73" spans="4:6" x14ac:dyDescent="0.25">
      <c r="D73" s="1">
        <f t="shared" si="6"/>
        <v>13.799999999999983</v>
      </c>
      <c r="E73" s="1">
        <f t="shared" si="7"/>
        <v>7.3947112164141028E-3</v>
      </c>
      <c r="F73" s="1">
        <f t="shared" si="8"/>
        <v>7.394711216414101E-3</v>
      </c>
    </row>
    <row r="74" spans="4:6" x14ac:dyDescent="0.25">
      <c r="D74" s="1">
        <f t="shared" si="6"/>
        <v>13.999999999999982</v>
      </c>
      <c r="E74" s="1">
        <f t="shared" si="7"/>
        <v>7.0892133026578619E-3</v>
      </c>
      <c r="F74" s="1">
        <f t="shared" si="8"/>
        <v>7.089213302657861E-3</v>
      </c>
    </row>
    <row r="75" spans="4:6" x14ac:dyDescent="0.25">
      <c r="D75" s="1">
        <f t="shared" si="6"/>
        <v>14.199999999999982</v>
      </c>
      <c r="E75" s="1">
        <f t="shared" si="7"/>
        <v>6.7972024980867034E-3</v>
      </c>
      <c r="F75" s="1">
        <f t="shared" si="8"/>
        <v>6.7972024980867034E-3</v>
      </c>
    </row>
    <row r="76" spans="4:6" x14ac:dyDescent="0.25">
      <c r="D76" s="1">
        <f t="shared" si="6"/>
        <v>14.399999999999981</v>
      </c>
      <c r="E76" s="1">
        <f t="shared" si="7"/>
        <v>6.5180342116057301E-3</v>
      </c>
      <c r="F76" s="1">
        <f t="shared" si="8"/>
        <v>6.5180342116057301E-3</v>
      </c>
    </row>
    <row r="77" spans="4:6" x14ac:dyDescent="0.25">
      <c r="D77" s="1">
        <f t="shared" si="6"/>
        <v>14.59999999999998</v>
      </c>
      <c r="E77" s="1">
        <f t="shared" si="7"/>
        <v>6.2510976928776361E-3</v>
      </c>
      <c r="F77" s="1">
        <f t="shared" si="8"/>
        <v>6.2510976928776343E-3</v>
      </c>
    </row>
    <row r="78" spans="4:6" x14ac:dyDescent="0.25">
      <c r="D78" s="1">
        <f t="shared" si="6"/>
        <v>14.799999999999979</v>
      </c>
      <c r="E78" s="1">
        <f t="shared" si="7"/>
        <v>5.9958140519246498E-3</v>
      </c>
      <c r="F78" s="1">
        <f t="shared" si="8"/>
        <v>5.995814051924649E-3</v>
      </c>
    </row>
    <row r="79" spans="4:6" x14ac:dyDescent="0.25">
      <c r="D79" s="1">
        <f t="shared" si="6"/>
        <v>14.999999999999979</v>
      </c>
      <c r="E79" s="1">
        <f t="shared" ref="E79" si="9">(beta/alpha)*(D79/alpha)^(beta-1)*EXP(-((D79/alpha)^beta))</f>
        <v>5.7516344095013272E-3</v>
      </c>
      <c r="F79" s="1">
        <f t="shared" ref="F79" si="10">WEIBULL(D79,beta,alpha,FALSE)</f>
        <v>5.7516344095013263E-3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2</vt:i4>
      </vt:variant>
      <vt:variant>
        <vt:lpstr>Charts</vt:lpstr>
      </vt:variant>
      <vt:variant>
        <vt:i4>2</vt:i4>
      </vt:variant>
      <vt:variant>
        <vt:lpstr>Named Ranges</vt:lpstr>
      </vt:variant>
      <vt:variant>
        <vt:i4>5</vt:i4>
      </vt:variant>
    </vt:vector>
  </HeadingPairs>
  <TitlesOfParts>
    <vt:vector size="9" baseType="lpstr">
      <vt:lpstr>FInal_Cryogenic_Dateset</vt:lpstr>
      <vt:lpstr>Weibull</vt:lpstr>
      <vt:lpstr>plot</vt:lpstr>
      <vt:lpstr>plot (2)</vt:lpstr>
      <vt:lpstr>alpha</vt:lpstr>
      <vt:lpstr>beta</vt:lpstr>
      <vt:lpstr>C_</vt:lpstr>
      <vt:lpstr>delta_x</vt:lpstr>
      <vt:lpstr>stepsize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Reviewer</cp:lastModifiedBy>
  <dcterms:created xsi:type="dcterms:W3CDTF">2018-12-17T05:20:21Z</dcterms:created>
  <dcterms:modified xsi:type="dcterms:W3CDTF">2019-01-14T11:43:11Z</dcterms:modified>
</cp:coreProperties>
</file>