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yst\Google Drive\Research work\PUBLICATIONS\Permeability\Experimental Eye Research\"/>
    </mc:Choice>
  </mc:AlternateContent>
  <xr:revisionPtr revIDLastSave="0" documentId="13_ncr:1_{21BB886E-5491-4E10-BA8D-5E45DEEA0915}" xr6:coauthVersionLast="37" xr6:coauthVersionMax="37" xr10:uidLastSave="{00000000-0000-0000-0000-000000000000}"/>
  <bookViews>
    <workbookView xWindow="0" yWindow="0" windowWidth="28800" windowHeight="12225" xr2:uid="{00000000-000D-0000-FFFF-FFFF00000000}"/>
  </bookViews>
  <sheets>
    <sheet name="Sheet1" sheetId="2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" i="2" l="1"/>
  <c r="E11" i="2" l="1"/>
  <c r="J11" i="2"/>
  <c r="E12" i="2"/>
  <c r="E13" i="2"/>
  <c r="F11" i="2" l="1"/>
  <c r="E49" i="2"/>
  <c r="E48" i="2"/>
  <c r="J47" i="2"/>
  <c r="E47" i="2"/>
  <c r="E46" i="2"/>
  <c r="E45" i="2"/>
  <c r="J44" i="2"/>
  <c r="E44" i="2"/>
  <c r="E43" i="2"/>
  <c r="E42" i="2"/>
  <c r="J41" i="2"/>
  <c r="E41" i="2"/>
  <c r="E40" i="2"/>
  <c r="E39" i="2"/>
  <c r="J38" i="2"/>
  <c r="E38" i="2"/>
  <c r="E37" i="2"/>
  <c r="E36" i="2"/>
  <c r="J35" i="2"/>
  <c r="E35" i="2"/>
  <c r="E34" i="2"/>
  <c r="E33" i="2"/>
  <c r="J32" i="2"/>
  <c r="E32" i="2"/>
  <c r="E31" i="2"/>
  <c r="E30" i="2"/>
  <c r="J29" i="2"/>
  <c r="E29" i="2"/>
  <c r="E28" i="2"/>
  <c r="E27" i="2"/>
  <c r="J26" i="2"/>
  <c r="E26" i="2"/>
  <c r="E25" i="2"/>
  <c r="E24" i="2"/>
  <c r="J23" i="2"/>
  <c r="E23" i="2"/>
  <c r="E22" i="2"/>
  <c r="E21" i="2"/>
  <c r="J20" i="2"/>
  <c r="E20" i="2"/>
  <c r="E19" i="2"/>
  <c r="E18" i="2"/>
  <c r="J17" i="2"/>
  <c r="E17" i="2"/>
  <c r="E16" i="2"/>
  <c r="E15" i="2"/>
  <c r="J14" i="2"/>
  <c r="E14" i="2"/>
  <c r="E10" i="2"/>
  <c r="E9" i="2"/>
  <c r="J8" i="2"/>
  <c r="E8" i="2"/>
  <c r="E7" i="2"/>
  <c r="E6" i="2"/>
  <c r="J5" i="2"/>
  <c r="E5" i="2"/>
  <c r="E4" i="2"/>
  <c r="E3" i="2"/>
  <c r="F2" i="2" s="1"/>
  <c r="J2" i="2"/>
  <c r="G2" i="2" l="1"/>
  <c r="M2" i="2"/>
  <c r="G11" i="2"/>
  <c r="M11" i="2"/>
  <c r="F5" i="2"/>
  <c r="F41" i="2"/>
  <c r="F8" i="2"/>
  <c r="F14" i="2"/>
  <c r="F17" i="2"/>
  <c r="F20" i="2"/>
  <c r="F23" i="2"/>
  <c r="F26" i="2"/>
  <c r="F29" i="2"/>
  <c r="F32" i="2"/>
  <c r="F35" i="2"/>
  <c r="F38" i="2"/>
  <c r="F44" i="2"/>
  <c r="F47" i="2"/>
  <c r="G35" i="2" l="1"/>
  <c r="M35" i="2"/>
  <c r="G44" i="2"/>
  <c r="M44" i="2"/>
  <c r="G29" i="2"/>
  <c r="M29" i="2"/>
  <c r="G17" i="2"/>
  <c r="M17" i="2"/>
  <c r="G38" i="2"/>
  <c r="M38" i="2"/>
  <c r="G26" i="2"/>
  <c r="M26" i="2"/>
  <c r="G14" i="2"/>
  <c r="M14" i="2"/>
  <c r="G8" i="2"/>
  <c r="M8" i="2"/>
  <c r="G47" i="2"/>
  <c r="M47" i="2"/>
  <c r="G32" i="2"/>
  <c r="M32" i="2"/>
  <c r="G20" i="2"/>
  <c r="M20" i="2"/>
  <c r="G41" i="2"/>
  <c r="M41" i="2"/>
  <c r="G23" i="2"/>
  <c r="M23" i="2"/>
  <c r="G5" i="2"/>
  <c r="M5" i="2"/>
  <c r="M50" i="2" l="1"/>
  <c r="M51" i="2"/>
</calcChain>
</file>

<file path=xl/sharedStrings.xml><?xml version="1.0" encoding="utf-8"?>
<sst xmlns="http://schemas.openxmlformats.org/spreadsheetml/2006/main" count="111" uniqueCount="100">
  <si>
    <t>File Name</t>
  </si>
  <si>
    <t>Tissue Pixels</t>
  </si>
  <si>
    <t>5 copy.tif</t>
  </si>
  <si>
    <t>5_10 copy.tif</t>
  </si>
  <si>
    <t>5_14 copy.tif</t>
  </si>
  <si>
    <t>Sample 1 Image 1</t>
  </si>
  <si>
    <t>Sample 1 Image 2</t>
  </si>
  <si>
    <t>Sample 1 Image 3</t>
  </si>
  <si>
    <t>Slice</t>
  </si>
  <si>
    <t>Sample 2 Image 1</t>
  </si>
  <si>
    <t>Sample 2 Image 2</t>
  </si>
  <si>
    <t>Sample 2 Image 3</t>
  </si>
  <si>
    <t>Sample 5 Image 1</t>
  </si>
  <si>
    <t>Sample 5 Image 2</t>
  </si>
  <si>
    <t>Sample 5 Image 3</t>
  </si>
  <si>
    <t>Sample 6 Image 1</t>
  </si>
  <si>
    <t>Sample 6 Image 2</t>
  </si>
  <si>
    <t>Sample 6 Image 3</t>
  </si>
  <si>
    <t>Control Image 1</t>
  </si>
  <si>
    <t>Control Image 2</t>
  </si>
  <si>
    <t>Control Image 3</t>
  </si>
  <si>
    <t>4001 copy.tif</t>
  </si>
  <si>
    <t>4005 copy.tif</t>
  </si>
  <si>
    <t>4012 copy.tif</t>
  </si>
  <si>
    <t>1020 copy.tif</t>
  </si>
  <si>
    <t>1006 copy.tif</t>
  </si>
  <si>
    <t>1011 copy.tif</t>
  </si>
  <si>
    <t>6001 copy.tif</t>
  </si>
  <si>
    <t>6006 copy.tif</t>
  </si>
  <si>
    <t>6009 copy.tif</t>
  </si>
  <si>
    <t>8002 copy.tif</t>
  </si>
  <si>
    <t>8000 copy.tif</t>
  </si>
  <si>
    <t>8001 copy.tif</t>
  </si>
  <si>
    <t>Start volume (mg)</t>
  </si>
  <si>
    <t>End Volume (mg)</t>
  </si>
  <si>
    <t>Time (s)</t>
  </si>
  <si>
    <r>
      <t>Area (mm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</si>
  <si>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r>
      <t>Flow rate Q (mm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/s)</t>
    </r>
  </si>
  <si>
    <t>Flow Volume (ml)</t>
  </si>
  <si>
    <t>Average</t>
  </si>
  <si>
    <t>Stdev</t>
  </si>
  <si>
    <t>Sample 7 Image 1</t>
  </si>
  <si>
    <t>Sample 7 Image 2</t>
  </si>
  <si>
    <t>Sample 7 Image 3</t>
  </si>
  <si>
    <t>Sample 9 Image 1</t>
  </si>
  <si>
    <t>Sample 8 Image 1</t>
  </si>
  <si>
    <t>Sample 8 Image 2</t>
  </si>
  <si>
    <t>Sample 8 Image 3</t>
  </si>
  <si>
    <t>Sample 9 Image 2</t>
  </si>
  <si>
    <t>Sample 9 Image 3</t>
  </si>
  <si>
    <t>Sample 10 Image 1</t>
  </si>
  <si>
    <t>Sample 11 Image 1</t>
  </si>
  <si>
    <t>Sample 12 Image 1</t>
  </si>
  <si>
    <t>Sample 13 Image 1</t>
  </si>
  <si>
    <t>Sample 14 Image 1</t>
  </si>
  <si>
    <t>Sample 15 Image 1</t>
  </si>
  <si>
    <t>Sample 16 Image 1</t>
  </si>
  <si>
    <t>Sample 18 Image 1</t>
  </si>
  <si>
    <t>Sample 18 Image 2</t>
  </si>
  <si>
    <t>Sample 18 Image 3</t>
  </si>
  <si>
    <t>Sample 16 Image 2</t>
  </si>
  <si>
    <t>Sample 16 Image 3</t>
  </si>
  <si>
    <t>Sample 15 Image 2</t>
  </si>
  <si>
    <t>Sample 15 Image 3</t>
  </si>
  <si>
    <t>Sample 14 Image 2</t>
  </si>
  <si>
    <t>Sample 14 Image 3</t>
  </si>
  <si>
    <t>Sample 13 Image 2</t>
  </si>
  <si>
    <t>Sample 13 Image 3</t>
  </si>
  <si>
    <t>Sample 12 Image 2</t>
  </si>
  <si>
    <t>Sample 12 Image 3</t>
  </si>
  <si>
    <t>Sample 11 Image 2</t>
  </si>
  <si>
    <t>Sample 11 Image 3</t>
  </si>
  <si>
    <t>Sample 10 Image 2</t>
  </si>
  <si>
    <t>Sample 10 Image 3</t>
  </si>
  <si>
    <t>7 copy.jpg</t>
  </si>
  <si>
    <t>1 copy.jpg</t>
  </si>
  <si>
    <t>5 copy.jpg</t>
  </si>
  <si>
    <t>2 copy.jpg</t>
  </si>
  <si>
    <t>3_011 copy.bmp</t>
  </si>
  <si>
    <t>3_016 copy.bmp</t>
  </si>
  <si>
    <t>3_020 copy.bmp</t>
  </si>
  <si>
    <t>3 copy.jpg</t>
  </si>
  <si>
    <t>4 copy.jpg</t>
  </si>
  <si>
    <t>5_000 copy.bmp</t>
  </si>
  <si>
    <t>5_004 copy.bmp</t>
  </si>
  <si>
    <t>5_011 copy.bmp</t>
  </si>
  <si>
    <t>6_001 copy.bmp</t>
  </si>
  <si>
    <t>6_005 copy.bmp</t>
  </si>
  <si>
    <t>6_013 copy.bmp</t>
  </si>
  <si>
    <t>7_002 copy.bmp</t>
  </si>
  <si>
    <t>7_009 copy.bmp</t>
  </si>
  <si>
    <t>7_020 copy.bmp</t>
  </si>
  <si>
    <t>10_000 copy.bmp</t>
  </si>
  <si>
    <t>10_006 copy.bmp</t>
  </si>
  <si>
    <t>10_010 copy.bmp</t>
  </si>
  <si>
    <t>6 copy.jpg</t>
  </si>
  <si>
    <r>
      <t>Permeability (mm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/Pa.s)</t>
    </r>
  </si>
  <si>
    <t>Average Thickness Across 3 Samples (mm)</t>
  </si>
  <si>
    <r>
      <t>Average Tissue Thickness Across 100 Pixels (</t>
    </r>
    <r>
      <rPr>
        <b/>
        <sz val="11"/>
        <color theme="1"/>
        <rFont val="Calibri"/>
        <family val="2"/>
      </rPr>
      <t>µ</t>
    </r>
    <r>
      <rPr>
        <b/>
        <sz val="11"/>
        <color theme="1"/>
        <rFont val="Calibri"/>
        <family val="2"/>
        <scheme val="minor"/>
      </rPr>
      <t>m)</t>
    </r>
  </si>
  <si>
    <r>
      <t>Average Thickness Across 3 Samples (</t>
    </r>
    <r>
      <rPr>
        <b/>
        <sz val="11"/>
        <color theme="1"/>
        <rFont val="Calibri"/>
        <family val="2"/>
      </rPr>
      <t>µ</t>
    </r>
    <r>
      <rPr>
        <b/>
        <sz val="11"/>
        <color theme="1"/>
        <rFont val="Calibri"/>
        <family val="2"/>
        <scheme val="minor"/>
      </rPr>
      <t>m)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</si>
</sst>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Flow rate Q (mm</a:t>
            </a:r>
            <a:r>
              <a:rPr lang="en-US" baseline="30000"/>
              <a:t>3</a:t>
            </a:r>
            <a:r>
              <a:rPr lang="en-US"/>
              <a:t>/s) against Tissue Thickness (</a:t>
            </a:r>
            <a:r>
              <a:rPr lang="en-US">
                <a:latin typeface="Calibri" panose="020F0502020204030204" pitchFamily="34" charset="0"/>
                <a:cs typeface="Calibri" panose="020F0502020204030204" pitchFamily="34" charset="0"/>
              </a:rPr>
              <a:t>µm)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Flow rate Q (mm3/s)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noFill/>
              </a:ln>
              <a:effectLst/>
            </c:spPr>
          </c:marker>
          <c:trendline>
            <c:spPr>
              <a:ln w="38100" cap="rnd" cmpd="sng">
                <a:solidFill>
                  <a:schemeClr val="tx1"/>
                </a:solidFill>
                <a:prstDash val="sysDot"/>
              </a:ln>
              <a:effectLst/>
            </c:spPr>
            <c:trendlineType val="exp"/>
            <c:dispRSqr val="0"/>
            <c:dispEq val="0"/>
          </c:trendline>
          <c:xVal>
            <c:numRef>
              <c:f>Sheet1!$G$2:$G$46</c:f>
              <c:numCache>
                <c:formatCode>General</c:formatCode>
                <c:ptCount val="45"/>
                <c:pt idx="0">
                  <c:v>176.04160000000002</c:v>
                </c:pt>
                <c:pt idx="3">
                  <c:v>194.43346666666665</c:v>
                </c:pt>
                <c:pt idx="6">
                  <c:v>258.46173333333331</c:v>
                </c:pt>
                <c:pt idx="9">
                  <c:v>428.6858666666667</c:v>
                </c:pt>
                <c:pt idx="12">
                  <c:v>292.42706666666669</c:v>
                </c:pt>
                <c:pt idx="15">
                  <c:v>218.17306666666664</c:v>
                </c:pt>
                <c:pt idx="18">
                  <c:v>181.20866666666666</c:v>
                </c:pt>
                <c:pt idx="21">
                  <c:v>217.08906666666667</c:v>
                </c:pt>
                <c:pt idx="24">
                  <c:v>209.68173333333334</c:v>
                </c:pt>
                <c:pt idx="27">
                  <c:v>263.80946666666665</c:v>
                </c:pt>
                <c:pt idx="30">
                  <c:v>183.30439999999999</c:v>
                </c:pt>
                <c:pt idx="33">
                  <c:v>250.58466666666669</c:v>
                </c:pt>
                <c:pt idx="36">
                  <c:v>256.58279999999996</c:v>
                </c:pt>
                <c:pt idx="39">
                  <c:v>275.33600000000001</c:v>
                </c:pt>
                <c:pt idx="42">
                  <c:v>240.86479999999997</c:v>
                </c:pt>
              </c:numCache>
            </c:numRef>
          </c:xVal>
          <c:yVal>
            <c:numRef>
              <c:f>Sheet1!$K$2:$K$46</c:f>
              <c:numCache>
                <c:formatCode>General</c:formatCode>
                <c:ptCount val="45"/>
                <c:pt idx="0">
                  <c:v>5.95</c:v>
                </c:pt>
                <c:pt idx="3">
                  <c:v>5.7</c:v>
                </c:pt>
                <c:pt idx="6">
                  <c:v>3.5033333333000001</c:v>
                </c:pt>
                <c:pt idx="9">
                  <c:v>0.90857142899999999</c:v>
                </c:pt>
                <c:pt idx="12">
                  <c:v>1.9384615380000001</c:v>
                </c:pt>
                <c:pt idx="15">
                  <c:v>5.93333333</c:v>
                </c:pt>
                <c:pt idx="18">
                  <c:v>1.492063492</c:v>
                </c:pt>
                <c:pt idx="21">
                  <c:v>2.585365854</c:v>
                </c:pt>
                <c:pt idx="24">
                  <c:v>4</c:v>
                </c:pt>
                <c:pt idx="27">
                  <c:v>1.203125</c:v>
                </c:pt>
                <c:pt idx="30">
                  <c:v>4.6341463410000001</c:v>
                </c:pt>
                <c:pt idx="33">
                  <c:v>5.4222222220000003</c:v>
                </c:pt>
                <c:pt idx="36">
                  <c:v>4.2521008399999998</c:v>
                </c:pt>
                <c:pt idx="39">
                  <c:v>2.4375</c:v>
                </c:pt>
                <c:pt idx="42">
                  <c:v>1.4444444439999999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501-4A63-8EED-7D136A8E6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9609951"/>
        <c:axId val="629622927"/>
      </c:scatterChart>
      <c:valAx>
        <c:axId val="549609951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sz="1500"/>
                  <a:t>Tissue</a:t>
                </a:r>
                <a:r>
                  <a:rPr lang="en-SG" sz="1500" baseline="0"/>
                  <a:t> Thickness (µm)</a:t>
                </a:r>
                <a:endParaRPr lang="en-SG" sz="15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622927"/>
        <c:crosses val="autoZero"/>
        <c:crossBetween val="midCat"/>
      </c:valAx>
      <c:valAx>
        <c:axId val="62962292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SG" sz="1500"/>
                  <a:t>Flow rate Q (mm</a:t>
                </a:r>
                <a:r>
                  <a:rPr lang="en-SG" sz="1500" baseline="30000"/>
                  <a:t>3</a:t>
                </a:r>
                <a:r>
                  <a:rPr lang="en-SG" sz="1500"/>
                  <a:t>/s)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9609951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276225</xdr:colOff>
      <xdr:row>7</xdr:row>
      <xdr:rowOff>4761</xdr:rowOff>
    </xdr:from>
    <xdr:to>
      <xdr:col>24</xdr:col>
      <xdr:colOff>252412</xdr:colOff>
      <xdr:row>23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9B54678-2EAF-4CF0-99F4-DD0877921A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669C0-FFFB-459C-AA65-40B8961ABF31}">
  <dimension ref="B1:P66"/>
  <sheetViews>
    <sheetView tabSelected="1" workbookViewId="0">
      <selection activeCell="C9" sqref="C9"/>
    </sheetView>
  </sheetViews>
  <sheetFormatPr defaultRowHeight="15" x14ac:dyDescent="0.25"/>
  <cols>
    <col min="2" max="2" width="21.140625" style="2" customWidth="1"/>
    <col min="3" max="3" width="17.7109375" style="2" customWidth="1"/>
    <col min="4" max="5" width="15.42578125" style="2" customWidth="1"/>
    <col min="6" max="7" width="15.42578125" style="3" customWidth="1"/>
    <col min="8" max="14" width="15.42578125" customWidth="1"/>
    <col min="15" max="16" width="16.42578125" customWidth="1"/>
  </cols>
  <sheetData>
    <row r="1" spans="2:16" ht="57.75" customHeight="1" x14ac:dyDescent="0.25">
      <c r="B1" s="1" t="s">
        <v>8</v>
      </c>
      <c r="C1" s="1" t="s">
        <v>0</v>
      </c>
      <c r="D1" s="1" t="s">
        <v>1</v>
      </c>
      <c r="E1" s="1" t="s">
        <v>98</v>
      </c>
      <c r="F1" s="1" t="s">
        <v>97</v>
      </c>
      <c r="G1" s="1" t="s">
        <v>99</v>
      </c>
      <c r="H1" s="1" t="s">
        <v>33</v>
      </c>
      <c r="I1" s="1" t="s">
        <v>34</v>
      </c>
      <c r="J1" s="1" t="s">
        <v>38</v>
      </c>
      <c r="K1" s="1" t="s">
        <v>37</v>
      </c>
      <c r="L1" s="1" t="s">
        <v>35</v>
      </c>
      <c r="M1" s="1" t="s">
        <v>96</v>
      </c>
    </row>
    <row r="2" spans="2:16" ht="21" customHeight="1" x14ac:dyDescent="0.25">
      <c r="B2" s="2" t="s">
        <v>5</v>
      </c>
      <c r="C2" s="2" t="s">
        <v>2</v>
      </c>
      <c r="D2" s="2">
        <v>1611</v>
      </c>
      <c r="E2" s="2">
        <f>10.84*D2/100</f>
        <v>174.63239999999999</v>
      </c>
      <c r="F2" s="6">
        <f>AVERAGE(E2:E4)/1000</f>
        <v>0.17604160000000002</v>
      </c>
      <c r="G2" s="6">
        <f>F2*1000</f>
        <v>176.04160000000002</v>
      </c>
      <c r="H2" s="5">
        <v>228</v>
      </c>
      <c r="I2" s="5">
        <v>585</v>
      </c>
      <c r="J2" s="5">
        <f>(I2-H2)/1000</f>
        <v>0.35699999999999998</v>
      </c>
      <c r="K2" s="5">
        <v>5.95</v>
      </c>
      <c r="L2" s="5">
        <v>60</v>
      </c>
      <c r="M2" s="5">
        <f>K2*F2/$P$2/2000</f>
        <v>6.9405075603970381E-5</v>
      </c>
      <c r="O2" s="4" t="s">
        <v>36</v>
      </c>
      <c r="P2" s="4">
        <v>7.5458999999999996</v>
      </c>
    </row>
    <row r="3" spans="2:16" ht="21" customHeight="1" x14ac:dyDescent="0.25">
      <c r="B3" s="2" t="s">
        <v>6</v>
      </c>
      <c r="C3" s="2" t="s">
        <v>3</v>
      </c>
      <c r="D3" s="2">
        <v>1600</v>
      </c>
      <c r="E3" s="2">
        <f t="shared" ref="E3:E49" si="0">10.84*D3/100</f>
        <v>173.44</v>
      </c>
      <c r="F3" s="6"/>
      <c r="G3" s="6"/>
      <c r="H3" s="5"/>
      <c r="I3" s="5"/>
      <c r="J3" s="5"/>
      <c r="K3" s="5"/>
      <c r="L3" s="5"/>
      <c r="M3" s="5"/>
    </row>
    <row r="4" spans="2:16" ht="21" customHeight="1" x14ac:dyDescent="0.25">
      <c r="B4" s="2" t="s">
        <v>7</v>
      </c>
      <c r="C4" s="2" t="s">
        <v>4</v>
      </c>
      <c r="D4" s="2">
        <v>1661</v>
      </c>
      <c r="E4" s="2">
        <f t="shared" si="0"/>
        <v>180.05239999999998</v>
      </c>
      <c r="F4" s="6"/>
      <c r="G4" s="6"/>
      <c r="H4" s="5"/>
      <c r="I4" s="5"/>
      <c r="J4" s="5"/>
      <c r="K4" s="5"/>
      <c r="L4" s="5"/>
      <c r="M4" s="5"/>
    </row>
    <row r="5" spans="2:16" ht="21" customHeight="1" x14ac:dyDescent="0.25">
      <c r="B5" s="2" t="s">
        <v>9</v>
      </c>
      <c r="C5" s="2" t="s">
        <v>21</v>
      </c>
      <c r="D5" s="2">
        <v>2140</v>
      </c>
      <c r="E5" s="2">
        <f t="shared" si="0"/>
        <v>231.976</v>
      </c>
      <c r="F5" s="6">
        <f t="shared" ref="F5" si="1">AVERAGE(E5:E7)/1000</f>
        <v>0.19443346666666664</v>
      </c>
      <c r="G5" s="6">
        <f t="shared" ref="G5" si="2">F5*1000</f>
        <v>194.43346666666665</v>
      </c>
      <c r="H5" s="5">
        <v>236</v>
      </c>
      <c r="I5" s="5">
        <v>578</v>
      </c>
      <c r="J5" s="5">
        <f>(I5-H5)/1000</f>
        <v>0.34200000000000003</v>
      </c>
      <c r="K5" s="5">
        <v>5.7</v>
      </c>
      <c r="L5" s="5">
        <v>60</v>
      </c>
      <c r="M5" s="5">
        <f t="shared" ref="M5:M13" si="3">K5*F5/$P$2/2000</f>
        <v>7.3435293338104137E-5</v>
      </c>
    </row>
    <row r="6" spans="2:16" ht="21" customHeight="1" x14ac:dyDescent="0.25">
      <c r="B6" s="2" t="s">
        <v>10</v>
      </c>
      <c r="C6" s="2" t="s">
        <v>22</v>
      </c>
      <c r="D6" s="2">
        <v>1790</v>
      </c>
      <c r="E6" s="2">
        <f t="shared" si="0"/>
        <v>194.03599999999997</v>
      </c>
      <c r="F6" s="6"/>
      <c r="G6" s="6"/>
      <c r="H6" s="5"/>
      <c r="I6" s="5"/>
      <c r="J6" s="5"/>
      <c r="K6" s="5"/>
      <c r="L6" s="5"/>
      <c r="M6" s="5"/>
    </row>
    <row r="7" spans="2:16" ht="21" customHeight="1" x14ac:dyDescent="0.25">
      <c r="B7" s="2" t="s">
        <v>11</v>
      </c>
      <c r="C7" s="2" t="s">
        <v>23</v>
      </c>
      <c r="D7" s="2">
        <v>1451</v>
      </c>
      <c r="E7" s="2">
        <f t="shared" si="0"/>
        <v>157.2884</v>
      </c>
      <c r="F7" s="6"/>
      <c r="G7" s="6"/>
      <c r="H7" s="5"/>
      <c r="I7" s="5"/>
      <c r="J7" s="5"/>
      <c r="K7" s="5"/>
      <c r="L7" s="5"/>
      <c r="M7" s="5"/>
    </row>
    <row r="8" spans="2:16" ht="21" customHeight="1" x14ac:dyDescent="0.25">
      <c r="B8" s="2" t="s">
        <v>12</v>
      </c>
      <c r="C8" s="2" t="s">
        <v>25</v>
      </c>
      <c r="D8" s="2">
        <v>1817</v>
      </c>
      <c r="E8" s="2">
        <f t="shared" si="0"/>
        <v>196.96279999999999</v>
      </c>
      <c r="F8" s="6">
        <f t="shared" ref="F8" si="4">AVERAGE(E8:E10)/1000</f>
        <v>0.25846173333333333</v>
      </c>
      <c r="G8" s="6">
        <f t="shared" ref="G8" si="5">F8*1000</f>
        <v>258.46173333333331</v>
      </c>
      <c r="H8" s="5">
        <v>649</v>
      </c>
      <c r="I8" s="5">
        <v>859.2</v>
      </c>
      <c r="J8" s="5">
        <f>(I8-H8)/1000</f>
        <v>0.21020000000000005</v>
      </c>
      <c r="K8" s="5">
        <v>3.5033333333000001</v>
      </c>
      <c r="L8" s="5">
        <v>60</v>
      </c>
      <c r="M8" s="5">
        <f t="shared" ref="M8:M13" si="6">K8*F8/$P$2/2000</f>
        <v>5.9997986043358809E-5</v>
      </c>
    </row>
    <row r="9" spans="2:16" ht="21" customHeight="1" x14ac:dyDescent="0.25">
      <c r="B9" s="2" t="s">
        <v>13</v>
      </c>
      <c r="C9" s="2" t="s">
        <v>26</v>
      </c>
      <c r="D9" s="2">
        <v>3066</v>
      </c>
      <c r="E9" s="2">
        <f t="shared" si="0"/>
        <v>332.3544</v>
      </c>
      <c r="F9" s="6"/>
      <c r="G9" s="6"/>
      <c r="H9" s="5"/>
      <c r="I9" s="5"/>
      <c r="J9" s="5"/>
      <c r="K9" s="5"/>
      <c r="L9" s="5"/>
      <c r="M9" s="5"/>
    </row>
    <row r="10" spans="2:16" ht="21" customHeight="1" x14ac:dyDescent="0.25">
      <c r="B10" s="2" t="s">
        <v>14</v>
      </c>
      <c r="C10" s="2" t="s">
        <v>24</v>
      </c>
      <c r="D10" s="2">
        <v>2270</v>
      </c>
      <c r="E10" s="2">
        <f t="shared" si="0"/>
        <v>246.06799999999998</v>
      </c>
      <c r="F10" s="6"/>
      <c r="G10" s="6"/>
      <c r="H10" s="5"/>
      <c r="I10" s="5"/>
      <c r="J10" s="5"/>
      <c r="K10" s="5"/>
      <c r="L10" s="5"/>
      <c r="M10" s="5"/>
    </row>
    <row r="11" spans="2:16" ht="21" customHeight="1" x14ac:dyDescent="0.25">
      <c r="B11" s="2" t="s">
        <v>15</v>
      </c>
      <c r="C11" s="2" t="s">
        <v>27</v>
      </c>
      <c r="D11" s="2">
        <v>3862</v>
      </c>
      <c r="E11" s="2">
        <f t="shared" si="0"/>
        <v>418.64080000000001</v>
      </c>
      <c r="F11" s="6">
        <f t="shared" ref="F11" si="7">AVERAGE(E11:E13)/1000</f>
        <v>0.42868586666666669</v>
      </c>
      <c r="G11" s="6">
        <f t="shared" ref="G11" si="8">F11*1000</f>
        <v>428.6858666666667</v>
      </c>
      <c r="H11" s="5">
        <v>0</v>
      </c>
      <c r="I11" s="5">
        <v>63.6</v>
      </c>
      <c r="J11" s="5">
        <f>(I11-H11)/1000</f>
        <v>6.3600000000000004E-2</v>
      </c>
      <c r="K11" s="5">
        <v>0.90857142899999999</v>
      </c>
      <c r="L11" s="5">
        <v>70</v>
      </c>
      <c r="M11" s="5">
        <f t="shared" ref="M11:M13" si="9">K11*F11/$P$2/2000</f>
        <v>2.5808169368096372E-5</v>
      </c>
    </row>
    <row r="12" spans="2:16" ht="21" customHeight="1" x14ac:dyDescent="0.25">
      <c r="B12" s="2" t="s">
        <v>16</v>
      </c>
      <c r="C12" s="2" t="s">
        <v>28</v>
      </c>
      <c r="D12" s="2">
        <v>3979</v>
      </c>
      <c r="E12" s="2">
        <f t="shared" si="0"/>
        <v>431.3236</v>
      </c>
      <c r="F12" s="6"/>
      <c r="G12" s="6"/>
      <c r="H12" s="5"/>
      <c r="I12" s="5"/>
      <c r="J12" s="5"/>
      <c r="K12" s="5"/>
      <c r="L12" s="5"/>
      <c r="M12" s="5"/>
    </row>
    <row r="13" spans="2:16" ht="21" customHeight="1" x14ac:dyDescent="0.25">
      <c r="B13" s="2" t="s">
        <v>17</v>
      </c>
      <c r="C13" s="2" t="s">
        <v>29</v>
      </c>
      <c r="D13" s="2">
        <v>4023</v>
      </c>
      <c r="E13" s="2">
        <f t="shared" si="0"/>
        <v>436.09320000000002</v>
      </c>
      <c r="F13" s="6"/>
      <c r="G13" s="6"/>
      <c r="H13" s="5"/>
      <c r="I13" s="5"/>
      <c r="J13" s="5"/>
      <c r="K13" s="5"/>
      <c r="L13" s="5"/>
      <c r="M13" s="5"/>
    </row>
    <row r="14" spans="2:16" ht="21" customHeight="1" x14ac:dyDescent="0.25">
      <c r="B14" s="2" t="s">
        <v>41</v>
      </c>
      <c r="C14" s="2" t="s">
        <v>75</v>
      </c>
      <c r="D14" s="2">
        <v>2706</v>
      </c>
      <c r="E14" s="2">
        <f>10.84*D14/100</f>
        <v>293.3304</v>
      </c>
      <c r="F14" s="6">
        <f t="shared" ref="F14" si="10">AVERAGE(E14:E16)/1000</f>
        <v>0.29242706666666668</v>
      </c>
      <c r="G14" s="6">
        <f t="shared" ref="G14" si="11">F14*1000</f>
        <v>292.42706666666669</v>
      </c>
      <c r="H14" s="5">
        <v>120</v>
      </c>
      <c r="I14" s="5">
        <v>246</v>
      </c>
      <c r="J14" s="5">
        <f>(I14-H14)/1000</f>
        <v>0.126</v>
      </c>
      <c r="K14" s="5">
        <v>1.9384615380000001</v>
      </c>
      <c r="L14" s="5">
        <v>65</v>
      </c>
      <c r="M14" s="5">
        <f t="shared" ref="M14:M49" si="12">K14*F14/$P$2/2000</f>
        <v>3.7560703256304434E-5</v>
      </c>
    </row>
    <row r="15" spans="2:16" ht="21" customHeight="1" x14ac:dyDescent="0.25">
      <c r="B15" s="2" t="s">
        <v>42</v>
      </c>
      <c r="C15" s="2" t="s">
        <v>76</v>
      </c>
      <c r="D15" s="2">
        <v>3192</v>
      </c>
      <c r="E15" s="2">
        <f t="shared" ref="E15:E46" si="13">10.84*D15/100</f>
        <v>346.01279999999997</v>
      </c>
      <c r="F15" s="6"/>
      <c r="G15" s="6"/>
      <c r="H15" s="5"/>
      <c r="I15" s="5"/>
      <c r="J15" s="5"/>
      <c r="K15" s="5"/>
      <c r="L15" s="5"/>
      <c r="M15" s="5"/>
    </row>
    <row r="16" spans="2:16" ht="21" customHeight="1" x14ac:dyDescent="0.25">
      <c r="B16" s="2" t="s">
        <v>43</v>
      </c>
      <c r="C16" s="2" t="s">
        <v>74</v>
      </c>
      <c r="D16" s="2">
        <v>2195</v>
      </c>
      <c r="E16" s="2">
        <f t="shared" si="13"/>
        <v>237.93799999999999</v>
      </c>
      <c r="F16" s="6"/>
      <c r="G16" s="6"/>
      <c r="H16" s="5"/>
      <c r="I16" s="5"/>
      <c r="J16" s="5"/>
      <c r="K16" s="5"/>
      <c r="L16" s="5"/>
      <c r="M16" s="5"/>
    </row>
    <row r="17" spans="2:13" ht="21" customHeight="1" x14ac:dyDescent="0.25">
      <c r="B17" s="2" t="s">
        <v>45</v>
      </c>
      <c r="C17" s="2" t="s">
        <v>75</v>
      </c>
      <c r="D17" s="2">
        <v>2221</v>
      </c>
      <c r="E17" s="2">
        <f t="shared" si="13"/>
        <v>240.75639999999999</v>
      </c>
      <c r="F17" s="6">
        <f t="shared" ref="F17" si="14">AVERAGE(E17:E19)/1000</f>
        <v>0.21817306666666664</v>
      </c>
      <c r="G17" s="6">
        <f t="shared" ref="G17" si="15">F17*1000</f>
        <v>218.17306666666664</v>
      </c>
      <c r="H17" s="5">
        <v>255</v>
      </c>
      <c r="I17" s="5">
        <v>611</v>
      </c>
      <c r="J17" s="5">
        <f>(I17-H17)/1000</f>
        <v>0.35599999999999998</v>
      </c>
      <c r="K17" s="5">
        <v>5.93333333</v>
      </c>
      <c r="L17" s="5">
        <v>60</v>
      </c>
      <c r="M17" s="5">
        <f t="shared" ref="M17:M49" si="16">K17*F17/$P$2/2000</f>
        <v>8.5774627821840016E-5</v>
      </c>
    </row>
    <row r="18" spans="2:13" ht="21" customHeight="1" x14ac:dyDescent="0.25">
      <c r="B18" s="2" t="s">
        <v>46</v>
      </c>
      <c r="C18" s="2" t="s">
        <v>77</v>
      </c>
      <c r="D18" s="2">
        <v>2287</v>
      </c>
      <c r="E18" s="2">
        <f t="shared" si="13"/>
        <v>247.91079999999999</v>
      </c>
      <c r="F18" s="6"/>
      <c r="G18" s="6"/>
      <c r="H18" s="5"/>
      <c r="I18" s="5"/>
      <c r="J18" s="5"/>
      <c r="K18" s="5"/>
      <c r="L18" s="5"/>
      <c r="M18" s="5"/>
    </row>
    <row r="19" spans="2:13" ht="21" customHeight="1" x14ac:dyDescent="0.25">
      <c r="B19" s="2" t="s">
        <v>47</v>
      </c>
      <c r="C19" s="2" t="s">
        <v>74</v>
      </c>
      <c r="D19" s="2">
        <v>1530</v>
      </c>
      <c r="E19" s="2">
        <f t="shared" si="13"/>
        <v>165.852</v>
      </c>
      <c r="F19" s="6"/>
      <c r="G19" s="6"/>
      <c r="H19" s="5"/>
      <c r="I19" s="5"/>
      <c r="J19" s="5"/>
      <c r="K19" s="5"/>
      <c r="L19" s="5"/>
      <c r="M19" s="5"/>
    </row>
    <row r="20" spans="2:13" ht="21" customHeight="1" x14ac:dyDescent="0.25">
      <c r="B20" s="2" t="s">
        <v>44</v>
      </c>
      <c r="C20" s="2" t="s">
        <v>78</v>
      </c>
      <c r="D20" s="2">
        <v>1886</v>
      </c>
      <c r="E20" s="2">
        <f t="shared" si="13"/>
        <v>204.44239999999999</v>
      </c>
      <c r="F20" s="6">
        <f t="shared" ref="F20" si="17">AVERAGE(E20:E22)/1000</f>
        <v>0.18120866666666666</v>
      </c>
      <c r="G20" s="6">
        <f t="shared" ref="G20" si="18">F20*1000</f>
        <v>181.20866666666666</v>
      </c>
      <c r="H20" s="5">
        <v>86</v>
      </c>
      <c r="I20" s="5">
        <v>180</v>
      </c>
      <c r="J20" s="5">
        <f>(I20-H20)/1000</f>
        <v>9.4E-2</v>
      </c>
      <c r="K20" s="5">
        <v>1.492063492</v>
      </c>
      <c r="L20" s="5">
        <v>63</v>
      </c>
      <c r="M20" s="5">
        <f t="shared" ref="M20:M49" si="19">K20*F20/$P$2/2000</f>
        <v>1.7915347139991961E-5</v>
      </c>
    </row>
    <row r="21" spans="2:13" ht="21" customHeight="1" x14ac:dyDescent="0.25">
      <c r="B21" s="2" t="s">
        <v>48</v>
      </c>
      <c r="C21" s="2" t="s">
        <v>79</v>
      </c>
      <c r="D21" s="2">
        <v>1730</v>
      </c>
      <c r="E21" s="2">
        <f t="shared" si="13"/>
        <v>187.53200000000001</v>
      </c>
      <c r="F21" s="6"/>
      <c r="G21" s="6"/>
      <c r="H21" s="5"/>
      <c r="I21" s="5"/>
      <c r="J21" s="5"/>
      <c r="K21" s="5"/>
      <c r="L21" s="5"/>
      <c r="M21" s="5"/>
    </row>
    <row r="22" spans="2:13" ht="21" customHeight="1" x14ac:dyDescent="0.25">
      <c r="B22" s="2" t="s">
        <v>49</v>
      </c>
      <c r="C22" s="2" t="s">
        <v>80</v>
      </c>
      <c r="D22" s="2">
        <v>1399</v>
      </c>
      <c r="E22" s="2">
        <f t="shared" si="13"/>
        <v>151.6516</v>
      </c>
      <c r="F22" s="6"/>
      <c r="G22" s="6"/>
      <c r="H22" s="5"/>
      <c r="I22" s="5"/>
      <c r="J22" s="5"/>
      <c r="K22" s="5"/>
      <c r="L22" s="5"/>
      <c r="M22" s="5"/>
    </row>
    <row r="23" spans="2:13" ht="21" customHeight="1" x14ac:dyDescent="0.25">
      <c r="B23" s="2" t="s">
        <v>50</v>
      </c>
      <c r="C23" s="2" t="s">
        <v>75</v>
      </c>
      <c r="D23" s="2">
        <v>1695</v>
      </c>
      <c r="E23" s="2">
        <f t="shared" si="13"/>
        <v>183.738</v>
      </c>
      <c r="F23" s="6">
        <f t="shared" ref="F23" si="20">AVERAGE(E23:E25)/1000</f>
        <v>0.21708906666666666</v>
      </c>
      <c r="G23" s="6">
        <f t="shared" ref="G23" si="21">F23*1000</f>
        <v>217.08906666666667</v>
      </c>
      <c r="H23" s="5">
        <v>116</v>
      </c>
      <c r="I23" s="5">
        <v>275</v>
      </c>
      <c r="J23" s="5">
        <f>(I23-H23)/1000</f>
        <v>0.159</v>
      </c>
      <c r="K23" s="5">
        <v>2.585365854</v>
      </c>
      <c r="L23" s="5">
        <v>61.5</v>
      </c>
      <c r="M23" s="5">
        <f t="shared" ref="M23:M49" si="22">K23*F23/$P$2/2000</f>
        <v>3.7189378353591322E-5</v>
      </c>
    </row>
    <row r="24" spans="2:13" ht="21" customHeight="1" x14ac:dyDescent="0.25">
      <c r="B24" s="2" t="s">
        <v>72</v>
      </c>
      <c r="C24" s="2" t="s">
        <v>81</v>
      </c>
      <c r="D24" s="2">
        <v>2285</v>
      </c>
      <c r="E24" s="2">
        <f t="shared" si="13"/>
        <v>247.69400000000002</v>
      </c>
      <c r="F24" s="6"/>
      <c r="G24" s="6"/>
      <c r="H24" s="5"/>
      <c r="I24" s="5"/>
      <c r="J24" s="5"/>
      <c r="K24" s="5"/>
      <c r="L24" s="5"/>
      <c r="M24" s="5"/>
    </row>
    <row r="25" spans="2:13" ht="21" customHeight="1" x14ac:dyDescent="0.25">
      <c r="B25" s="2" t="s">
        <v>73</v>
      </c>
      <c r="C25" s="2" t="s">
        <v>82</v>
      </c>
      <c r="D25" s="2">
        <v>2028</v>
      </c>
      <c r="E25" s="2">
        <f t="shared" si="13"/>
        <v>219.83520000000001</v>
      </c>
      <c r="F25" s="6"/>
      <c r="G25" s="6"/>
      <c r="H25" s="5"/>
      <c r="I25" s="5"/>
      <c r="J25" s="5"/>
      <c r="K25" s="5"/>
      <c r="L25" s="5"/>
      <c r="M25" s="5"/>
    </row>
    <row r="26" spans="2:13" ht="21" customHeight="1" x14ac:dyDescent="0.25">
      <c r="B26" s="2" t="s">
        <v>51</v>
      </c>
      <c r="C26" s="2" t="s">
        <v>83</v>
      </c>
      <c r="D26" s="2">
        <v>2123</v>
      </c>
      <c r="E26" s="2">
        <f t="shared" si="13"/>
        <v>230.13319999999999</v>
      </c>
      <c r="F26" s="6">
        <f t="shared" ref="F26" si="23">AVERAGE(E26:E28)/1000</f>
        <v>0.20968173333333334</v>
      </c>
      <c r="G26" s="6">
        <f t="shared" ref="G26" si="24">F26*1000</f>
        <v>209.68173333333334</v>
      </c>
      <c r="H26" s="5">
        <v>59</v>
      </c>
      <c r="I26" s="5">
        <v>303</v>
      </c>
      <c r="J26" s="5">
        <f>(I26-H26)/1000</f>
        <v>0.24399999999999999</v>
      </c>
      <c r="K26" s="5">
        <v>4</v>
      </c>
      <c r="L26" s="5">
        <v>61</v>
      </c>
      <c r="M26" s="5">
        <f t="shared" ref="M26:M49" si="25">K26*F26/$P$2/2000</f>
        <v>5.5575009828737022E-5</v>
      </c>
    </row>
    <row r="27" spans="2:13" ht="21" customHeight="1" x14ac:dyDescent="0.25">
      <c r="B27" s="2" t="s">
        <v>70</v>
      </c>
      <c r="C27" s="2" t="s">
        <v>84</v>
      </c>
      <c r="D27" s="2">
        <v>1843</v>
      </c>
      <c r="E27" s="2">
        <f t="shared" si="13"/>
        <v>199.78119999999998</v>
      </c>
      <c r="F27" s="6"/>
      <c r="G27" s="6"/>
      <c r="H27" s="5"/>
      <c r="I27" s="5"/>
      <c r="J27" s="5"/>
      <c r="K27" s="5"/>
      <c r="L27" s="5"/>
      <c r="M27" s="5"/>
    </row>
    <row r="28" spans="2:13" ht="21" customHeight="1" x14ac:dyDescent="0.25">
      <c r="B28" s="2" t="s">
        <v>71</v>
      </c>
      <c r="C28" s="2" t="s">
        <v>85</v>
      </c>
      <c r="D28" s="2">
        <v>1837</v>
      </c>
      <c r="E28" s="2">
        <f t="shared" si="13"/>
        <v>199.13079999999999</v>
      </c>
      <c r="F28" s="6"/>
      <c r="G28" s="6"/>
      <c r="H28" s="5"/>
      <c r="I28" s="5"/>
      <c r="J28" s="5"/>
      <c r="K28" s="5"/>
      <c r="L28" s="5"/>
      <c r="M28" s="5"/>
    </row>
    <row r="29" spans="2:13" ht="21" customHeight="1" x14ac:dyDescent="0.25">
      <c r="B29" s="2" t="s">
        <v>52</v>
      </c>
      <c r="C29" s="2" t="s">
        <v>86</v>
      </c>
      <c r="D29" s="2">
        <v>2927</v>
      </c>
      <c r="E29" s="2">
        <f t="shared" si="13"/>
        <v>317.28680000000003</v>
      </c>
      <c r="F29" s="6">
        <f t="shared" ref="F29" si="26">AVERAGE(E29:E31)/1000</f>
        <v>0.26380946666666666</v>
      </c>
      <c r="G29" s="6">
        <f t="shared" ref="G29" si="27">F29*1000</f>
        <v>263.80946666666665</v>
      </c>
      <c r="H29" s="5">
        <v>63</v>
      </c>
      <c r="I29" s="5">
        <v>140</v>
      </c>
      <c r="J29" s="5">
        <f>(I29-H29)/1000</f>
        <v>7.6999999999999999E-2</v>
      </c>
      <c r="K29" s="5">
        <v>1.203125</v>
      </c>
      <c r="L29" s="5">
        <v>64</v>
      </c>
      <c r="M29" s="5">
        <f t="shared" si="16"/>
        <v>2.1031007870720083E-5</v>
      </c>
    </row>
    <row r="30" spans="2:13" ht="21" customHeight="1" x14ac:dyDescent="0.25">
      <c r="B30" s="2" t="s">
        <v>68</v>
      </c>
      <c r="C30" s="2" t="s">
        <v>87</v>
      </c>
      <c r="D30" s="2">
        <v>2520</v>
      </c>
      <c r="E30" s="2">
        <f t="shared" si="13"/>
        <v>273.16800000000001</v>
      </c>
      <c r="F30" s="6"/>
      <c r="G30" s="6"/>
      <c r="H30" s="5"/>
      <c r="I30" s="5"/>
      <c r="J30" s="5"/>
      <c r="K30" s="5"/>
      <c r="L30" s="5"/>
      <c r="M30" s="5"/>
    </row>
    <row r="31" spans="2:13" ht="21" customHeight="1" x14ac:dyDescent="0.25">
      <c r="B31" s="2" t="s">
        <v>69</v>
      </c>
      <c r="C31" s="2" t="s">
        <v>88</v>
      </c>
      <c r="D31" s="2">
        <v>1854</v>
      </c>
      <c r="E31" s="2">
        <f t="shared" si="13"/>
        <v>200.9736</v>
      </c>
      <c r="F31" s="6"/>
      <c r="G31" s="6"/>
      <c r="H31" s="5"/>
      <c r="I31" s="5"/>
      <c r="J31" s="5"/>
      <c r="K31" s="5"/>
      <c r="L31" s="5"/>
      <c r="M31" s="5"/>
    </row>
    <row r="32" spans="2:13" ht="21" customHeight="1" x14ac:dyDescent="0.25">
      <c r="B32" s="2" t="s">
        <v>53</v>
      </c>
      <c r="C32" s="2" t="s">
        <v>89</v>
      </c>
      <c r="D32" s="2">
        <v>1706</v>
      </c>
      <c r="E32" s="2">
        <f t="shared" si="13"/>
        <v>184.93040000000002</v>
      </c>
      <c r="F32" s="6">
        <f t="shared" ref="F32" si="28">AVERAGE(E32:E34)/1000</f>
        <v>0.18330439999999998</v>
      </c>
      <c r="G32" s="6">
        <f t="shared" ref="G32" si="29">F32*1000</f>
        <v>183.30439999999999</v>
      </c>
      <c r="H32" s="5">
        <v>173</v>
      </c>
      <c r="I32" s="5">
        <v>458</v>
      </c>
      <c r="J32" s="5">
        <f>(I32-H32)/1000</f>
        <v>0.28499999999999998</v>
      </c>
      <c r="K32" s="5">
        <v>4.6341463410000001</v>
      </c>
      <c r="L32" s="5">
        <v>61.5</v>
      </c>
      <c r="M32" s="5">
        <f t="shared" si="19"/>
        <v>5.6286156359692043E-5</v>
      </c>
    </row>
    <row r="33" spans="2:13" ht="21" customHeight="1" x14ac:dyDescent="0.25">
      <c r="B33" s="2" t="s">
        <v>66</v>
      </c>
      <c r="C33" s="2" t="s">
        <v>90</v>
      </c>
      <c r="D33" s="2">
        <v>1639</v>
      </c>
      <c r="E33" s="2">
        <f t="shared" si="13"/>
        <v>177.66759999999999</v>
      </c>
      <c r="F33" s="6"/>
      <c r="G33" s="6"/>
      <c r="H33" s="5"/>
      <c r="I33" s="5"/>
      <c r="J33" s="5"/>
      <c r="K33" s="5"/>
      <c r="L33" s="5"/>
      <c r="M33" s="5"/>
    </row>
    <row r="34" spans="2:13" ht="21" customHeight="1" x14ac:dyDescent="0.25">
      <c r="B34" s="2" t="s">
        <v>67</v>
      </c>
      <c r="C34" s="2" t="s">
        <v>91</v>
      </c>
      <c r="D34" s="2">
        <v>1728</v>
      </c>
      <c r="E34" s="2">
        <f t="shared" si="13"/>
        <v>187.3152</v>
      </c>
      <c r="F34" s="6"/>
      <c r="G34" s="6"/>
      <c r="H34" s="5"/>
      <c r="I34" s="5"/>
      <c r="J34" s="5"/>
      <c r="K34" s="5"/>
      <c r="L34" s="5"/>
      <c r="M34" s="5"/>
    </row>
    <row r="35" spans="2:13" ht="21" customHeight="1" x14ac:dyDescent="0.25">
      <c r="B35" s="2" t="s">
        <v>54</v>
      </c>
      <c r="C35" s="2" t="s">
        <v>75</v>
      </c>
      <c r="D35" s="2">
        <v>2471</v>
      </c>
      <c r="E35" s="2">
        <f t="shared" si="13"/>
        <v>267.85640000000001</v>
      </c>
      <c r="F35" s="6">
        <f t="shared" ref="F35" si="30">AVERAGE(E35:E37)/1000</f>
        <v>0.25058466666666668</v>
      </c>
      <c r="G35" s="6">
        <f t="shared" ref="G35" si="31">F35*1000</f>
        <v>250.58466666666669</v>
      </c>
      <c r="H35" s="5">
        <v>178</v>
      </c>
      <c r="I35" s="5">
        <v>422</v>
      </c>
      <c r="J35" s="5">
        <f>(I35-H35)/1000</f>
        <v>0.24399999999999999</v>
      </c>
      <c r="K35" s="5">
        <v>5.4222222220000003</v>
      </c>
      <c r="L35" s="5">
        <v>45</v>
      </c>
      <c r="M35" s="5">
        <f t="shared" si="22"/>
        <v>9.0030728481192636E-5</v>
      </c>
    </row>
    <row r="36" spans="2:13" ht="21" customHeight="1" x14ac:dyDescent="0.25">
      <c r="B36" s="2" t="s">
        <v>64</v>
      </c>
      <c r="C36" s="2" t="s">
        <v>82</v>
      </c>
      <c r="D36" s="2">
        <v>2342</v>
      </c>
      <c r="E36" s="2">
        <f t="shared" si="13"/>
        <v>253.87279999999998</v>
      </c>
      <c r="F36" s="6"/>
      <c r="G36" s="6"/>
      <c r="H36" s="5"/>
      <c r="I36" s="5"/>
      <c r="J36" s="5"/>
      <c r="K36" s="5"/>
      <c r="L36" s="5"/>
      <c r="M36" s="5"/>
    </row>
    <row r="37" spans="2:13" ht="21" customHeight="1" x14ac:dyDescent="0.25">
      <c r="B37" s="2" t="s">
        <v>65</v>
      </c>
      <c r="C37" s="2" t="s">
        <v>76</v>
      </c>
      <c r="D37" s="2">
        <v>2122</v>
      </c>
      <c r="E37" s="2">
        <f t="shared" si="13"/>
        <v>230.0248</v>
      </c>
      <c r="F37" s="6"/>
      <c r="G37" s="6"/>
      <c r="H37" s="5"/>
      <c r="I37" s="5"/>
      <c r="J37" s="5"/>
      <c r="K37" s="5"/>
      <c r="L37" s="5"/>
      <c r="M37" s="5"/>
    </row>
    <row r="38" spans="2:13" ht="21" customHeight="1" x14ac:dyDescent="0.25">
      <c r="B38" s="2" t="s">
        <v>55</v>
      </c>
      <c r="C38" s="2" t="s">
        <v>75</v>
      </c>
      <c r="D38" s="2">
        <v>2610</v>
      </c>
      <c r="E38" s="2">
        <f t="shared" si="13"/>
        <v>282.92399999999998</v>
      </c>
      <c r="F38" s="6">
        <f t="shared" ref="F38" si="32">AVERAGE(E38:E40)/1000</f>
        <v>0.25658279999999994</v>
      </c>
      <c r="G38" s="6">
        <f t="shared" ref="G38" si="33">F38*1000</f>
        <v>256.58279999999996</v>
      </c>
      <c r="H38" s="5">
        <v>120</v>
      </c>
      <c r="I38" s="5">
        <v>373</v>
      </c>
      <c r="J38" s="5">
        <f>(I38-H38)/1000</f>
        <v>0.253</v>
      </c>
      <c r="K38" s="5">
        <v>4.2521008399999998</v>
      </c>
      <c r="L38" s="5">
        <v>59.5</v>
      </c>
      <c r="M38" s="5">
        <f t="shared" ref="M38:M49" si="34">K38*F38/$P$2/2000</f>
        <v>7.2291969109685502E-5</v>
      </c>
    </row>
    <row r="39" spans="2:13" ht="21" customHeight="1" x14ac:dyDescent="0.25">
      <c r="B39" s="2" t="s">
        <v>62</v>
      </c>
      <c r="C39" s="2" t="s">
        <v>81</v>
      </c>
      <c r="D39" s="2">
        <v>2157</v>
      </c>
      <c r="E39" s="2">
        <f t="shared" si="13"/>
        <v>233.81880000000001</v>
      </c>
      <c r="F39" s="6"/>
      <c r="G39" s="6"/>
      <c r="H39" s="5"/>
      <c r="I39" s="5"/>
      <c r="J39" s="5"/>
      <c r="K39" s="5"/>
      <c r="L39" s="5"/>
      <c r="M39" s="5"/>
    </row>
    <row r="40" spans="2:13" ht="21" customHeight="1" x14ac:dyDescent="0.25">
      <c r="B40" s="2" t="s">
        <v>63</v>
      </c>
      <c r="C40" s="2" t="s">
        <v>76</v>
      </c>
      <c r="D40" s="2">
        <v>2334</v>
      </c>
      <c r="E40" s="2">
        <f t="shared" si="13"/>
        <v>253.00560000000002</v>
      </c>
      <c r="F40" s="6"/>
      <c r="G40" s="6"/>
      <c r="H40" s="5"/>
      <c r="I40" s="5"/>
      <c r="J40" s="5"/>
      <c r="K40" s="5"/>
      <c r="L40" s="5"/>
      <c r="M40" s="5"/>
    </row>
    <row r="41" spans="2:13" ht="21" customHeight="1" x14ac:dyDescent="0.25">
      <c r="B41" s="2" t="s">
        <v>56</v>
      </c>
      <c r="C41" s="2" t="s">
        <v>92</v>
      </c>
      <c r="D41" s="2">
        <v>1716</v>
      </c>
      <c r="E41" s="2">
        <f t="shared" si="13"/>
        <v>186.01439999999999</v>
      </c>
      <c r="F41" s="6">
        <f t="shared" ref="F41" si="35">AVERAGE(E41:E43)/1000</f>
        <v>0.27533600000000003</v>
      </c>
      <c r="G41" s="6">
        <f t="shared" ref="G41" si="36">F41*1000</f>
        <v>275.33600000000001</v>
      </c>
      <c r="H41" s="5">
        <v>142</v>
      </c>
      <c r="I41" s="5">
        <v>298</v>
      </c>
      <c r="J41" s="5">
        <f>(I41-H41)/1000</f>
        <v>0.156</v>
      </c>
      <c r="K41" s="5">
        <v>2.4375</v>
      </c>
      <c r="L41" s="5">
        <v>64</v>
      </c>
      <c r="M41" s="5">
        <f t="shared" si="16"/>
        <v>4.4469943943068435E-5</v>
      </c>
    </row>
    <row r="42" spans="2:13" ht="21" customHeight="1" x14ac:dyDescent="0.25">
      <c r="B42" s="2" t="s">
        <v>60</v>
      </c>
      <c r="C42" s="2" t="s">
        <v>93</v>
      </c>
      <c r="D42" s="2">
        <v>3585</v>
      </c>
      <c r="E42" s="2">
        <f t="shared" si="13"/>
        <v>388.61400000000003</v>
      </c>
      <c r="F42" s="6"/>
      <c r="G42" s="6"/>
      <c r="H42" s="5"/>
      <c r="I42" s="5"/>
      <c r="J42" s="5"/>
      <c r="K42" s="5"/>
      <c r="L42" s="5"/>
      <c r="M42" s="5"/>
    </row>
    <row r="43" spans="2:13" ht="21" customHeight="1" x14ac:dyDescent="0.25">
      <c r="B43" s="2" t="s">
        <v>61</v>
      </c>
      <c r="C43" s="2" t="s">
        <v>94</v>
      </c>
      <c r="D43" s="2">
        <v>2319</v>
      </c>
      <c r="E43" s="2">
        <f t="shared" si="13"/>
        <v>251.37959999999998</v>
      </c>
      <c r="F43" s="6"/>
      <c r="G43" s="6"/>
      <c r="H43" s="5"/>
      <c r="I43" s="5"/>
      <c r="J43" s="5"/>
      <c r="K43" s="5"/>
      <c r="L43" s="5"/>
      <c r="M43" s="5"/>
    </row>
    <row r="44" spans="2:13" ht="21" customHeight="1" x14ac:dyDescent="0.25">
      <c r="B44" s="2" t="s">
        <v>57</v>
      </c>
      <c r="C44" s="2" t="s">
        <v>75</v>
      </c>
      <c r="D44" s="2">
        <v>1971</v>
      </c>
      <c r="E44" s="2">
        <f t="shared" si="13"/>
        <v>213.65639999999999</v>
      </c>
      <c r="F44" s="6">
        <f t="shared" ref="F44" si="37">AVERAGE(E44:E46)/1000</f>
        <v>0.24086479999999996</v>
      </c>
      <c r="G44" s="6">
        <f t="shared" ref="G44" si="38">F44*1000</f>
        <v>240.86479999999997</v>
      </c>
      <c r="H44" s="5">
        <v>161</v>
      </c>
      <c r="I44" s="5">
        <v>252</v>
      </c>
      <c r="J44" s="5">
        <f>(I44-H44)/1000</f>
        <v>9.0999999999999998E-2</v>
      </c>
      <c r="K44" s="5">
        <v>1.4444444439999999</v>
      </c>
      <c r="L44" s="5">
        <v>63</v>
      </c>
      <c r="M44" s="5">
        <f t="shared" si="19"/>
        <v>2.3053301933180346E-5</v>
      </c>
    </row>
    <row r="45" spans="2:13" ht="21" customHeight="1" x14ac:dyDescent="0.25">
      <c r="B45" s="2" t="s">
        <v>58</v>
      </c>
      <c r="C45" s="2" t="s">
        <v>81</v>
      </c>
      <c r="D45" s="2">
        <v>2763</v>
      </c>
      <c r="E45" s="2">
        <f>10.84*D45/100</f>
        <v>299.50919999999996</v>
      </c>
      <c r="F45" s="6"/>
      <c r="G45" s="6"/>
      <c r="H45" s="5"/>
      <c r="I45" s="5"/>
      <c r="J45" s="5"/>
      <c r="K45" s="5"/>
      <c r="L45" s="5"/>
      <c r="M45" s="5"/>
    </row>
    <row r="46" spans="2:13" ht="21" customHeight="1" x14ac:dyDescent="0.25">
      <c r="B46" s="2" t="s">
        <v>59</v>
      </c>
      <c r="C46" s="2" t="s">
        <v>95</v>
      </c>
      <c r="D46" s="2">
        <v>1932</v>
      </c>
      <c r="E46" s="2">
        <f t="shared" si="13"/>
        <v>209.42880000000002</v>
      </c>
      <c r="F46" s="6"/>
      <c r="G46" s="6"/>
      <c r="H46" s="5"/>
      <c r="I46" s="5"/>
      <c r="J46" s="5"/>
      <c r="K46" s="5"/>
      <c r="L46" s="5"/>
      <c r="M46" s="5"/>
    </row>
    <row r="47" spans="2:13" ht="21" customHeight="1" x14ac:dyDescent="0.25">
      <c r="B47" s="2" t="s">
        <v>18</v>
      </c>
      <c r="C47" s="2" t="s">
        <v>31</v>
      </c>
      <c r="D47" s="2">
        <v>4480</v>
      </c>
      <c r="E47" s="2">
        <f t="shared" si="0"/>
        <v>485.63199999999995</v>
      </c>
      <c r="F47" s="6">
        <f t="shared" ref="F47" si="39">AVERAGE(E47:E49)/1000</f>
        <v>0.44917346666666663</v>
      </c>
      <c r="G47" s="6">
        <f t="shared" ref="G47" si="40">F47*1000</f>
        <v>449.17346666666663</v>
      </c>
      <c r="H47" s="5">
        <v>0</v>
      </c>
      <c r="I47" s="5">
        <v>0</v>
      </c>
      <c r="J47" s="5">
        <f>(I47-H47)/1000</f>
        <v>0</v>
      </c>
      <c r="K47" s="5">
        <v>0</v>
      </c>
      <c r="L47" s="5">
        <v>0</v>
      </c>
      <c r="M47" s="5">
        <f t="shared" si="22"/>
        <v>0</v>
      </c>
    </row>
    <row r="48" spans="2:13" ht="21" customHeight="1" x14ac:dyDescent="0.25">
      <c r="B48" s="2" t="s">
        <v>19</v>
      </c>
      <c r="C48" s="2" t="s">
        <v>32</v>
      </c>
      <c r="D48" s="2">
        <v>3802</v>
      </c>
      <c r="E48" s="2">
        <f t="shared" si="0"/>
        <v>412.13679999999999</v>
      </c>
      <c r="F48" s="6"/>
      <c r="G48" s="6"/>
      <c r="H48" s="5"/>
      <c r="I48" s="5"/>
      <c r="J48" s="5"/>
      <c r="K48" s="5"/>
      <c r="L48" s="5"/>
      <c r="M48" s="5"/>
    </row>
    <row r="49" spans="2:16" ht="21" customHeight="1" x14ac:dyDescent="0.25">
      <c r="B49" s="2" t="s">
        <v>20</v>
      </c>
      <c r="C49" s="2" t="s">
        <v>30</v>
      </c>
      <c r="D49" s="2">
        <v>4149</v>
      </c>
      <c r="E49" s="2">
        <f t="shared" si="0"/>
        <v>449.75159999999994</v>
      </c>
      <c r="F49" s="6"/>
      <c r="G49" s="6"/>
      <c r="H49" s="5"/>
      <c r="I49" s="5"/>
      <c r="J49" s="5"/>
      <c r="K49" s="5"/>
      <c r="L49" s="5"/>
      <c r="M49" s="5"/>
    </row>
    <row r="50" spans="2:16" ht="21" customHeight="1" x14ac:dyDescent="0.25">
      <c r="L50" s="4" t="s">
        <v>39</v>
      </c>
      <c r="M50" s="4">
        <f>AVERAGE(M2:M46)</f>
        <v>5.1321646563435575E-5</v>
      </c>
    </row>
    <row r="51" spans="2:16" ht="21" customHeight="1" x14ac:dyDescent="0.25">
      <c r="L51" s="4" t="s">
        <v>40</v>
      </c>
      <c r="M51" s="4">
        <f>STDEV(M2:M46)</f>
        <v>2.387282723944768E-5</v>
      </c>
    </row>
    <row r="52" spans="2:16" ht="21" customHeight="1" x14ac:dyDescent="0.25"/>
    <row r="53" spans="2:16" ht="21" customHeight="1" x14ac:dyDescent="0.25"/>
    <row r="54" spans="2:16" ht="21" customHeight="1" x14ac:dyDescent="0.25"/>
    <row r="55" spans="2:16" ht="21" customHeight="1" x14ac:dyDescent="0.25"/>
    <row r="56" spans="2:16" s="2" customFormat="1" ht="21" customHeight="1" x14ac:dyDescent="0.25">
      <c r="F56" s="3"/>
      <c r="G56" s="3"/>
      <c r="H56"/>
      <c r="I56"/>
      <c r="J56"/>
      <c r="K56"/>
      <c r="L56"/>
      <c r="M56"/>
      <c r="N56"/>
      <c r="O56"/>
      <c r="P56"/>
    </row>
    <row r="57" spans="2:16" s="2" customFormat="1" ht="21" customHeight="1" x14ac:dyDescent="0.25">
      <c r="F57" s="3"/>
      <c r="G57" s="3"/>
      <c r="H57"/>
      <c r="I57"/>
      <c r="J57"/>
      <c r="K57"/>
      <c r="L57"/>
      <c r="M57"/>
      <c r="N57"/>
      <c r="O57"/>
      <c r="P57"/>
    </row>
    <row r="58" spans="2:16" s="2" customFormat="1" ht="21" customHeight="1" x14ac:dyDescent="0.25">
      <c r="F58" s="3"/>
      <c r="G58" s="3"/>
      <c r="H58"/>
      <c r="I58"/>
      <c r="J58"/>
      <c r="K58"/>
      <c r="L58"/>
      <c r="M58"/>
      <c r="N58"/>
      <c r="O58"/>
      <c r="P58"/>
    </row>
    <row r="59" spans="2:16" s="2" customFormat="1" ht="21" customHeight="1" x14ac:dyDescent="0.25">
      <c r="F59" s="3"/>
      <c r="G59" s="3"/>
      <c r="H59"/>
      <c r="I59"/>
      <c r="J59"/>
      <c r="K59"/>
      <c r="L59"/>
      <c r="M59"/>
      <c r="N59"/>
      <c r="O59"/>
      <c r="P59"/>
    </row>
    <row r="60" spans="2:16" s="2" customFormat="1" ht="21" customHeight="1" x14ac:dyDescent="0.25">
      <c r="F60" s="3"/>
      <c r="G60" s="3"/>
      <c r="H60"/>
      <c r="I60"/>
      <c r="J60"/>
      <c r="K60"/>
      <c r="L60"/>
      <c r="M60"/>
      <c r="N60"/>
      <c r="O60"/>
      <c r="P60"/>
    </row>
    <row r="61" spans="2:16" s="2" customFormat="1" ht="21" customHeight="1" x14ac:dyDescent="0.25">
      <c r="F61" s="3"/>
      <c r="G61" s="3"/>
      <c r="H61"/>
      <c r="I61"/>
      <c r="J61"/>
      <c r="K61"/>
      <c r="L61"/>
      <c r="M61"/>
      <c r="N61"/>
      <c r="O61"/>
      <c r="P61"/>
    </row>
    <row r="62" spans="2:16" s="2" customFormat="1" ht="21" customHeight="1" x14ac:dyDescent="0.25">
      <c r="F62" s="3"/>
      <c r="G62" s="3"/>
      <c r="H62"/>
      <c r="I62"/>
      <c r="J62"/>
      <c r="K62"/>
      <c r="L62"/>
      <c r="M62"/>
      <c r="N62"/>
      <c r="O62"/>
      <c r="P62"/>
    </row>
    <row r="63" spans="2:16" s="2" customFormat="1" ht="21" customHeight="1" x14ac:dyDescent="0.25">
      <c r="F63" s="3"/>
      <c r="G63" s="3"/>
      <c r="H63"/>
      <c r="I63"/>
      <c r="J63"/>
      <c r="K63"/>
      <c r="L63"/>
      <c r="M63"/>
      <c r="N63"/>
      <c r="O63"/>
      <c r="P63"/>
    </row>
    <row r="64" spans="2:16" s="2" customFormat="1" ht="21" customHeight="1" x14ac:dyDescent="0.25">
      <c r="F64" s="3"/>
      <c r="G64" s="3"/>
      <c r="H64"/>
      <c r="I64"/>
      <c r="J64"/>
      <c r="K64"/>
      <c r="L64"/>
      <c r="M64"/>
      <c r="N64"/>
      <c r="O64"/>
      <c r="P64"/>
    </row>
    <row r="65" spans="6:16" s="2" customFormat="1" ht="21" customHeight="1" x14ac:dyDescent="0.25">
      <c r="F65" s="3"/>
      <c r="G65" s="3"/>
      <c r="H65"/>
      <c r="I65"/>
      <c r="J65"/>
      <c r="K65"/>
      <c r="L65"/>
      <c r="M65"/>
      <c r="N65"/>
      <c r="O65"/>
      <c r="P65"/>
    </row>
    <row r="66" spans="6:16" s="2" customFormat="1" ht="21" customHeight="1" x14ac:dyDescent="0.25">
      <c r="F66" s="3"/>
      <c r="G66" s="3"/>
      <c r="H66"/>
      <c r="I66"/>
      <c r="J66"/>
      <c r="K66"/>
      <c r="L66"/>
      <c r="M66"/>
      <c r="N66"/>
      <c r="O66"/>
      <c r="P66"/>
    </row>
  </sheetData>
  <mergeCells count="128">
    <mergeCell ref="K20:K22"/>
    <mergeCell ref="K23:K25"/>
    <mergeCell ref="K26:K28"/>
    <mergeCell ref="K29:K31"/>
    <mergeCell ref="K32:K34"/>
    <mergeCell ref="K35:K37"/>
    <mergeCell ref="K38:K40"/>
    <mergeCell ref="K41:K43"/>
    <mergeCell ref="K44:K46"/>
    <mergeCell ref="M8:M10"/>
    <mergeCell ref="F8:F10"/>
    <mergeCell ref="H8:H10"/>
    <mergeCell ref="I8:I10"/>
    <mergeCell ref="J8:J10"/>
    <mergeCell ref="L8:L10"/>
    <mergeCell ref="M11:M13"/>
    <mergeCell ref="L11:L13"/>
    <mergeCell ref="K8:K10"/>
    <mergeCell ref="K11:K13"/>
    <mergeCell ref="M2:M4"/>
    <mergeCell ref="F5:F7"/>
    <mergeCell ref="H5:H7"/>
    <mergeCell ref="I5:I7"/>
    <mergeCell ref="J5:J7"/>
    <mergeCell ref="L5:L7"/>
    <mergeCell ref="M5:M7"/>
    <mergeCell ref="F2:F4"/>
    <mergeCell ref="H2:H4"/>
    <mergeCell ref="I2:I4"/>
    <mergeCell ref="J2:J4"/>
    <mergeCell ref="L2:L4"/>
    <mergeCell ref="K2:K4"/>
    <mergeCell ref="K5:K7"/>
    <mergeCell ref="L17:L19"/>
    <mergeCell ref="M17:M19"/>
    <mergeCell ref="F14:F16"/>
    <mergeCell ref="H14:H16"/>
    <mergeCell ref="I14:I16"/>
    <mergeCell ref="J14:J16"/>
    <mergeCell ref="L14:L16"/>
    <mergeCell ref="F11:F13"/>
    <mergeCell ref="K14:K16"/>
    <mergeCell ref="K17:K19"/>
    <mergeCell ref="J11:J13"/>
    <mergeCell ref="I11:I13"/>
    <mergeCell ref="H11:H13"/>
    <mergeCell ref="M20:M22"/>
    <mergeCell ref="F23:F25"/>
    <mergeCell ref="H23:H25"/>
    <mergeCell ref="I23:I25"/>
    <mergeCell ref="J23:J25"/>
    <mergeCell ref="L23:L25"/>
    <mergeCell ref="M23:M25"/>
    <mergeCell ref="F20:F22"/>
    <mergeCell ref="H20:H22"/>
    <mergeCell ref="I20:I22"/>
    <mergeCell ref="J20:J22"/>
    <mergeCell ref="L20:L22"/>
    <mergeCell ref="M14:M16"/>
    <mergeCell ref="F17:F19"/>
    <mergeCell ref="H17:H19"/>
    <mergeCell ref="I17:I19"/>
    <mergeCell ref="J17:J19"/>
    <mergeCell ref="M26:M28"/>
    <mergeCell ref="F29:F31"/>
    <mergeCell ref="H29:H31"/>
    <mergeCell ref="I29:I31"/>
    <mergeCell ref="J29:J31"/>
    <mergeCell ref="L29:L31"/>
    <mergeCell ref="M29:M31"/>
    <mergeCell ref="F26:F28"/>
    <mergeCell ref="H26:H28"/>
    <mergeCell ref="I26:I28"/>
    <mergeCell ref="J26:J28"/>
    <mergeCell ref="L26:L28"/>
    <mergeCell ref="G29:G31"/>
    <mergeCell ref="M32:M34"/>
    <mergeCell ref="F35:F37"/>
    <mergeCell ref="H35:H37"/>
    <mergeCell ref="I35:I37"/>
    <mergeCell ref="J35:J37"/>
    <mergeCell ref="L35:L37"/>
    <mergeCell ref="M35:M37"/>
    <mergeCell ref="F32:F34"/>
    <mergeCell ref="H32:H34"/>
    <mergeCell ref="I32:I34"/>
    <mergeCell ref="J32:J34"/>
    <mergeCell ref="L32:L34"/>
    <mergeCell ref="G32:G34"/>
    <mergeCell ref="G35:G37"/>
    <mergeCell ref="M38:M40"/>
    <mergeCell ref="F41:F43"/>
    <mergeCell ref="H41:H43"/>
    <mergeCell ref="I41:I43"/>
    <mergeCell ref="J41:J43"/>
    <mergeCell ref="L41:L43"/>
    <mergeCell ref="M41:M43"/>
    <mergeCell ref="F38:F40"/>
    <mergeCell ref="H38:H40"/>
    <mergeCell ref="I38:I40"/>
    <mergeCell ref="J38:J40"/>
    <mergeCell ref="L38:L40"/>
    <mergeCell ref="G38:G40"/>
    <mergeCell ref="G41:G43"/>
    <mergeCell ref="M47:M49"/>
    <mergeCell ref="F47:F49"/>
    <mergeCell ref="H47:H49"/>
    <mergeCell ref="I47:I49"/>
    <mergeCell ref="J47:J49"/>
    <mergeCell ref="L47:L49"/>
    <mergeCell ref="F44:F46"/>
    <mergeCell ref="H44:H46"/>
    <mergeCell ref="I44:I46"/>
    <mergeCell ref="J44:J46"/>
    <mergeCell ref="L44:L46"/>
    <mergeCell ref="M44:M46"/>
    <mergeCell ref="G44:G46"/>
    <mergeCell ref="G47:G49"/>
    <mergeCell ref="K47:K49"/>
    <mergeCell ref="G2:G4"/>
    <mergeCell ref="G5:G7"/>
    <mergeCell ref="G8:G10"/>
    <mergeCell ref="G11:G13"/>
    <mergeCell ref="G14:G16"/>
    <mergeCell ref="G17:G19"/>
    <mergeCell ref="G20:G22"/>
    <mergeCell ref="G23:G25"/>
    <mergeCell ref="G26:G28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Royston Tan</dc:creator>
  <cp:lastModifiedBy>Royston Tan</cp:lastModifiedBy>
  <dcterms:created xsi:type="dcterms:W3CDTF">2018-05-31T02:17:19Z</dcterms:created>
  <dcterms:modified xsi:type="dcterms:W3CDTF">2018-10-24T08:36:15Z</dcterms:modified>
</cp:coreProperties>
</file>