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<sst xmlns="http://schemas.openxmlformats.org/spreadsheetml/2006/main" count="461" uniqueCount="113">
  <si>
    <t>coc 10mg/kg</t>
  </si>
  <si>
    <t>Date</t>
  </si>
  <si>
    <t>Exp. #</t>
  </si>
  <si>
    <t>Group</t>
  </si>
  <si>
    <t>Treatment</t>
  </si>
  <si>
    <t>Sex</t>
  </si>
  <si>
    <t>Litter</t>
  </si>
  <si>
    <t>Toe</t>
  </si>
  <si>
    <t>Age (P)</t>
  </si>
  <si>
    <t>Day 2 | Day 3</t>
  </si>
  <si>
    <t>Time in G(s)</t>
  </si>
  <si>
    <t>Time in W(s)</t>
  </si>
  <si>
    <t>Time in B(s)</t>
  </si>
  <si>
    <t>Box #</t>
  </si>
  <si>
    <t>Initial Preference</t>
  </si>
  <si>
    <t>weight(g)</t>
  </si>
  <si>
    <t>CS</t>
  </si>
  <si>
    <t>Pre CS time</t>
  </si>
  <si>
    <t>Pre SS time</t>
  </si>
  <si>
    <t>Post CS time</t>
  </si>
  <si>
    <t>Post SS time</t>
  </si>
  <si>
    <t>Post gray time</t>
  </si>
  <si>
    <t>Post Preference score</t>
  </si>
  <si>
    <t>[Post CS]-[Pre CS]</t>
  </si>
  <si>
    <t>SP 6</t>
  </si>
  <si>
    <t>CON</t>
  </si>
  <si>
    <t>Veh</t>
  </si>
  <si>
    <t>M</t>
  </si>
  <si>
    <t>HB 242</t>
  </si>
  <si>
    <t xml:space="preserve">  sal | coc</t>
  </si>
  <si>
    <t>B</t>
  </si>
  <si>
    <t>SP 8</t>
  </si>
  <si>
    <t>HB 246</t>
  </si>
  <si>
    <t>coc | sal</t>
  </si>
  <si>
    <t>SP 12</t>
  </si>
  <si>
    <t>W</t>
  </si>
  <si>
    <t>SP 16</t>
  </si>
  <si>
    <t>HB 248</t>
  </si>
  <si>
    <t>SP 18</t>
  </si>
  <si>
    <t>HB 250</t>
  </si>
  <si>
    <t>SP 24</t>
  </si>
  <si>
    <t>HB 252</t>
  </si>
  <si>
    <t>SP 26</t>
  </si>
  <si>
    <t>HB 256</t>
  </si>
  <si>
    <t>SP 28</t>
  </si>
  <si>
    <t>AVERAGE</t>
  </si>
  <si>
    <t>ST.ERR</t>
  </si>
  <si>
    <t>SP 5</t>
  </si>
  <si>
    <t>MS</t>
  </si>
  <si>
    <t>HB 243</t>
  </si>
  <si>
    <t>SP 7</t>
  </si>
  <si>
    <t>HB 245</t>
  </si>
  <si>
    <t>SP 13</t>
  </si>
  <si>
    <t>SP 15</t>
  </si>
  <si>
    <t>SP 17</t>
  </si>
  <si>
    <t>HB 251</t>
  </si>
  <si>
    <t>SP 23</t>
  </si>
  <si>
    <t>HB 253</t>
  </si>
  <si>
    <t>SP 25</t>
  </si>
  <si>
    <t>HB 257</t>
  </si>
  <si>
    <t>SP 27</t>
  </si>
  <si>
    <t>SP 2</t>
  </si>
  <si>
    <t>Xpro1595</t>
  </si>
  <si>
    <t>SP 4</t>
  </si>
  <si>
    <t>HB 244</t>
  </si>
  <si>
    <t>SP 10</t>
  </si>
  <si>
    <t>SP 14</t>
  </si>
  <si>
    <t>SP 20</t>
  </si>
  <si>
    <t>SP 22</t>
  </si>
  <si>
    <t>SP 30</t>
  </si>
  <si>
    <t>SP 32</t>
  </si>
  <si>
    <t>SP 1</t>
  </si>
  <si>
    <t>SP 3</t>
  </si>
  <si>
    <t>SP 9</t>
  </si>
  <si>
    <t>SP 11</t>
  </si>
  <si>
    <t>SP 19</t>
  </si>
  <si>
    <t>SP 21</t>
  </si>
  <si>
    <t>SP 29</t>
  </si>
  <si>
    <t>SP 31</t>
  </si>
  <si>
    <t>SP6F</t>
  </si>
  <si>
    <t>F</t>
  </si>
  <si>
    <t>SP8F</t>
  </si>
  <si>
    <t>SP2F</t>
  </si>
  <si>
    <t>SP4F</t>
  </si>
  <si>
    <t>SP10F</t>
  </si>
  <si>
    <t>SP12F</t>
  </si>
  <si>
    <t>SP 26F</t>
  </si>
  <si>
    <t>HB 258</t>
  </si>
  <si>
    <t>SP 28F</t>
  </si>
  <si>
    <t>SP5F</t>
  </si>
  <si>
    <t>SP7F</t>
  </si>
  <si>
    <t>HB 249</t>
  </si>
  <si>
    <t>SP1F</t>
  </si>
  <si>
    <t>SP3F</t>
  </si>
  <si>
    <t>SP9F</t>
  </si>
  <si>
    <t>SP11F</t>
  </si>
  <si>
    <t>SP 25F</t>
  </si>
  <si>
    <t>HB 259</t>
  </si>
  <si>
    <t>SP 27F</t>
  </si>
  <si>
    <t>q</t>
  </si>
  <si>
    <t>SP14F</t>
  </si>
  <si>
    <t>XPro1595</t>
  </si>
  <si>
    <t>SP16F</t>
  </si>
  <si>
    <t>SP 18F</t>
  </si>
  <si>
    <t>SP 20F</t>
  </si>
  <si>
    <t>SP 22F</t>
  </si>
  <si>
    <t>SP 24F</t>
  </si>
  <si>
    <t>SP13F</t>
  </si>
  <si>
    <t>SP15F</t>
  </si>
  <si>
    <t>SP 17F</t>
  </si>
  <si>
    <t>SP 19F</t>
  </si>
  <si>
    <t>SP 21F</t>
  </si>
  <si>
    <t>SP 23F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</si>
</sst>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8">
    <font>
      <sz val="10.0"/>
      <color rgb="FF000000"/>
      <name val="Arial"/>
    </font>
    <font>
      <name val="Arial"/>
    </font>
    <font>
      <b/>
      <color rgb="FFFFFFFF"/>
      <name val="Arial"/>
    </font>
    <font/>
    <font>
      <color rgb="FFFFFFFF"/>
      <name val="Arial"/>
    </font>
    <font>
      <b/>
      <name val="Arial"/>
    </font>
    <font>
      <sz val="8.0"/>
      <name val="Arial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A4C2F4"/>
        <bgColor rgb="FFA4C2F4"/>
      </patternFill>
    </fill>
  </fills>
  <borders count="8">
    <border/>
    <border>
      <bottom/>
    </border>
    <border>
      <left/>
      <right/>
      <bottom style="thin">
        <color rgb="FF000000"/>
      </bottom>
    </border>
    <border>
      <right/>
      <bottom style="thin">
        <color rgb="FF000000"/>
      </bottom>
    </border>
    <border>
      <right/>
    </border>
    <border>
      <left style="thin">
        <color rgb="FF000000"/>
      </left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1" fillId="3" fontId="2" numFmtId="0" xfId="0" applyAlignment="1" applyBorder="1" applyFill="1" applyFont="1">
      <alignment horizontal="center" vertical="bottom"/>
    </xf>
    <xf borderId="0" fillId="0" fontId="3" numFmtId="0" xfId="0" applyAlignment="1" applyFont="1">
      <alignment horizontal="center"/>
    </xf>
    <xf borderId="2" fillId="2" fontId="4" numFmtId="0" xfId="0" applyAlignment="1" applyBorder="1" applyFont="1">
      <alignment horizontal="center" vertical="bottom"/>
    </xf>
    <xf borderId="3" fillId="2" fontId="2" numFmtId="0" xfId="0" applyAlignment="1" applyBorder="1" applyFont="1">
      <alignment horizontal="center" vertical="bottom"/>
    </xf>
    <xf borderId="3" fillId="2" fontId="2" numFmtId="0" xfId="0" applyAlignment="1" applyBorder="1" applyFont="1">
      <alignment horizontal="center" readingOrder="0" vertical="bottom"/>
    </xf>
    <xf borderId="4" fillId="2" fontId="2" numFmtId="0" xfId="0" applyAlignment="1" applyBorder="1" applyFont="1">
      <alignment horizontal="center" vertical="bottom"/>
    </xf>
    <xf borderId="5" fillId="0" fontId="1" numFmtId="164" xfId="0" applyAlignment="1" applyBorder="1" applyFont="1" applyNumberFormat="1">
      <alignment horizontal="center" readingOrder="0" vertical="bottom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horizontal="center" vertical="bottom"/>
    </xf>
    <xf borderId="0" fillId="0" fontId="5" numFmtId="0" xfId="0" applyAlignment="1" applyFont="1">
      <alignment horizontal="center" readingOrder="0" vertical="bottom"/>
    </xf>
    <xf borderId="0" fillId="0" fontId="1" numFmtId="0" xfId="0" applyAlignment="1" applyFont="1">
      <alignment horizontal="center" vertical="bottom"/>
    </xf>
    <xf borderId="0" fillId="0" fontId="3" numFmtId="0" xfId="0" applyAlignment="1" applyFont="1">
      <alignment horizontal="center" readingOrder="0"/>
    </xf>
    <xf borderId="5" fillId="0" fontId="1" numFmtId="164" xfId="0" applyAlignment="1" applyBorder="1" applyFont="1" applyNumberFormat="1">
      <alignment horizontal="center" readingOrder="0" vertical="bottom"/>
    </xf>
    <xf borderId="0" fillId="0" fontId="1" numFmtId="164" xfId="0" applyAlignment="1" applyFont="1" applyNumberFormat="1">
      <alignment horizontal="center" readingOrder="0" vertical="bottom"/>
    </xf>
    <xf borderId="6" fillId="4" fontId="1" numFmtId="0" xfId="0" applyAlignment="1" applyBorder="1" applyFill="1" applyFont="1">
      <alignment horizontal="center" vertical="bottom"/>
    </xf>
    <xf borderId="6" fillId="4" fontId="5" numFmtId="0" xfId="0" applyAlignment="1" applyBorder="1" applyFont="1">
      <alignment horizontal="center" vertical="bottom"/>
    </xf>
    <xf borderId="6" fillId="4" fontId="5" numFmtId="0" xfId="0" applyAlignment="1" applyBorder="1" applyFont="1">
      <alignment horizontal="center" vertical="bottom"/>
    </xf>
    <xf borderId="6" fillId="0" fontId="3" numFmtId="0" xfId="0" applyAlignment="1" applyBorder="1" applyFont="1">
      <alignment horizontal="center"/>
    </xf>
    <xf borderId="7" fillId="4" fontId="1" numFmtId="0" xfId="0" applyAlignment="1" applyBorder="1" applyFont="1">
      <alignment horizontal="center" vertical="bottom"/>
    </xf>
    <xf borderId="7" fillId="4" fontId="5" numFmtId="0" xfId="0" applyAlignment="1" applyBorder="1" applyFont="1">
      <alignment horizontal="center" vertical="bottom"/>
    </xf>
    <xf borderId="7" fillId="4" fontId="6" numFmtId="0" xfId="0" applyAlignment="1" applyBorder="1" applyFont="1">
      <alignment horizontal="center" vertical="bottom"/>
    </xf>
    <xf borderId="7" fillId="0" fontId="1" numFmtId="164" xfId="0" applyAlignment="1" applyBorder="1" applyFont="1" applyNumberFormat="1">
      <alignment horizontal="center" readingOrder="0" vertical="bottom"/>
    </xf>
    <xf borderId="7" fillId="0" fontId="1" numFmtId="0" xfId="0" applyAlignment="1" applyBorder="1" applyFont="1">
      <alignment horizontal="center" readingOrder="0" vertical="bottom"/>
    </xf>
    <xf borderId="7" fillId="0" fontId="1" numFmtId="0" xfId="0" applyAlignment="1" applyBorder="1" applyFont="1">
      <alignment horizontal="center" readingOrder="0" vertical="bottom"/>
    </xf>
    <xf borderId="7" fillId="0" fontId="3" numFmtId="0" xfId="0" applyAlignment="1" applyBorder="1" applyFont="1">
      <alignment horizontal="center" readingOrder="0"/>
    </xf>
    <xf borderId="7" fillId="0" fontId="5" numFmtId="0" xfId="0" applyAlignment="1" applyBorder="1" applyFont="1">
      <alignment horizontal="center" readingOrder="0" vertical="bottom"/>
    </xf>
    <xf borderId="7" fillId="0" fontId="1" numFmtId="0" xfId="0" applyAlignment="1" applyBorder="1" applyFont="1">
      <alignment horizontal="center" vertical="bottom"/>
    </xf>
    <xf borderId="7" fillId="0" fontId="3" numFmtId="0" xfId="0" applyAlignment="1" applyBorder="1" applyFont="1">
      <alignment horizontal="center"/>
    </xf>
    <xf borderId="0" fillId="4" fontId="1" numFmtId="0" xfId="0" applyAlignment="1" applyFont="1">
      <alignment horizontal="center" vertical="bottom"/>
    </xf>
    <xf borderId="0" fillId="4" fontId="5" numFmtId="0" xfId="0" applyAlignment="1" applyFont="1">
      <alignment horizontal="center" vertical="bottom"/>
    </xf>
    <xf borderId="0" fillId="0" fontId="1" numFmtId="164" xfId="0" applyAlignment="1" applyFont="1" applyNumberFormat="1">
      <alignment horizontal="center" readingOrder="0" vertical="bottom"/>
    </xf>
    <xf borderId="0" fillId="0" fontId="3" numFmtId="164" xfId="0" applyAlignment="1" applyFont="1" applyNumberFormat="1">
      <alignment horizontal="center" readingOrder="0"/>
    </xf>
    <xf borderId="0" fillId="4" fontId="5" numFmtId="0" xfId="0" applyAlignment="1" applyFont="1">
      <alignment horizontal="center" vertical="bottom"/>
    </xf>
    <xf borderId="6" fillId="0" fontId="3" numFmtId="0" xfId="0" applyAlignment="1" applyBorder="1" applyFont="1">
      <alignment horizontal="center" readingOrder="0"/>
    </xf>
    <xf borderId="0" fillId="0" fontId="7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7.29"/>
    <col customWidth="1" min="2" max="2" width="6.57"/>
    <col customWidth="1" min="3" max="3" width="6.71"/>
    <col customWidth="1" min="4" max="4" width="7.0"/>
    <col customWidth="1" min="5" max="5" width="4.43"/>
    <col customWidth="1" min="6" max="6" width="7.29"/>
    <col customWidth="1" min="7" max="7" width="4.29"/>
    <col customWidth="1" min="8" max="8" width="10.14"/>
    <col customWidth="1" min="9" max="9" width="12.57"/>
    <col customWidth="1" min="11" max="11" width="12.14"/>
    <col customWidth="1" min="13" max="13" width="6.14"/>
    <col customWidth="1" min="14" max="14" width="16.14"/>
    <col customWidth="1" min="15" max="15" width="9.86"/>
    <col customWidth="1" min="16" max="16" width="7.43"/>
    <col customWidth="1" min="17" max="18" width="12.0"/>
    <col customWidth="1" min="19" max="19" width="12.57"/>
    <col customWidth="1" min="20" max="20" width="12.43"/>
    <col customWidth="1" min="21" max="21" width="14.0"/>
    <col customWidth="1" min="22" max="22" width="20.71"/>
    <col customWidth="1" min="23" max="23" width="17.43"/>
  </cols>
  <sheetData>
    <row r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3"/>
      <c r="Z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7" t="s">
        <v>22</v>
      </c>
      <c r="W2" s="5" t="s">
        <v>23</v>
      </c>
      <c r="X2" s="3"/>
      <c r="Y2" s="3"/>
      <c r="Z2" s="3"/>
    </row>
    <row r="3">
      <c r="A3" s="8">
        <v>43157.0</v>
      </c>
      <c r="B3" s="9" t="s">
        <v>24</v>
      </c>
      <c r="C3" s="9" t="s">
        <v>25</v>
      </c>
      <c r="D3" s="10" t="s">
        <v>26</v>
      </c>
      <c r="E3" s="10" t="s">
        <v>27</v>
      </c>
      <c r="F3" s="9" t="s">
        <v>28</v>
      </c>
      <c r="G3" s="9">
        <v>3.0</v>
      </c>
      <c r="H3" s="9">
        <v>39.0</v>
      </c>
      <c r="I3" s="9" t="s">
        <v>29</v>
      </c>
      <c r="J3" s="9">
        <v>1018.0</v>
      </c>
      <c r="K3" s="9">
        <v>341.87</v>
      </c>
      <c r="L3" s="9">
        <v>440.13</v>
      </c>
      <c r="M3" s="9">
        <v>2.0</v>
      </c>
      <c r="N3" s="11">
        <f t="shared" ref="N3:N4" si="1">(L3/(K3+L3))*100</f>
        <v>56.2826087</v>
      </c>
      <c r="O3" s="9">
        <v>215.0</v>
      </c>
      <c r="P3" s="12" t="s">
        <v>30</v>
      </c>
      <c r="Q3" s="11">
        <f t="shared" ref="Q3:Q4" si="2">L3</f>
        <v>440.13</v>
      </c>
      <c r="R3" s="11">
        <f t="shared" ref="R3:R4" si="3">K3</f>
        <v>341.87</v>
      </c>
      <c r="S3" s="9">
        <v>720.41</v>
      </c>
      <c r="T3" s="9">
        <v>604.33</v>
      </c>
      <c r="U3" s="9">
        <v>475.26</v>
      </c>
      <c r="V3" s="13">
        <f t="shared" ref="V3:V10" si="4">((S3/(S3+T3))*100)</f>
        <v>54.38123707</v>
      </c>
      <c r="W3" s="11">
        <f t="shared" ref="W3:W6" si="5">S3-Q3</f>
        <v>280.28</v>
      </c>
      <c r="X3" s="3"/>
      <c r="Y3" s="3"/>
      <c r="Z3" s="3"/>
    </row>
    <row r="4">
      <c r="A4" s="8">
        <v>43157.0</v>
      </c>
      <c r="B4" s="9" t="s">
        <v>31</v>
      </c>
      <c r="C4" s="9" t="s">
        <v>25</v>
      </c>
      <c r="D4" s="10" t="s">
        <v>26</v>
      </c>
      <c r="E4" s="10" t="s">
        <v>27</v>
      </c>
      <c r="F4" s="9" t="s">
        <v>32</v>
      </c>
      <c r="G4" s="9">
        <v>2.0</v>
      </c>
      <c r="H4" s="9">
        <v>39.0</v>
      </c>
      <c r="I4" s="14" t="s">
        <v>33</v>
      </c>
      <c r="J4" s="9">
        <v>367.67</v>
      </c>
      <c r="K4" s="9">
        <v>721.07</v>
      </c>
      <c r="L4" s="9">
        <v>711.26</v>
      </c>
      <c r="M4" s="9">
        <v>1.0</v>
      </c>
      <c r="N4" s="11">
        <f t="shared" si="1"/>
        <v>49.65755098</v>
      </c>
      <c r="O4" s="9">
        <v>229.0</v>
      </c>
      <c r="P4" s="12" t="s">
        <v>30</v>
      </c>
      <c r="Q4" s="11">
        <f t="shared" si="2"/>
        <v>711.26</v>
      </c>
      <c r="R4" s="11">
        <f t="shared" si="3"/>
        <v>721.07</v>
      </c>
      <c r="S4" s="9">
        <v>822.19</v>
      </c>
      <c r="T4" s="9">
        <v>701.21</v>
      </c>
      <c r="U4" s="9">
        <v>276.6</v>
      </c>
      <c r="V4" s="13">
        <f t="shared" si="4"/>
        <v>53.97072338</v>
      </c>
      <c r="W4" s="11">
        <f t="shared" si="5"/>
        <v>110.93</v>
      </c>
      <c r="X4" s="3"/>
      <c r="Y4" s="3"/>
      <c r="Z4" s="3"/>
    </row>
    <row r="5">
      <c r="A5" s="15">
        <v>43160.0</v>
      </c>
      <c r="B5" s="9" t="s">
        <v>34</v>
      </c>
      <c r="C5" s="9" t="s">
        <v>25</v>
      </c>
      <c r="D5" s="10" t="s">
        <v>26</v>
      </c>
      <c r="E5" s="10" t="s">
        <v>27</v>
      </c>
      <c r="F5" s="9" t="s">
        <v>32</v>
      </c>
      <c r="G5" s="9">
        <v>1.0</v>
      </c>
      <c r="H5" s="10">
        <v>42.0</v>
      </c>
      <c r="I5" s="9" t="s">
        <v>29</v>
      </c>
      <c r="J5" s="9">
        <v>256.42</v>
      </c>
      <c r="K5" s="9">
        <v>894.01</v>
      </c>
      <c r="L5" s="9">
        <v>649.57</v>
      </c>
      <c r="M5" s="9">
        <v>1.0</v>
      </c>
      <c r="N5" s="11">
        <f t="shared" ref="N5:N7" si="7">(K5/(K5+L5))*100</f>
        <v>57.91795696</v>
      </c>
      <c r="O5" s="9">
        <v>235.0</v>
      </c>
      <c r="P5" s="12" t="s">
        <v>35</v>
      </c>
      <c r="Q5" s="11">
        <f t="shared" ref="Q5:R5" si="6">K5</f>
        <v>894.01</v>
      </c>
      <c r="R5" s="11">
        <f t="shared" si="6"/>
        <v>649.57</v>
      </c>
      <c r="S5" s="9">
        <v>750.59</v>
      </c>
      <c r="T5" s="9">
        <v>848.49</v>
      </c>
      <c r="U5" s="9">
        <v>200.92</v>
      </c>
      <c r="V5" s="13">
        <f t="shared" si="4"/>
        <v>46.93886485</v>
      </c>
      <c r="W5" s="11">
        <f t="shared" si="5"/>
        <v>-143.42</v>
      </c>
      <c r="X5" s="3"/>
      <c r="Y5" s="3"/>
      <c r="Z5" s="3"/>
    </row>
    <row r="6">
      <c r="A6" s="15">
        <v>43160.0</v>
      </c>
      <c r="B6" s="9" t="s">
        <v>36</v>
      </c>
      <c r="C6" s="9" t="s">
        <v>25</v>
      </c>
      <c r="D6" s="10" t="s">
        <v>26</v>
      </c>
      <c r="E6" s="10" t="s">
        <v>27</v>
      </c>
      <c r="F6" s="9" t="s">
        <v>37</v>
      </c>
      <c r="G6" s="9">
        <v>1.0</v>
      </c>
      <c r="H6" s="10">
        <v>42.0</v>
      </c>
      <c r="I6" s="14" t="s">
        <v>33</v>
      </c>
      <c r="J6" s="9">
        <v>172.36</v>
      </c>
      <c r="K6" s="9">
        <v>702.32</v>
      </c>
      <c r="L6" s="9">
        <v>925.32</v>
      </c>
      <c r="M6" s="9">
        <v>2.0</v>
      </c>
      <c r="N6" s="11">
        <f t="shared" si="7"/>
        <v>43.14959082</v>
      </c>
      <c r="O6" s="9">
        <v>226.0</v>
      </c>
      <c r="P6" s="12" t="s">
        <v>35</v>
      </c>
      <c r="Q6" s="11">
        <f t="shared" ref="Q6:R6" si="8">K6</f>
        <v>702.32</v>
      </c>
      <c r="R6" s="11">
        <f t="shared" si="8"/>
        <v>925.32</v>
      </c>
      <c r="S6" s="9">
        <v>692.43</v>
      </c>
      <c r="T6" s="9">
        <v>800.26</v>
      </c>
      <c r="U6" s="9">
        <v>307.31</v>
      </c>
      <c r="V6" s="13">
        <f t="shared" si="4"/>
        <v>46.3880645</v>
      </c>
      <c r="W6" s="11">
        <f t="shared" si="5"/>
        <v>-9.89</v>
      </c>
      <c r="X6" s="3"/>
      <c r="Y6" s="3"/>
      <c r="Z6" s="3"/>
    </row>
    <row r="7">
      <c r="A7" s="16">
        <v>43218.0</v>
      </c>
      <c r="B7" s="9" t="s">
        <v>38</v>
      </c>
      <c r="C7" s="9" t="s">
        <v>25</v>
      </c>
      <c r="D7" s="10" t="s">
        <v>26</v>
      </c>
      <c r="E7" s="10" t="s">
        <v>27</v>
      </c>
      <c r="F7" s="9" t="s">
        <v>39</v>
      </c>
      <c r="G7" s="9">
        <v>1.0</v>
      </c>
      <c r="H7" s="10">
        <v>39.0</v>
      </c>
      <c r="I7" s="9" t="s">
        <v>29</v>
      </c>
      <c r="J7" s="9">
        <v>823.37</v>
      </c>
      <c r="K7" s="9">
        <v>539.11</v>
      </c>
      <c r="L7" s="9">
        <v>437.52</v>
      </c>
      <c r="M7" s="9">
        <v>1.0</v>
      </c>
      <c r="N7" s="11">
        <f t="shared" si="7"/>
        <v>55.2010485</v>
      </c>
      <c r="O7" s="9">
        <v>218.0</v>
      </c>
      <c r="P7" s="12" t="s">
        <v>35</v>
      </c>
      <c r="Q7" s="11">
        <f t="shared" ref="Q7:R7" si="9">K7</f>
        <v>539.11</v>
      </c>
      <c r="R7" s="11">
        <f t="shared" si="9"/>
        <v>437.52</v>
      </c>
      <c r="S7" s="9">
        <v>391.45</v>
      </c>
      <c r="T7" s="9">
        <v>727.83</v>
      </c>
      <c r="U7" s="9">
        <v>680.72</v>
      </c>
      <c r="V7" s="13">
        <f t="shared" si="4"/>
        <v>34.97337574</v>
      </c>
      <c r="W7" s="11">
        <f>T7-Q7</f>
        <v>188.72</v>
      </c>
      <c r="Y7" s="3"/>
      <c r="Z7" s="3"/>
    </row>
    <row r="8">
      <c r="A8" s="16">
        <v>43221.0</v>
      </c>
      <c r="B8" s="9" t="s">
        <v>40</v>
      </c>
      <c r="C8" s="9" t="s">
        <v>25</v>
      </c>
      <c r="D8" s="10" t="s">
        <v>26</v>
      </c>
      <c r="E8" s="10" t="s">
        <v>27</v>
      </c>
      <c r="F8" s="9" t="s">
        <v>41</v>
      </c>
      <c r="G8" s="9">
        <v>1.0</v>
      </c>
      <c r="H8" s="10">
        <v>42.0</v>
      </c>
      <c r="I8" s="14" t="s">
        <v>33</v>
      </c>
      <c r="J8" s="9">
        <v>614.92</v>
      </c>
      <c r="K8" s="9">
        <v>583.61</v>
      </c>
      <c r="L8" s="9">
        <v>601.47</v>
      </c>
      <c r="M8" s="9">
        <v>2.0</v>
      </c>
      <c r="N8" s="11">
        <f>(L8/(K8+L8))*100</f>
        <v>50.75353563</v>
      </c>
      <c r="O8" s="9">
        <v>254.0</v>
      </c>
      <c r="P8" s="12" t="s">
        <v>30</v>
      </c>
      <c r="Q8" s="11">
        <f>L8</f>
        <v>601.47</v>
      </c>
      <c r="R8" s="11">
        <f>K8</f>
        <v>583.61</v>
      </c>
      <c r="S8" s="9">
        <v>765.31</v>
      </c>
      <c r="T8" s="9">
        <v>643.29</v>
      </c>
      <c r="U8" s="9">
        <v>391.4</v>
      </c>
      <c r="V8" s="13">
        <f t="shared" si="4"/>
        <v>54.33125089</v>
      </c>
      <c r="W8" s="11">
        <f>S8-Q8</f>
        <v>163.84</v>
      </c>
      <c r="X8" s="3"/>
      <c r="Y8" s="3"/>
      <c r="Z8" s="3"/>
    </row>
    <row r="9">
      <c r="A9" s="16">
        <v>43227.0</v>
      </c>
      <c r="B9" s="9" t="s">
        <v>42</v>
      </c>
      <c r="C9" s="9" t="s">
        <v>25</v>
      </c>
      <c r="D9" s="10" t="s">
        <v>26</v>
      </c>
      <c r="E9" s="10" t="s">
        <v>27</v>
      </c>
      <c r="F9" s="9" t="s">
        <v>43</v>
      </c>
      <c r="G9" s="9">
        <v>1.0</v>
      </c>
      <c r="H9" s="10">
        <v>41.0</v>
      </c>
      <c r="I9" s="9" t="s">
        <v>29</v>
      </c>
      <c r="J9" s="9">
        <v>981.25</v>
      </c>
      <c r="K9" s="9">
        <v>303.37</v>
      </c>
      <c r="L9" s="9">
        <v>515.38</v>
      </c>
      <c r="M9" s="9">
        <v>1.0</v>
      </c>
      <c r="N9" s="11">
        <f>(K9/(K9+L9))*100</f>
        <v>37.05282443</v>
      </c>
      <c r="O9" s="9">
        <v>243.0</v>
      </c>
      <c r="P9" s="12" t="s">
        <v>35</v>
      </c>
      <c r="Q9" s="11">
        <f t="shared" ref="Q9:R9" si="10">K9</f>
        <v>303.37</v>
      </c>
      <c r="R9" s="11">
        <f t="shared" si="10"/>
        <v>515.38</v>
      </c>
      <c r="S9" s="9">
        <v>321.45</v>
      </c>
      <c r="T9" s="9">
        <v>537.46</v>
      </c>
      <c r="U9" s="9">
        <v>941.09</v>
      </c>
      <c r="V9" s="13">
        <f t="shared" si="4"/>
        <v>37.42534142</v>
      </c>
      <c r="W9" s="11">
        <f>T9-Q9</f>
        <v>234.09</v>
      </c>
      <c r="Y9" s="3"/>
      <c r="Z9" s="3"/>
    </row>
    <row r="10">
      <c r="A10" s="16">
        <v>43227.0</v>
      </c>
      <c r="B10" s="9" t="s">
        <v>44</v>
      </c>
      <c r="C10" s="9" t="s">
        <v>25</v>
      </c>
      <c r="D10" s="10" t="s">
        <v>26</v>
      </c>
      <c r="E10" s="10" t="s">
        <v>27</v>
      </c>
      <c r="F10" s="9" t="s">
        <v>43</v>
      </c>
      <c r="G10" s="9">
        <v>3.0</v>
      </c>
      <c r="H10" s="10">
        <v>41.0</v>
      </c>
      <c r="I10" s="14" t="s">
        <v>33</v>
      </c>
      <c r="J10" s="9">
        <v>986.09</v>
      </c>
      <c r="K10" s="9">
        <v>410.26</v>
      </c>
      <c r="L10" s="9">
        <v>403.65</v>
      </c>
      <c r="M10" s="9">
        <v>2.0</v>
      </c>
      <c r="N10" s="11">
        <f>(L10/(K10+L10))*100</f>
        <v>49.59393545</v>
      </c>
      <c r="O10" s="9">
        <v>241.0</v>
      </c>
      <c r="P10" s="12" t="s">
        <v>30</v>
      </c>
      <c r="Q10" s="11">
        <f>L10</f>
        <v>403.65</v>
      </c>
      <c r="R10" s="11">
        <f>K10</f>
        <v>410.26</v>
      </c>
      <c r="S10" s="9">
        <v>643.28</v>
      </c>
      <c r="T10" s="9">
        <v>695.31</v>
      </c>
      <c r="U10" s="9">
        <v>461.41</v>
      </c>
      <c r="V10" s="13">
        <f t="shared" si="4"/>
        <v>48.0565371</v>
      </c>
      <c r="W10" s="11">
        <f>S10-Q10</f>
        <v>239.63</v>
      </c>
      <c r="X10" s="3"/>
      <c r="Y10" s="3"/>
      <c r="Z10" s="3"/>
    </row>
    <row r="11">
      <c r="A11" s="17"/>
      <c r="B11" s="17"/>
      <c r="C11" s="17"/>
      <c r="D11" s="17"/>
      <c r="E11" s="17"/>
      <c r="F11" s="17"/>
      <c r="G11" s="17"/>
      <c r="H11" s="18" t="s">
        <v>45</v>
      </c>
      <c r="I11" s="17"/>
      <c r="J11" s="17"/>
      <c r="K11" s="17"/>
      <c r="L11" s="17"/>
      <c r="M11" s="17"/>
      <c r="N11" s="19">
        <f t="shared" ref="N11:W11" si="11">average(N3:N10)</f>
        <v>49.95113143</v>
      </c>
      <c r="O11" s="19">
        <f t="shared" si="11"/>
        <v>232.625</v>
      </c>
      <c r="P11" s="19" t="str">
        <f t="shared" si="11"/>
        <v>#DIV/0!</v>
      </c>
      <c r="Q11" s="19">
        <f t="shared" si="11"/>
        <v>574.415</v>
      </c>
      <c r="R11" s="19">
        <f t="shared" si="11"/>
        <v>573.075</v>
      </c>
      <c r="S11" s="19">
        <f t="shared" si="11"/>
        <v>638.38875</v>
      </c>
      <c r="T11" s="19">
        <f t="shared" si="11"/>
        <v>694.7725</v>
      </c>
      <c r="U11" s="19">
        <f t="shared" si="11"/>
        <v>466.83875</v>
      </c>
      <c r="V11" s="19">
        <f t="shared" si="11"/>
        <v>47.05817437</v>
      </c>
      <c r="W11" s="19">
        <f t="shared" si="11"/>
        <v>133.0225</v>
      </c>
      <c r="X11" s="20"/>
      <c r="Y11" s="20"/>
      <c r="Z11" s="20"/>
    </row>
    <row r="12">
      <c r="A12" s="21"/>
      <c r="B12" s="21"/>
      <c r="C12" s="21"/>
      <c r="D12" s="21"/>
      <c r="E12" s="21"/>
      <c r="F12" s="21"/>
      <c r="G12" s="21"/>
      <c r="H12" s="22" t="s">
        <v>46</v>
      </c>
      <c r="I12" s="21"/>
      <c r="J12" s="21"/>
      <c r="K12" s="21"/>
      <c r="L12" s="21"/>
      <c r="M12" s="21"/>
      <c r="N12" s="23">
        <f t="shared" ref="N12:W12" si="12">stdev(N3:N8)/(sqrt(count(N3:N8)-1))</f>
        <v>2.439883707</v>
      </c>
      <c r="O12" s="23">
        <f t="shared" si="12"/>
        <v>6.278534861</v>
      </c>
      <c r="P12" s="23" t="str">
        <f t="shared" si="12"/>
        <v>#DIV/0!</v>
      </c>
      <c r="Q12" s="23">
        <f t="shared" si="12"/>
        <v>70.62730492</v>
      </c>
      <c r="R12" s="23">
        <f t="shared" si="12"/>
        <v>92.88020916</v>
      </c>
      <c r="S12" s="23">
        <f t="shared" si="12"/>
        <v>68.37507491</v>
      </c>
      <c r="T12" s="23">
        <f t="shared" si="12"/>
        <v>41.29155637</v>
      </c>
      <c r="U12" s="23">
        <f t="shared" si="12"/>
        <v>76.74051719</v>
      </c>
      <c r="V12" s="23">
        <f t="shared" si="12"/>
        <v>3.396399174</v>
      </c>
      <c r="W12" s="23">
        <f t="shared" si="12"/>
        <v>68.08261664</v>
      </c>
      <c r="X12" s="3"/>
      <c r="Y12" s="3"/>
      <c r="Z12" s="3"/>
    </row>
    <row r="13">
      <c r="A13" s="8">
        <v>43157.0</v>
      </c>
      <c r="B13" s="9" t="s">
        <v>47</v>
      </c>
      <c r="C13" s="9" t="s">
        <v>48</v>
      </c>
      <c r="D13" s="10" t="s">
        <v>26</v>
      </c>
      <c r="E13" s="10" t="s">
        <v>27</v>
      </c>
      <c r="F13" s="9" t="s">
        <v>49</v>
      </c>
      <c r="G13" s="9">
        <v>3.0</v>
      </c>
      <c r="H13" s="9">
        <v>39.0</v>
      </c>
      <c r="I13" s="9" t="s">
        <v>29</v>
      </c>
      <c r="J13" s="9">
        <v>701.23</v>
      </c>
      <c r="K13" s="9">
        <v>511.29</v>
      </c>
      <c r="L13" s="9">
        <v>587.48</v>
      </c>
      <c r="M13" s="9">
        <v>1.0</v>
      </c>
      <c r="N13" s="11">
        <f>(L13/(K13+L13))*100</f>
        <v>53.46705862</v>
      </c>
      <c r="O13" s="9">
        <v>186.0</v>
      </c>
      <c r="P13" s="12" t="s">
        <v>30</v>
      </c>
      <c r="Q13" s="11">
        <f>L13</f>
        <v>587.48</v>
      </c>
      <c r="R13" s="11">
        <f>K13</f>
        <v>511.29</v>
      </c>
      <c r="S13" s="9">
        <v>781.76</v>
      </c>
      <c r="T13" s="9">
        <v>514.16</v>
      </c>
      <c r="U13" s="9">
        <v>504.8</v>
      </c>
      <c r="V13" s="13">
        <f t="shared" ref="V13:V20" si="14">((S13/(S13+T13))*100)</f>
        <v>60.3247114</v>
      </c>
      <c r="W13" s="11">
        <f t="shared" ref="W13:W20" si="15">S13-Q13</f>
        <v>194.28</v>
      </c>
      <c r="X13" s="3"/>
      <c r="Y13" s="3"/>
      <c r="Z13" s="3"/>
    </row>
    <row r="14">
      <c r="A14" s="8">
        <v>43157.0</v>
      </c>
      <c r="B14" s="9" t="s">
        <v>50</v>
      </c>
      <c r="C14" s="9" t="s">
        <v>48</v>
      </c>
      <c r="D14" s="10" t="s">
        <v>26</v>
      </c>
      <c r="E14" s="10" t="s">
        <v>27</v>
      </c>
      <c r="F14" s="9" t="s">
        <v>51</v>
      </c>
      <c r="G14" s="9">
        <v>6.0</v>
      </c>
      <c r="H14" s="9">
        <v>39.0</v>
      </c>
      <c r="I14" s="14" t="s">
        <v>33</v>
      </c>
      <c r="J14" s="9">
        <v>820.57</v>
      </c>
      <c r="K14" s="9">
        <v>482.0</v>
      </c>
      <c r="L14" s="9">
        <v>497.43</v>
      </c>
      <c r="M14" s="9">
        <v>2.0</v>
      </c>
      <c r="N14" s="11">
        <f t="shared" ref="N14:N16" si="16">(K14/(K14+L14))*100</f>
        <v>49.21229695</v>
      </c>
      <c r="O14" s="9">
        <v>204.0</v>
      </c>
      <c r="P14" s="12" t="s">
        <v>35</v>
      </c>
      <c r="Q14" s="11">
        <f t="shared" ref="Q14:R14" si="13">K14</f>
        <v>482</v>
      </c>
      <c r="R14" s="11">
        <f t="shared" si="13"/>
        <v>497.43</v>
      </c>
      <c r="S14" s="9">
        <v>521.46</v>
      </c>
      <c r="T14" s="9">
        <v>258.0</v>
      </c>
      <c r="U14" s="9">
        <v>1020.54</v>
      </c>
      <c r="V14" s="13">
        <f t="shared" si="14"/>
        <v>66.90016165</v>
      </c>
      <c r="W14" s="11">
        <f t="shared" si="15"/>
        <v>39.46</v>
      </c>
      <c r="X14" s="3"/>
      <c r="Y14" s="3"/>
      <c r="Z14" s="3"/>
    </row>
    <row r="15">
      <c r="A15" s="15">
        <v>43160.0</v>
      </c>
      <c r="B15" s="9" t="s">
        <v>52</v>
      </c>
      <c r="C15" s="9" t="s">
        <v>48</v>
      </c>
      <c r="D15" s="10" t="s">
        <v>26</v>
      </c>
      <c r="E15" s="10" t="s">
        <v>27</v>
      </c>
      <c r="F15" s="9" t="s">
        <v>49</v>
      </c>
      <c r="G15" s="9">
        <v>6.0</v>
      </c>
      <c r="H15" s="10">
        <v>42.0</v>
      </c>
      <c r="I15" s="14" t="s">
        <v>33</v>
      </c>
      <c r="J15" s="9">
        <v>530.19</v>
      </c>
      <c r="K15" s="9">
        <v>763.64</v>
      </c>
      <c r="L15" s="9">
        <v>506.17</v>
      </c>
      <c r="M15" s="9">
        <v>1.0</v>
      </c>
      <c r="N15" s="11">
        <f t="shared" si="16"/>
        <v>60.1381309</v>
      </c>
      <c r="O15" s="9">
        <v>220.0</v>
      </c>
      <c r="P15" s="12" t="s">
        <v>35</v>
      </c>
      <c r="Q15" s="11">
        <f t="shared" ref="Q15:R15" si="17">K15</f>
        <v>763.64</v>
      </c>
      <c r="R15" s="11">
        <f t="shared" si="17"/>
        <v>506.17</v>
      </c>
      <c r="S15" s="9">
        <v>765.1</v>
      </c>
      <c r="T15" s="9">
        <v>491.39</v>
      </c>
      <c r="U15" s="9">
        <v>543.51</v>
      </c>
      <c r="V15" s="13">
        <f t="shared" si="14"/>
        <v>60.89184952</v>
      </c>
      <c r="W15" s="11">
        <f t="shared" si="15"/>
        <v>1.46</v>
      </c>
      <c r="X15" s="3"/>
      <c r="Y15" s="3"/>
      <c r="Z15" s="3"/>
    </row>
    <row r="16">
      <c r="A16" s="15">
        <v>43160.0</v>
      </c>
      <c r="B16" s="9" t="s">
        <v>53</v>
      </c>
      <c r="C16" s="9" t="s">
        <v>48</v>
      </c>
      <c r="D16" s="10" t="s">
        <v>26</v>
      </c>
      <c r="E16" s="10" t="s">
        <v>27</v>
      </c>
      <c r="F16" s="9" t="s">
        <v>51</v>
      </c>
      <c r="G16" s="9">
        <v>3.0</v>
      </c>
      <c r="H16" s="10">
        <v>42.0</v>
      </c>
      <c r="I16" s="9" t="s">
        <v>29</v>
      </c>
      <c r="J16" s="9">
        <v>260.03</v>
      </c>
      <c r="K16" s="9">
        <v>695.64</v>
      </c>
      <c r="L16" s="9">
        <v>844.33</v>
      </c>
      <c r="M16" s="9">
        <v>2.0</v>
      </c>
      <c r="N16" s="11">
        <f t="shared" si="16"/>
        <v>45.17230855</v>
      </c>
      <c r="O16" s="9">
        <v>224.0</v>
      </c>
      <c r="P16" s="12" t="s">
        <v>35</v>
      </c>
      <c r="Q16" s="11">
        <f t="shared" ref="Q16:R16" si="18">K16</f>
        <v>695.64</v>
      </c>
      <c r="R16" s="11">
        <f t="shared" si="18"/>
        <v>844.33</v>
      </c>
      <c r="S16" s="9">
        <v>860.26</v>
      </c>
      <c r="T16" s="9">
        <v>732.67</v>
      </c>
      <c r="U16" s="9">
        <v>207.07</v>
      </c>
      <c r="V16" s="13">
        <f t="shared" si="14"/>
        <v>54.00488408</v>
      </c>
      <c r="W16" s="11">
        <f t="shared" si="15"/>
        <v>164.62</v>
      </c>
      <c r="X16" s="3"/>
      <c r="Y16" s="3"/>
      <c r="Z16" s="3"/>
    </row>
    <row r="17">
      <c r="A17" s="16">
        <v>43218.0</v>
      </c>
      <c r="B17" s="9" t="s">
        <v>54</v>
      </c>
      <c r="C17" s="9" t="s">
        <v>48</v>
      </c>
      <c r="D17" s="10" t="s">
        <v>26</v>
      </c>
      <c r="E17" s="10" t="s">
        <v>27</v>
      </c>
      <c r="F17" s="9" t="s">
        <v>55</v>
      </c>
      <c r="G17" s="9">
        <v>1.0</v>
      </c>
      <c r="H17" s="10">
        <v>39.0</v>
      </c>
      <c r="I17" s="9" t="s">
        <v>29</v>
      </c>
      <c r="J17" s="9">
        <v>542.63</v>
      </c>
      <c r="K17" s="9">
        <v>622.18</v>
      </c>
      <c r="L17" s="9">
        <v>635.19</v>
      </c>
      <c r="M17" s="9">
        <v>1.0</v>
      </c>
      <c r="N17" s="11">
        <f t="shared" ref="N17:N18" si="19">(L17/(K17+L17))*100</f>
        <v>50.51734971</v>
      </c>
      <c r="O17" s="9">
        <v>225.0</v>
      </c>
      <c r="P17" s="12" t="s">
        <v>30</v>
      </c>
      <c r="Q17" s="11">
        <f t="shared" ref="Q17:Q18" si="20">L17</f>
        <v>635.19</v>
      </c>
      <c r="R17" s="11">
        <f t="shared" ref="R17:R18" si="21">K17</f>
        <v>622.18</v>
      </c>
      <c r="S17" s="9">
        <v>774.59</v>
      </c>
      <c r="T17" s="9">
        <v>301.22</v>
      </c>
      <c r="U17" s="9">
        <v>724.19</v>
      </c>
      <c r="V17" s="13">
        <f t="shared" si="14"/>
        <v>72.00063208</v>
      </c>
      <c r="W17" s="11">
        <f t="shared" si="15"/>
        <v>139.4</v>
      </c>
      <c r="X17" s="3"/>
      <c r="Y17" s="3"/>
      <c r="Z17" s="3"/>
    </row>
    <row r="18">
      <c r="A18" s="16">
        <v>43221.0</v>
      </c>
      <c r="B18" s="9" t="s">
        <v>56</v>
      </c>
      <c r="C18" s="9" t="s">
        <v>48</v>
      </c>
      <c r="D18" s="10" t="s">
        <v>26</v>
      </c>
      <c r="E18" s="10" t="s">
        <v>27</v>
      </c>
      <c r="F18" s="9" t="s">
        <v>57</v>
      </c>
      <c r="G18" s="9">
        <v>1.0</v>
      </c>
      <c r="H18" s="10">
        <v>42.0</v>
      </c>
      <c r="I18" s="14" t="s">
        <v>33</v>
      </c>
      <c r="J18" s="9">
        <v>505.37</v>
      </c>
      <c r="K18" s="9">
        <v>565.42</v>
      </c>
      <c r="L18" s="9">
        <v>729.21</v>
      </c>
      <c r="M18" s="9">
        <v>2.0</v>
      </c>
      <c r="N18" s="11">
        <f t="shared" si="19"/>
        <v>56.32574558</v>
      </c>
      <c r="O18" s="9">
        <v>230.0</v>
      </c>
      <c r="P18" s="12" t="s">
        <v>30</v>
      </c>
      <c r="Q18" s="11">
        <f t="shared" si="20"/>
        <v>729.21</v>
      </c>
      <c r="R18" s="11">
        <f t="shared" si="21"/>
        <v>565.42</v>
      </c>
      <c r="S18" s="9">
        <v>899.17</v>
      </c>
      <c r="T18" s="9">
        <v>323.67</v>
      </c>
      <c r="U18" s="9">
        <v>577.16</v>
      </c>
      <c r="V18" s="13">
        <f t="shared" si="14"/>
        <v>73.53128782</v>
      </c>
      <c r="W18" s="11">
        <f t="shared" si="15"/>
        <v>169.96</v>
      </c>
      <c r="X18" s="3"/>
      <c r="Y18" s="3"/>
      <c r="Z18" s="3"/>
    </row>
    <row r="19">
      <c r="A19" s="16">
        <v>43227.0</v>
      </c>
      <c r="B19" s="9" t="s">
        <v>58</v>
      </c>
      <c r="C19" s="9" t="s">
        <v>48</v>
      </c>
      <c r="D19" s="10" t="s">
        <v>26</v>
      </c>
      <c r="E19" s="10" t="s">
        <v>27</v>
      </c>
      <c r="F19" s="9" t="s">
        <v>59</v>
      </c>
      <c r="G19" s="9">
        <v>1.0</v>
      </c>
      <c r="H19" s="10">
        <v>41.0</v>
      </c>
      <c r="I19" s="14" t="s">
        <v>33</v>
      </c>
      <c r="J19" s="9">
        <v>759.74</v>
      </c>
      <c r="K19" s="9">
        <v>497.63</v>
      </c>
      <c r="L19" s="9">
        <v>542.93</v>
      </c>
      <c r="M19" s="9">
        <v>1.0</v>
      </c>
      <c r="N19" s="11">
        <f>(K19/(K19+L19))*100</f>
        <v>47.82328746</v>
      </c>
      <c r="O19" s="9">
        <v>245.0</v>
      </c>
      <c r="P19" s="12" t="s">
        <v>35</v>
      </c>
      <c r="Q19" s="11">
        <f t="shared" ref="Q19:R19" si="22">K19</f>
        <v>497.63</v>
      </c>
      <c r="R19" s="11">
        <f t="shared" si="22"/>
        <v>542.93</v>
      </c>
      <c r="S19" s="9">
        <v>569.42</v>
      </c>
      <c r="T19" s="9">
        <v>527.37</v>
      </c>
      <c r="U19" s="9">
        <v>703.21</v>
      </c>
      <c r="V19" s="13">
        <f t="shared" si="14"/>
        <v>51.91695767</v>
      </c>
      <c r="W19" s="11">
        <f t="shared" si="15"/>
        <v>71.79</v>
      </c>
      <c r="X19" s="3"/>
      <c r="Y19" s="3"/>
      <c r="Z19" s="3"/>
    </row>
    <row r="20">
      <c r="A20" s="16">
        <v>43227.0</v>
      </c>
      <c r="B20" s="9" t="s">
        <v>60</v>
      </c>
      <c r="C20" s="9" t="s">
        <v>48</v>
      </c>
      <c r="D20" s="10" t="s">
        <v>26</v>
      </c>
      <c r="E20" s="10" t="s">
        <v>27</v>
      </c>
      <c r="F20" s="9" t="s">
        <v>59</v>
      </c>
      <c r="G20" s="9">
        <v>3.0</v>
      </c>
      <c r="H20" s="10">
        <v>41.0</v>
      </c>
      <c r="I20" s="9" t="s">
        <v>29</v>
      </c>
      <c r="J20" s="9">
        <v>610.25</v>
      </c>
      <c r="K20" s="9">
        <v>520.34</v>
      </c>
      <c r="L20" s="9">
        <v>669.41</v>
      </c>
      <c r="M20" s="9">
        <v>2.0</v>
      </c>
      <c r="N20" s="11">
        <f>(L20/(K20+L20))*100</f>
        <v>56.2647615</v>
      </c>
      <c r="O20" s="9">
        <v>234.0</v>
      </c>
      <c r="P20" s="12" t="s">
        <v>30</v>
      </c>
      <c r="Q20" s="11">
        <f>L20</f>
        <v>669.41</v>
      </c>
      <c r="R20" s="11">
        <f>K20</f>
        <v>520.34</v>
      </c>
      <c r="S20" s="9">
        <v>831.36</v>
      </c>
      <c r="T20" s="9">
        <v>234.36</v>
      </c>
      <c r="U20" s="9">
        <v>734.28</v>
      </c>
      <c r="V20" s="13">
        <f t="shared" si="14"/>
        <v>78.00923319</v>
      </c>
      <c r="W20" s="11">
        <f t="shared" si="15"/>
        <v>161.95</v>
      </c>
      <c r="X20" s="3"/>
      <c r="Y20" s="3"/>
      <c r="Z20" s="3"/>
    </row>
    <row r="21">
      <c r="A21" s="17"/>
      <c r="B21" s="17"/>
      <c r="C21" s="17"/>
      <c r="D21" s="17"/>
      <c r="E21" s="17"/>
      <c r="F21" s="17"/>
      <c r="G21" s="17"/>
      <c r="H21" s="18" t="s">
        <v>45</v>
      </c>
      <c r="I21" s="17"/>
      <c r="J21" s="17"/>
      <c r="K21" s="17"/>
      <c r="L21" s="17"/>
      <c r="M21" s="17"/>
      <c r="N21" s="19">
        <f t="shared" ref="N21:W21" si="23">average(N13:N20)</f>
        <v>52.36511741</v>
      </c>
      <c r="O21" s="19">
        <f t="shared" si="23"/>
        <v>221</v>
      </c>
      <c r="P21" s="19" t="str">
        <f t="shared" si="23"/>
        <v>#DIV/0!</v>
      </c>
      <c r="Q21" s="19">
        <f t="shared" si="23"/>
        <v>632.525</v>
      </c>
      <c r="R21" s="19">
        <f t="shared" si="23"/>
        <v>576.26125</v>
      </c>
      <c r="S21" s="19">
        <f t="shared" si="23"/>
        <v>750.39</v>
      </c>
      <c r="T21" s="19">
        <f t="shared" si="23"/>
        <v>422.855</v>
      </c>
      <c r="U21" s="19">
        <f t="shared" si="23"/>
        <v>626.845</v>
      </c>
      <c r="V21" s="19">
        <f t="shared" si="23"/>
        <v>64.69746468</v>
      </c>
      <c r="W21" s="19">
        <f t="shared" si="23"/>
        <v>117.865</v>
      </c>
      <c r="X21" s="20"/>
      <c r="Y21" s="20"/>
      <c r="Z21" s="20"/>
    </row>
    <row r="22">
      <c r="A22" s="21"/>
      <c r="B22" s="21"/>
      <c r="C22" s="21"/>
      <c r="D22" s="21"/>
      <c r="E22" s="21"/>
      <c r="F22" s="21"/>
      <c r="G22" s="21"/>
      <c r="H22" s="22" t="s">
        <v>46</v>
      </c>
      <c r="I22" s="21"/>
      <c r="J22" s="21"/>
      <c r="K22" s="21"/>
      <c r="L22" s="21"/>
      <c r="M22" s="21"/>
      <c r="N22" s="23">
        <f t="shared" ref="N22:W22" si="24">stdev(N13:N18)/(sqrt(count(N13:N18)-1))</f>
        <v>2.386150679</v>
      </c>
      <c r="O22" s="23">
        <f t="shared" si="24"/>
        <v>7.464136476</v>
      </c>
      <c r="P22" s="23" t="str">
        <f t="shared" si="24"/>
        <v>#DIV/0!</v>
      </c>
      <c r="Q22" s="23">
        <f t="shared" si="24"/>
        <v>46.31007329</v>
      </c>
      <c r="R22" s="23">
        <f t="shared" si="24"/>
        <v>59.36587017</v>
      </c>
      <c r="S22" s="23">
        <f t="shared" si="24"/>
        <v>58.90170949</v>
      </c>
      <c r="T22" s="23">
        <f t="shared" si="24"/>
        <v>79.91331601</v>
      </c>
      <c r="U22" s="23">
        <f t="shared" si="24"/>
        <v>119.8934109</v>
      </c>
      <c r="V22" s="23">
        <f t="shared" si="24"/>
        <v>3.371127274</v>
      </c>
      <c r="W22" s="23">
        <f t="shared" si="24"/>
        <v>35.15664121</v>
      </c>
      <c r="X22" s="3"/>
      <c r="Y22" s="3"/>
      <c r="Z22" s="3"/>
    </row>
    <row r="23">
      <c r="A23" s="8">
        <v>43157.0</v>
      </c>
      <c r="B23" s="9" t="s">
        <v>61</v>
      </c>
      <c r="C23" s="9" t="s">
        <v>25</v>
      </c>
      <c r="D23" s="10" t="s">
        <v>62</v>
      </c>
      <c r="E23" s="10" t="s">
        <v>27</v>
      </c>
      <c r="F23" s="9" t="s">
        <v>28</v>
      </c>
      <c r="G23" s="9">
        <v>1.0</v>
      </c>
      <c r="H23" s="9">
        <v>39.0</v>
      </c>
      <c r="I23" s="14" t="s">
        <v>33</v>
      </c>
      <c r="J23" s="9">
        <v>595.23</v>
      </c>
      <c r="K23" s="9">
        <v>502.02</v>
      </c>
      <c r="L23" s="9">
        <v>702.75</v>
      </c>
      <c r="M23" s="9">
        <v>2.0</v>
      </c>
      <c r="N23" s="11">
        <f t="shared" ref="N23:N30" si="26">(K23/(K23+L23))*100</f>
        <v>41.66936428</v>
      </c>
      <c r="O23" s="9">
        <v>180.0</v>
      </c>
      <c r="P23" s="12" t="s">
        <v>35</v>
      </c>
      <c r="Q23" s="11">
        <f t="shared" ref="Q23:R23" si="25">K23</f>
        <v>502.02</v>
      </c>
      <c r="R23" s="11">
        <f t="shared" si="25"/>
        <v>702.75</v>
      </c>
      <c r="S23" s="9">
        <v>153.02</v>
      </c>
      <c r="T23" s="9">
        <v>239.42</v>
      </c>
      <c r="U23" s="9">
        <v>1407.56</v>
      </c>
      <c r="V23" s="13">
        <f t="shared" ref="V23:V30" si="27">((S23/(S23+T23))*100)</f>
        <v>38.99194781</v>
      </c>
      <c r="W23" s="11">
        <f t="shared" ref="W23:W30" si="28">S23-Q23</f>
        <v>-349</v>
      </c>
      <c r="X23" s="3"/>
      <c r="Y23" s="3"/>
      <c r="Z23" s="3"/>
    </row>
    <row r="24">
      <c r="A24" s="8">
        <v>43157.0</v>
      </c>
      <c r="B24" s="9" t="s">
        <v>63</v>
      </c>
      <c r="C24" s="9" t="s">
        <v>25</v>
      </c>
      <c r="D24" s="10" t="s">
        <v>62</v>
      </c>
      <c r="E24" s="10" t="s">
        <v>27</v>
      </c>
      <c r="F24" s="9" t="s">
        <v>64</v>
      </c>
      <c r="G24" s="9">
        <v>2.0</v>
      </c>
      <c r="H24" s="9">
        <v>39.0</v>
      </c>
      <c r="I24" s="9" t="s">
        <v>29</v>
      </c>
      <c r="J24" s="9">
        <v>470.99</v>
      </c>
      <c r="K24" s="9">
        <v>775.23</v>
      </c>
      <c r="L24" s="9">
        <v>553.78</v>
      </c>
      <c r="M24" s="9">
        <v>1.0</v>
      </c>
      <c r="N24" s="11">
        <f t="shared" si="26"/>
        <v>58.33138953</v>
      </c>
      <c r="O24" s="9">
        <v>215.0</v>
      </c>
      <c r="P24" s="12" t="s">
        <v>30</v>
      </c>
      <c r="Q24" s="11">
        <f t="shared" ref="Q24:Q26" si="29">L24</f>
        <v>553.78</v>
      </c>
      <c r="R24" s="11">
        <f t="shared" ref="R24:R26" si="30">K24</f>
        <v>775.23</v>
      </c>
      <c r="S24" s="9">
        <v>1135.24</v>
      </c>
      <c r="T24" s="9">
        <v>289.52</v>
      </c>
      <c r="U24" s="9">
        <v>375.24</v>
      </c>
      <c r="V24" s="13">
        <f t="shared" si="27"/>
        <v>79.6793846</v>
      </c>
      <c r="W24" s="11">
        <f t="shared" si="28"/>
        <v>581.46</v>
      </c>
      <c r="X24" s="3"/>
      <c r="Y24" s="3"/>
      <c r="Z24" s="3"/>
    </row>
    <row r="25">
      <c r="A25" s="15">
        <v>43160.0</v>
      </c>
      <c r="B25" s="9" t="s">
        <v>65</v>
      </c>
      <c r="C25" s="9" t="s">
        <v>25</v>
      </c>
      <c r="D25" s="10" t="s">
        <v>62</v>
      </c>
      <c r="E25" s="10" t="s">
        <v>27</v>
      </c>
      <c r="F25" s="9" t="s">
        <v>28</v>
      </c>
      <c r="G25" s="9">
        <v>2.0</v>
      </c>
      <c r="H25" s="10">
        <v>42.0</v>
      </c>
      <c r="I25" s="14" t="s">
        <v>33</v>
      </c>
      <c r="J25" s="9">
        <v>495.26</v>
      </c>
      <c r="K25" s="9">
        <v>742.17</v>
      </c>
      <c r="L25" s="9">
        <v>562.57</v>
      </c>
      <c r="M25" s="9">
        <v>2.0</v>
      </c>
      <c r="N25" s="11">
        <f t="shared" si="26"/>
        <v>56.8825973</v>
      </c>
      <c r="O25" s="9">
        <v>218.0</v>
      </c>
      <c r="P25" s="12" t="s">
        <v>30</v>
      </c>
      <c r="Q25" s="11">
        <f t="shared" si="29"/>
        <v>562.57</v>
      </c>
      <c r="R25" s="11">
        <f t="shared" si="30"/>
        <v>742.17</v>
      </c>
      <c r="S25" s="9">
        <v>424.78</v>
      </c>
      <c r="T25" s="9">
        <v>365.71</v>
      </c>
      <c r="U25" s="9">
        <v>1009.51</v>
      </c>
      <c r="V25" s="13">
        <f t="shared" si="27"/>
        <v>53.73629015</v>
      </c>
      <c r="W25" s="11">
        <f t="shared" si="28"/>
        <v>-137.79</v>
      </c>
      <c r="X25" s="3"/>
      <c r="Y25" s="3"/>
      <c r="Z25" s="3"/>
    </row>
    <row r="26">
      <c r="A26" s="15">
        <v>43160.0</v>
      </c>
      <c r="B26" s="9" t="s">
        <v>66</v>
      </c>
      <c r="C26" s="9" t="s">
        <v>25</v>
      </c>
      <c r="D26" s="10" t="s">
        <v>62</v>
      </c>
      <c r="E26" s="10" t="s">
        <v>27</v>
      </c>
      <c r="F26" s="9" t="s">
        <v>64</v>
      </c>
      <c r="G26" s="9">
        <v>3.0</v>
      </c>
      <c r="H26" s="10">
        <v>42.0</v>
      </c>
      <c r="I26" s="9" t="s">
        <v>29</v>
      </c>
      <c r="J26" s="14">
        <v>800.24</v>
      </c>
      <c r="K26" s="14">
        <v>410.83</v>
      </c>
      <c r="L26" s="14">
        <v>588.93</v>
      </c>
      <c r="M26" s="9">
        <v>1.0</v>
      </c>
      <c r="N26" s="11">
        <f t="shared" si="26"/>
        <v>41.09286229</v>
      </c>
      <c r="O26" s="9">
        <v>223.0</v>
      </c>
      <c r="P26" s="12" t="s">
        <v>30</v>
      </c>
      <c r="Q26" s="11">
        <f t="shared" si="29"/>
        <v>588.93</v>
      </c>
      <c r="R26" s="11">
        <f t="shared" si="30"/>
        <v>410.83</v>
      </c>
      <c r="S26" s="9">
        <v>342.6</v>
      </c>
      <c r="T26" s="9">
        <v>824.17</v>
      </c>
      <c r="U26" s="9">
        <v>633.23</v>
      </c>
      <c r="V26" s="13">
        <f t="shared" si="27"/>
        <v>29.36311355</v>
      </c>
      <c r="W26" s="11">
        <f t="shared" si="28"/>
        <v>-246.33</v>
      </c>
      <c r="X26" s="3"/>
      <c r="Y26" s="3"/>
      <c r="Z26" s="3"/>
    </row>
    <row r="27">
      <c r="A27" s="16">
        <v>43218.0</v>
      </c>
      <c r="B27" s="9" t="s">
        <v>67</v>
      </c>
      <c r="C27" s="9" t="s">
        <v>25</v>
      </c>
      <c r="D27" s="10" t="s">
        <v>62</v>
      </c>
      <c r="E27" s="10" t="s">
        <v>27</v>
      </c>
      <c r="F27" s="9" t="s">
        <v>41</v>
      </c>
      <c r="G27" s="9">
        <v>2.0</v>
      </c>
      <c r="H27" s="10">
        <v>39.0</v>
      </c>
      <c r="I27" s="14" t="s">
        <v>33</v>
      </c>
      <c r="J27" s="14">
        <v>763.39</v>
      </c>
      <c r="K27" s="14">
        <v>576.23</v>
      </c>
      <c r="L27" s="14">
        <v>460.38</v>
      </c>
      <c r="M27" s="9">
        <v>2.0</v>
      </c>
      <c r="N27" s="11">
        <f t="shared" si="26"/>
        <v>55.58792603</v>
      </c>
      <c r="O27" s="9">
        <v>225.0</v>
      </c>
      <c r="P27" s="12" t="s">
        <v>35</v>
      </c>
      <c r="Q27" s="11">
        <f t="shared" ref="Q27:R27" si="31">K27</f>
        <v>576.23</v>
      </c>
      <c r="R27" s="11">
        <f t="shared" si="31"/>
        <v>460.38</v>
      </c>
      <c r="S27" s="9">
        <v>316.38</v>
      </c>
      <c r="T27" s="9">
        <v>622.29</v>
      </c>
      <c r="U27" s="9">
        <v>861.33</v>
      </c>
      <c r="V27" s="13">
        <f t="shared" si="27"/>
        <v>33.70513599</v>
      </c>
      <c r="W27" s="11">
        <f t="shared" si="28"/>
        <v>-259.85</v>
      </c>
      <c r="X27" s="3"/>
      <c r="Y27" s="3"/>
      <c r="Z27" s="3"/>
    </row>
    <row r="28">
      <c r="A28" s="16">
        <v>43221.0</v>
      </c>
      <c r="B28" s="9" t="s">
        <v>68</v>
      </c>
      <c r="C28" s="9" t="s">
        <v>25</v>
      </c>
      <c r="D28" s="10" t="s">
        <v>62</v>
      </c>
      <c r="E28" s="10" t="s">
        <v>27</v>
      </c>
      <c r="F28" s="9" t="s">
        <v>39</v>
      </c>
      <c r="G28" s="9">
        <v>2.0</v>
      </c>
      <c r="H28" s="10">
        <v>42.0</v>
      </c>
      <c r="I28" s="9" t="s">
        <v>29</v>
      </c>
      <c r="J28" s="14">
        <v>449.83</v>
      </c>
      <c r="K28" s="14">
        <v>664.78</v>
      </c>
      <c r="L28" s="14">
        <v>685.39</v>
      </c>
      <c r="M28" s="9">
        <v>1.0</v>
      </c>
      <c r="N28" s="11">
        <f t="shared" si="26"/>
        <v>49.23676278</v>
      </c>
      <c r="O28" s="9">
        <v>228.0</v>
      </c>
      <c r="P28" s="12" t="s">
        <v>35</v>
      </c>
      <c r="Q28" s="11">
        <f t="shared" ref="Q28:R28" si="32">K28</f>
        <v>664.78</v>
      </c>
      <c r="R28" s="11">
        <f t="shared" si="32"/>
        <v>685.39</v>
      </c>
      <c r="S28" s="9">
        <v>624.19</v>
      </c>
      <c r="T28" s="9">
        <v>675.17</v>
      </c>
      <c r="U28" s="9">
        <v>500.64</v>
      </c>
      <c r="V28" s="13">
        <f t="shared" si="27"/>
        <v>48.03826499</v>
      </c>
      <c r="W28" s="11">
        <f t="shared" si="28"/>
        <v>-40.59</v>
      </c>
      <c r="X28" s="3"/>
      <c r="Y28" s="3"/>
      <c r="Z28" s="3"/>
    </row>
    <row r="29">
      <c r="A29" s="16">
        <v>43227.0</v>
      </c>
      <c r="B29" s="9" t="s">
        <v>69</v>
      </c>
      <c r="C29" s="9" t="s">
        <v>25</v>
      </c>
      <c r="D29" s="10" t="s">
        <v>62</v>
      </c>
      <c r="E29" s="10" t="s">
        <v>27</v>
      </c>
      <c r="F29" s="9" t="s">
        <v>43</v>
      </c>
      <c r="G29" s="9">
        <v>2.0</v>
      </c>
      <c r="H29" s="10">
        <v>41.0</v>
      </c>
      <c r="I29" s="14" t="s">
        <v>33</v>
      </c>
      <c r="J29" s="14">
        <v>748.74</v>
      </c>
      <c r="K29" s="14">
        <v>550.34</v>
      </c>
      <c r="L29" s="14">
        <v>500.92</v>
      </c>
      <c r="M29" s="9">
        <v>1.0</v>
      </c>
      <c r="N29" s="11">
        <f t="shared" si="26"/>
        <v>52.35051272</v>
      </c>
      <c r="O29" s="9">
        <v>226.0</v>
      </c>
      <c r="P29" s="12" t="s">
        <v>35</v>
      </c>
      <c r="Q29" s="11">
        <f t="shared" ref="Q29:R29" si="33">K29</f>
        <v>550.34</v>
      </c>
      <c r="R29" s="11">
        <f t="shared" si="33"/>
        <v>500.92</v>
      </c>
      <c r="S29" s="9">
        <v>695.39</v>
      </c>
      <c r="T29" s="9">
        <v>636.42</v>
      </c>
      <c r="U29" s="9">
        <v>468.19</v>
      </c>
      <c r="V29" s="13">
        <f t="shared" si="27"/>
        <v>52.21390439</v>
      </c>
      <c r="W29" s="11">
        <f t="shared" si="28"/>
        <v>145.05</v>
      </c>
      <c r="X29" s="3"/>
      <c r="Y29" s="3"/>
      <c r="Z29" s="3"/>
    </row>
    <row r="30">
      <c r="A30" s="24">
        <v>43227.0</v>
      </c>
      <c r="B30" s="25" t="s">
        <v>70</v>
      </c>
      <c r="C30" s="25" t="s">
        <v>25</v>
      </c>
      <c r="D30" s="26" t="s">
        <v>62</v>
      </c>
      <c r="E30" s="26" t="s">
        <v>27</v>
      </c>
      <c r="F30" s="25" t="s">
        <v>43</v>
      </c>
      <c r="G30" s="25">
        <v>4.0</v>
      </c>
      <c r="H30" s="26">
        <v>41.0</v>
      </c>
      <c r="I30" s="9" t="s">
        <v>29</v>
      </c>
      <c r="J30" s="27">
        <v>709.26</v>
      </c>
      <c r="K30" s="27">
        <v>556.38</v>
      </c>
      <c r="L30" s="27">
        <v>534.36</v>
      </c>
      <c r="M30" s="25">
        <v>2.0</v>
      </c>
      <c r="N30" s="11">
        <f t="shared" si="26"/>
        <v>51.00940646</v>
      </c>
      <c r="O30" s="25">
        <v>224.0</v>
      </c>
      <c r="P30" s="28" t="s">
        <v>30</v>
      </c>
      <c r="Q30" s="29">
        <f>L30</f>
        <v>534.36</v>
      </c>
      <c r="R30" s="29">
        <f>K30</f>
        <v>556.38</v>
      </c>
      <c r="S30" s="25">
        <v>505.17</v>
      </c>
      <c r="T30" s="25">
        <v>485.46</v>
      </c>
      <c r="U30" s="25">
        <v>809.37</v>
      </c>
      <c r="V30" s="13">
        <f t="shared" si="27"/>
        <v>50.99482148</v>
      </c>
      <c r="W30" s="11">
        <f t="shared" si="28"/>
        <v>-29.19</v>
      </c>
      <c r="X30" s="30"/>
      <c r="Y30" s="30"/>
      <c r="Z30" s="30"/>
    </row>
    <row r="31">
      <c r="A31" s="31"/>
      <c r="B31" s="31"/>
      <c r="C31" s="31"/>
      <c r="D31" s="17"/>
      <c r="E31" s="31"/>
      <c r="F31" s="31"/>
      <c r="G31" s="31"/>
      <c r="H31" s="32" t="s">
        <v>45</v>
      </c>
      <c r="I31" s="17"/>
      <c r="J31" s="31"/>
      <c r="K31" s="31"/>
      <c r="L31" s="31"/>
      <c r="M31" s="31"/>
      <c r="N31" s="19">
        <f t="shared" ref="N31:W31" si="34">average(N23:N30)</f>
        <v>50.77010267</v>
      </c>
      <c r="O31" s="19">
        <f t="shared" si="34"/>
        <v>217.375</v>
      </c>
      <c r="P31" s="19" t="str">
        <f t="shared" si="34"/>
        <v>#DIV/0!</v>
      </c>
      <c r="Q31" s="19">
        <f t="shared" si="34"/>
        <v>566.62625</v>
      </c>
      <c r="R31" s="19">
        <f t="shared" si="34"/>
        <v>604.25625</v>
      </c>
      <c r="S31" s="19">
        <f t="shared" si="34"/>
        <v>524.59625</v>
      </c>
      <c r="T31" s="19">
        <f t="shared" si="34"/>
        <v>517.27</v>
      </c>
      <c r="U31" s="19">
        <f t="shared" si="34"/>
        <v>758.13375</v>
      </c>
      <c r="V31" s="19">
        <f t="shared" si="34"/>
        <v>48.34035787</v>
      </c>
      <c r="W31" s="19">
        <f t="shared" si="34"/>
        <v>-42.03</v>
      </c>
      <c r="X31" s="3"/>
      <c r="Y31" s="3"/>
      <c r="Z31" s="3"/>
    </row>
    <row r="32">
      <c r="A32" s="21"/>
      <c r="B32" s="21"/>
      <c r="C32" s="21"/>
      <c r="D32" s="21"/>
      <c r="E32" s="21"/>
      <c r="F32" s="21"/>
      <c r="G32" s="21"/>
      <c r="H32" s="22" t="s">
        <v>46</v>
      </c>
      <c r="I32" s="21"/>
      <c r="J32" s="21"/>
      <c r="K32" s="21"/>
      <c r="L32" s="21"/>
      <c r="M32" s="21"/>
      <c r="N32" s="23">
        <f t="shared" ref="N32:W32" si="35">stdev(N23:N30)/(sqrt(count(N23:N30)-1))</f>
        <v>2.470749641</v>
      </c>
      <c r="O32" s="23">
        <f t="shared" si="35"/>
        <v>5.931367671</v>
      </c>
      <c r="P32" s="23" t="str">
        <f t="shared" si="35"/>
        <v>#DIV/0!</v>
      </c>
      <c r="Q32" s="23">
        <f t="shared" si="35"/>
        <v>18.00546832</v>
      </c>
      <c r="R32" s="23">
        <f t="shared" si="35"/>
        <v>52.6095621</v>
      </c>
      <c r="S32" s="23">
        <f t="shared" si="35"/>
        <v>114.0051399</v>
      </c>
      <c r="T32" s="23">
        <f t="shared" si="35"/>
        <v>77.9061363</v>
      </c>
      <c r="U32" s="23">
        <f t="shared" si="35"/>
        <v>128.6347521</v>
      </c>
      <c r="V32" s="23">
        <f t="shared" si="35"/>
        <v>5.881674711</v>
      </c>
      <c r="W32" s="23">
        <f t="shared" si="35"/>
        <v>112.1669898</v>
      </c>
      <c r="X32" s="3"/>
      <c r="Y32" s="3"/>
      <c r="Z32" s="3"/>
    </row>
    <row r="33">
      <c r="A33" s="8">
        <v>43157.0</v>
      </c>
      <c r="B33" s="9" t="s">
        <v>71</v>
      </c>
      <c r="C33" s="9" t="s">
        <v>48</v>
      </c>
      <c r="D33" s="10" t="s">
        <v>62</v>
      </c>
      <c r="E33" s="10" t="s">
        <v>27</v>
      </c>
      <c r="F33" s="9" t="s">
        <v>49</v>
      </c>
      <c r="G33" s="9">
        <v>1.0</v>
      </c>
      <c r="H33" s="9">
        <v>39.0</v>
      </c>
      <c r="I33" s="14" t="s">
        <v>33</v>
      </c>
      <c r="J33" s="9">
        <v>767.27</v>
      </c>
      <c r="K33" s="9">
        <v>692.31</v>
      </c>
      <c r="L33" s="9">
        <v>340.42</v>
      </c>
      <c r="M33" s="9">
        <v>1.0</v>
      </c>
      <c r="N33" s="11">
        <f>(L33/(K33+L33))*100</f>
        <v>32.96311717</v>
      </c>
      <c r="O33" s="9">
        <v>207.0</v>
      </c>
      <c r="P33" s="12" t="s">
        <v>30</v>
      </c>
      <c r="Q33" s="11">
        <f>L33</f>
        <v>340.42</v>
      </c>
      <c r="R33" s="11">
        <f>K33</f>
        <v>692.31</v>
      </c>
      <c r="S33" s="9">
        <v>455.34</v>
      </c>
      <c r="T33" s="9">
        <v>781.03</v>
      </c>
      <c r="U33" s="9">
        <v>563.63</v>
      </c>
      <c r="V33" s="13">
        <f t="shared" ref="V33:V40" si="37">((S33/(S33+T33))*100)</f>
        <v>36.82878103</v>
      </c>
      <c r="W33" s="11">
        <f t="shared" ref="W33:W40" si="38">S33-Q33</f>
        <v>114.92</v>
      </c>
      <c r="X33" s="3"/>
      <c r="Y33" s="3"/>
      <c r="Z33" s="3"/>
    </row>
    <row r="34">
      <c r="A34" s="8">
        <v>43157.0</v>
      </c>
      <c r="B34" s="9" t="s">
        <v>72</v>
      </c>
      <c r="C34" s="9" t="s">
        <v>48</v>
      </c>
      <c r="D34" s="10" t="s">
        <v>62</v>
      </c>
      <c r="E34" s="10" t="s">
        <v>27</v>
      </c>
      <c r="F34" s="9" t="s">
        <v>51</v>
      </c>
      <c r="G34" s="9">
        <v>2.0</v>
      </c>
      <c r="H34" s="9">
        <v>39.0</v>
      </c>
      <c r="I34" s="9" t="s">
        <v>29</v>
      </c>
      <c r="J34" s="9">
        <v>534.89</v>
      </c>
      <c r="K34" s="9">
        <v>655.01</v>
      </c>
      <c r="L34" s="9">
        <v>610.1</v>
      </c>
      <c r="M34" s="9">
        <v>2.0</v>
      </c>
      <c r="N34" s="11">
        <f t="shared" ref="N34:N35" si="39">(K34/(K34+L34))*100</f>
        <v>51.77494447</v>
      </c>
      <c r="O34" s="9">
        <v>201.0</v>
      </c>
      <c r="P34" s="12" t="s">
        <v>35</v>
      </c>
      <c r="Q34" s="11">
        <f t="shared" ref="Q34:R34" si="36">K34</f>
        <v>655.01</v>
      </c>
      <c r="R34" s="11">
        <f t="shared" si="36"/>
        <v>610.1</v>
      </c>
      <c r="S34" s="9">
        <v>474.35</v>
      </c>
      <c r="T34" s="9">
        <v>624.84</v>
      </c>
      <c r="U34" s="9">
        <v>700.81</v>
      </c>
      <c r="V34" s="13">
        <f t="shared" si="37"/>
        <v>43.15450468</v>
      </c>
      <c r="W34" s="11">
        <f t="shared" si="38"/>
        <v>-180.66</v>
      </c>
      <c r="X34" s="3"/>
      <c r="Y34" s="3"/>
      <c r="Z34" s="3"/>
    </row>
    <row r="35">
      <c r="A35" s="15">
        <v>43160.0</v>
      </c>
      <c r="B35" s="9" t="s">
        <v>73</v>
      </c>
      <c r="C35" s="9" t="s">
        <v>48</v>
      </c>
      <c r="D35" s="10" t="s">
        <v>62</v>
      </c>
      <c r="E35" s="10" t="s">
        <v>27</v>
      </c>
      <c r="F35" s="9" t="s">
        <v>49</v>
      </c>
      <c r="G35" s="9">
        <v>2.0</v>
      </c>
      <c r="H35" s="10">
        <v>42.0</v>
      </c>
      <c r="I35" s="9" t="s">
        <v>29</v>
      </c>
      <c r="J35" s="9">
        <v>341.01</v>
      </c>
      <c r="K35" s="9">
        <v>827.56</v>
      </c>
      <c r="L35" s="9">
        <v>631.43</v>
      </c>
      <c r="M35" s="9">
        <v>1.0</v>
      </c>
      <c r="N35" s="11">
        <f t="shared" si="39"/>
        <v>56.72143058</v>
      </c>
      <c r="O35" s="9">
        <v>227.0</v>
      </c>
      <c r="P35" s="12" t="s">
        <v>35</v>
      </c>
      <c r="Q35" s="11">
        <f t="shared" ref="Q35:R35" si="40">K35</f>
        <v>827.56</v>
      </c>
      <c r="R35" s="11">
        <f t="shared" si="40"/>
        <v>631.43</v>
      </c>
      <c r="S35" s="9">
        <v>426.19</v>
      </c>
      <c r="T35" s="9">
        <v>400.26</v>
      </c>
      <c r="U35" s="9">
        <v>973.55</v>
      </c>
      <c r="V35" s="13">
        <f t="shared" si="37"/>
        <v>51.56875794</v>
      </c>
      <c r="W35" s="11">
        <f t="shared" si="38"/>
        <v>-401.37</v>
      </c>
      <c r="X35" s="3"/>
      <c r="Y35" s="3"/>
      <c r="Z35" s="3"/>
    </row>
    <row r="36">
      <c r="A36" s="15">
        <v>43160.0</v>
      </c>
      <c r="B36" s="9" t="s">
        <v>74</v>
      </c>
      <c r="C36" s="9" t="s">
        <v>48</v>
      </c>
      <c r="D36" s="10" t="s">
        <v>62</v>
      </c>
      <c r="E36" s="10" t="s">
        <v>27</v>
      </c>
      <c r="F36" s="9" t="s">
        <v>51</v>
      </c>
      <c r="G36" s="9">
        <v>1.0</v>
      </c>
      <c r="H36" s="10">
        <v>42.0</v>
      </c>
      <c r="I36" s="14" t="s">
        <v>33</v>
      </c>
      <c r="J36" s="9">
        <v>491.03</v>
      </c>
      <c r="K36" s="9">
        <v>472.02</v>
      </c>
      <c r="L36" s="9">
        <v>836.95</v>
      </c>
      <c r="M36" s="9">
        <v>2.0</v>
      </c>
      <c r="N36" s="11">
        <f t="shared" ref="N36:N37" si="41">(L36/(K36+L36))*100</f>
        <v>63.93958609</v>
      </c>
      <c r="O36" s="9">
        <v>215.0</v>
      </c>
      <c r="P36" s="12" t="s">
        <v>30</v>
      </c>
      <c r="Q36" s="11">
        <f t="shared" ref="Q36:Q37" si="42">L36</f>
        <v>836.95</v>
      </c>
      <c r="R36" s="11">
        <f t="shared" ref="R36:R37" si="43">K36</f>
        <v>472.02</v>
      </c>
      <c r="S36" s="9">
        <v>317.32</v>
      </c>
      <c r="T36" s="9">
        <v>501.76</v>
      </c>
      <c r="U36" s="9">
        <v>980.92</v>
      </c>
      <c r="V36" s="13">
        <f t="shared" si="37"/>
        <v>38.74102652</v>
      </c>
      <c r="W36" s="11">
        <f t="shared" si="38"/>
        <v>-519.63</v>
      </c>
      <c r="X36" s="3"/>
      <c r="Y36" s="3"/>
      <c r="Z36" s="3"/>
    </row>
    <row r="37">
      <c r="A37" s="16">
        <v>43218.0</v>
      </c>
      <c r="B37" s="9" t="s">
        <v>75</v>
      </c>
      <c r="C37" s="9" t="s">
        <v>48</v>
      </c>
      <c r="D37" s="10" t="s">
        <v>62</v>
      </c>
      <c r="E37" s="10" t="s">
        <v>27</v>
      </c>
      <c r="F37" s="9" t="s">
        <v>57</v>
      </c>
      <c r="G37" s="9">
        <v>2.0</v>
      </c>
      <c r="H37" s="10">
        <v>39.0</v>
      </c>
      <c r="I37" s="14" t="s">
        <v>33</v>
      </c>
      <c r="J37" s="9">
        <v>472.12</v>
      </c>
      <c r="K37" s="9">
        <v>729.63</v>
      </c>
      <c r="L37" s="9">
        <v>598.25</v>
      </c>
      <c r="M37" s="9">
        <v>2.0</v>
      </c>
      <c r="N37" s="11">
        <f t="shared" si="41"/>
        <v>45.05301684</v>
      </c>
      <c r="O37" s="9">
        <v>216.0</v>
      </c>
      <c r="P37" s="12" t="s">
        <v>30</v>
      </c>
      <c r="Q37" s="11">
        <f t="shared" si="42"/>
        <v>598.25</v>
      </c>
      <c r="R37" s="11">
        <f t="shared" si="43"/>
        <v>729.63</v>
      </c>
      <c r="S37" s="9">
        <v>612.63</v>
      </c>
      <c r="T37" s="9">
        <v>464.41</v>
      </c>
      <c r="U37" s="9">
        <v>722.96</v>
      </c>
      <c r="V37" s="13">
        <f t="shared" si="37"/>
        <v>56.88089579</v>
      </c>
      <c r="W37" s="11">
        <f t="shared" si="38"/>
        <v>14.38</v>
      </c>
      <c r="X37" s="3"/>
      <c r="Y37" s="3"/>
      <c r="Z37" s="3"/>
    </row>
    <row r="38">
      <c r="A38" s="16">
        <v>43221.0</v>
      </c>
      <c r="B38" s="9" t="s">
        <v>76</v>
      </c>
      <c r="C38" s="9" t="s">
        <v>48</v>
      </c>
      <c r="D38" s="10" t="s">
        <v>62</v>
      </c>
      <c r="E38" s="10" t="s">
        <v>27</v>
      </c>
      <c r="F38" s="9" t="s">
        <v>55</v>
      </c>
      <c r="G38" s="9">
        <v>2.0</v>
      </c>
      <c r="H38" s="10">
        <v>42.0</v>
      </c>
      <c r="I38" s="9" t="s">
        <v>29</v>
      </c>
      <c r="J38" s="9">
        <v>376.39</v>
      </c>
      <c r="K38" s="9">
        <v>926.38</v>
      </c>
      <c r="L38" s="9">
        <v>497.23</v>
      </c>
      <c r="M38" s="9">
        <v>1.0</v>
      </c>
      <c r="N38" s="11">
        <f t="shared" ref="N38:N39" si="45">(K38/(K38+L38))*100</f>
        <v>65.07259713</v>
      </c>
      <c r="O38" s="9">
        <v>231.0</v>
      </c>
      <c r="P38" s="12" t="s">
        <v>35</v>
      </c>
      <c r="Q38" s="9">
        <f t="shared" ref="Q38:R38" si="44">K38</f>
        <v>926.38</v>
      </c>
      <c r="R38" s="9">
        <f t="shared" si="44"/>
        <v>497.23</v>
      </c>
      <c r="S38" s="9">
        <v>565.42</v>
      </c>
      <c r="T38" s="9">
        <v>500.96</v>
      </c>
      <c r="U38" s="9">
        <v>733.62</v>
      </c>
      <c r="V38" s="13">
        <f t="shared" si="37"/>
        <v>53.02237476</v>
      </c>
      <c r="W38" s="11">
        <f t="shared" si="38"/>
        <v>-360.96</v>
      </c>
      <c r="X38" s="3"/>
      <c r="Y38" s="3"/>
      <c r="Z38" s="3"/>
    </row>
    <row r="39">
      <c r="A39" s="16">
        <v>43227.0</v>
      </c>
      <c r="B39" s="9" t="s">
        <v>77</v>
      </c>
      <c r="C39" s="9" t="s">
        <v>48</v>
      </c>
      <c r="D39" s="10" t="s">
        <v>62</v>
      </c>
      <c r="E39" s="10" t="s">
        <v>27</v>
      </c>
      <c r="F39" s="9" t="s">
        <v>59</v>
      </c>
      <c r="G39" s="9">
        <v>2.0</v>
      </c>
      <c r="H39" s="10">
        <v>41.0</v>
      </c>
      <c r="I39" s="9" t="s">
        <v>29</v>
      </c>
      <c r="J39" s="9">
        <v>698.17</v>
      </c>
      <c r="K39" s="9">
        <v>501.36</v>
      </c>
      <c r="L39" s="9">
        <v>600.47</v>
      </c>
      <c r="M39" s="9">
        <v>1.0</v>
      </c>
      <c r="N39" s="11">
        <f t="shared" si="45"/>
        <v>45.50248223</v>
      </c>
      <c r="O39" s="9">
        <v>242.0</v>
      </c>
      <c r="P39" s="12" t="s">
        <v>35</v>
      </c>
      <c r="Q39" s="9">
        <f t="shared" ref="Q39:R39" si="46">K39</f>
        <v>501.36</v>
      </c>
      <c r="R39" s="9">
        <f t="shared" si="46"/>
        <v>600.47</v>
      </c>
      <c r="S39" s="9">
        <v>925.17</v>
      </c>
      <c r="T39" s="9">
        <v>433.69</v>
      </c>
      <c r="U39" s="9">
        <v>441.14</v>
      </c>
      <c r="V39" s="13">
        <f t="shared" si="37"/>
        <v>68.08427653</v>
      </c>
      <c r="W39" s="11">
        <f t="shared" si="38"/>
        <v>423.81</v>
      </c>
      <c r="X39" s="3"/>
      <c r="Y39" s="3"/>
      <c r="Z39" s="3"/>
    </row>
    <row r="40">
      <c r="A40" s="24">
        <v>43227.0</v>
      </c>
      <c r="B40" s="9" t="s">
        <v>78</v>
      </c>
      <c r="C40" s="9" t="s">
        <v>48</v>
      </c>
      <c r="D40" s="10" t="s">
        <v>62</v>
      </c>
      <c r="E40" s="10" t="s">
        <v>27</v>
      </c>
      <c r="F40" s="9" t="s">
        <v>59</v>
      </c>
      <c r="G40" s="9">
        <v>4.0</v>
      </c>
      <c r="H40" s="10">
        <v>41.0</v>
      </c>
      <c r="I40" s="14" t="s">
        <v>33</v>
      </c>
      <c r="J40" s="9">
        <v>700.36</v>
      </c>
      <c r="K40" s="9">
        <v>690.32</v>
      </c>
      <c r="L40" s="9">
        <v>409.32</v>
      </c>
      <c r="M40" s="9">
        <v>2.0</v>
      </c>
      <c r="N40" s="11">
        <f>(L40/(K40+L40))*100</f>
        <v>37.22309119</v>
      </c>
      <c r="O40" s="9">
        <v>233.0</v>
      </c>
      <c r="P40" s="12" t="s">
        <v>30</v>
      </c>
      <c r="Q40" s="9">
        <f>L40</f>
        <v>409.32</v>
      </c>
      <c r="R40" s="9">
        <f>K40</f>
        <v>690.32</v>
      </c>
      <c r="S40" s="9">
        <v>370.43</v>
      </c>
      <c r="T40" s="9">
        <v>725.36</v>
      </c>
      <c r="U40" s="9">
        <v>704.21</v>
      </c>
      <c r="V40" s="13">
        <f t="shared" si="37"/>
        <v>33.80483487</v>
      </c>
      <c r="W40" s="11">
        <f t="shared" si="38"/>
        <v>-38.89</v>
      </c>
      <c r="X40" s="3"/>
      <c r="Y40" s="3"/>
      <c r="Z40" s="3"/>
    </row>
    <row r="41">
      <c r="A41" s="17"/>
      <c r="B41" s="17"/>
      <c r="C41" s="17"/>
      <c r="D41" s="17"/>
      <c r="E41" s="17"/>
      <c r="F41" s="17"/>
      <c r="G41" s="17"/>
      <c r="H41" s="18" t="s">
        <v>45</v>
      </c>
      <c r="I41" s="17"/>
      <c r="J41" s="17"/>
      <c r="K41" s="17"/>
      <c r="L41" s="17"/>
      <c r="M41" s="17"/>
      <c r="N41" s="19">
        <f t="shared" ref="N41:W41" si="47">average(N33:N40)</f>
        <v>49.78128321</v>
      </c>
      <c r="O41" s="19">
        <f t="shared" si="47"/>
        <v>221.5</v>
      </c>
      <c r="P41" s="19" t="str">
        <f t="shared" si="47"/>
        <v>#DIV/0!</v>
      </c>
      <c r="Q41" s="19">
        <f t="shared" si="47"/>
        <v>636.90625</v>
      </c>
      <c r="R41" s="19">
        <f t="shared" si="47"/>
        <v>615.43875</v>
      </c>
      <c r="S41" s="19">
        <f t="shared" si="47"/>
        <v>518.35625</v>
      </c>
      <c r="T41" s="19">
        <f t="shared" si="47"/>
        <v>554.03875</v>
      </c>
      <c r="U41" s="19">
        <f t="shared" si="47"/>
        <v>727.605</v>
      </c>
      <c r="V41" s="19">
        <f t="shared" si="47"/>
        <v>47.76068151</v>
      </c>
      <c r="W41" s="19">
        <f t="shared" si="47"/>
        <v>-118.55</v>
      </c>
      <c r="X41" s="20"/>
      <c r="Y41" s="20"/>
      <c r="Z41" s="20"/>
    </row>
    <row r="42">
      <c r="A42" s="21"/>
      <c r="B42" s="21"/>
      <c r="C42" s="21"/>
      <c r="D42" s="21"/>
      <c r="E42" s="21"/>
      <c r="F42" s="21"/>
      <c r="G42" s="21"/>
      <c r="H42" s="22" t="s">
        <v>46</v>
      </c>
      <c r="I42" s="21"/>
      <c r="J42" s="21"/>
      <c r="K42" s="21"/>
      <c r="L42" s="21"/>
      <c r="M42" s="21"/>
      <c r="N42" s="23">
        <f t="shared" ref="N42:W42" si="48">stdev(N33:N40)/(sqrt(count(N33:N40)-1))</f>
        <v>4.443857693</v>
      </c>
      <c r="O42" s="23">
        <f t="shared" si="48"/>
        <v>5.299210569</v>
      </c>
      <c r="P42" s="23" t="str">
        <f t="shared" si="48"/>
        <v>#DIV/0!</v>
      </c>
      <c r="Q42" s="23">
        <f t="shared" si="48"/>
        <v>80.81925427</v>
      </c>
      <c r="R42" s="23">
        <f t="shared" si="48"/>
        <v>34.87779379</v>
      </c>
      <c r="S42" s="23">
        <f t="shared" si="48"/>
        <v>71.89844431</v>
      </c>
      <c r="T42" s="23">
        <f t="shared" si="48"/>
        <v>52.99292889</v>
      </c>
      <c r="U42" s="23">
        <f t="shared" si="48"/>
        <v>69.24232565</v>
      </c>
      <c r="V42" s="23">
        <f t="shared" si="48"/>
        <v>4.415318487</v>
      </c>
      <c r="W42" s="23">
        <f t="shared" si="48"/>
        <v>117.4691701</v>
      </c>
      <c r="X42" s="3"/>
      <c r="Y42" s="3"/>
      <c r="Z42" s="3"/>
    </row>
    <row r="43">
      <c r="A43" s="8">
        <v>43165.0</v>
      </c>
      <c r="B43" s="9" t="s">
        <v>79</v>
      </c>
      <c r="C43" s="9" t="s">
        <v>25</v>
      </c>
      <c r="D43" s="10" t="s">
        <v>26</v>
      </c>
      <c r="E43" s="10" t="s">
        <v>80</v>
      </c>
      <c r="F43" s="9" t="s">
        <v>64</v>
      </c>
      <c r="G43" s="9">
        <v>8.0</v>
      </c>
      <c r="H43" s="9">
        <v>46.0</v>
      </c>
      <c r="I43" s="14" t="s">
        <v>33</v>
      </c>
      <c r="J43" s="14">
        <v>377.75</v>
      </c>
      <c r="K43" s="14">
        <v>721.06</v>
      </c>
      <c r="L43" s="14">
        <v>701.19</v>
      </c>
      <c r="M43" s="9">
        <v>2.0</v>
      </c>
      <c r="N43" s="11">
        <f t="shared" ref="N43:N44" si="49">(L43/(K43+L43))*100</f>
        <v>49.30145896</v>
      </c>
      <c r="O43" s="14">
        <v>252.0</v>
      </c>
      <c r="P43" s="12" t="s">
        <v>30</v>
      </c>
      <c r="Q43" s="11">
        <f t="shared" ref="Q43:Q44" si="50">L43</f>
        <v>701.19</v>
      </c>
      <c r="R43" s="11">
        <f t="shared" ref="R43:R44" si="51">K43</f>
        <v>721.06</v>
      </c>
      <c r="S43" s="9">
        <v>710.65</v>
      </c>
      <c r="T43" s="9">
        <v>499.97</v>
      </c>
      <c r="U43" s="9">
        <v>589.38</v>
      </c>
      <c r="V43" s="13">
        <f t="shared" ref="V43:V50" si="52">((S43/(S43+T43))*100)</f>
        <v>58.70132659</v>
      </c>
      <c r="W43" s="11">
        <f t="shared" ref="W43:W50" si="53">S43-Q43</f>
        <v>9.46</v>
      </c>
      <c r="X43" s="3"/>
      <c r="Y43" s="3"/>
      <c r="Z43" s="3"/>
    </row>
    <row r="44">
      <c r="A44" s="8">
        <v>43165.0</v>
      </c>
      <c r="B44" s="9" t="s">
        <v>81</v>
      </c>
      <c r="C44" s="9" t="s">
        <v>25</v>
      </c>
      <c r="D44" s="10" t="s">
        <v>26</v>
      </c>
      <c r="E44" s="10" t="s">
        <v>80</v>
      </c>
      <c r="F44" s="9" t="s">
        <v>37</v>
      </c>
      <c r="G44" s="9">
        <v>6.0</v>
      </c>
      <c r="H44" s="9">
        <v>46.0</v>
      </c>
      <c r="I44" s="9" t="s">
        <v>29</v>
      </c>
      <c r="J44" s="14">
        <v>313.95</v>
      </c>
      <c r="K44" s="14">
        <v>610.91</v>
      </c>
      <c r="L44" s="14">
        <v>745.83</v>
      </c>
      <c r="M44" s="9">
        <v>1.0</v>
      </c>
      <c r="N44" s="11">
        <f t="shared" si="49"/>
        <v>54.9722128</v>
      </c>
      <c r="O44" s="9">
        <v>240.0</v>
      </c>
      <c r="P44" s="12" t="s">
        <v>30</v>
      </c>
      <c r="Q44" s="11">
        <f t="shared" si="50"/>
        <v>745.83</v>
      </c>
      <c r="R44" s="11">
        <f t="shared" si="51"/>
        <v>610.91</v>
      </c>
      <c r="S44" s="9">
        <v>610.91</v>
      </c>
      <c r="T44" s="9">
        <v>745.83</v>
      </c>
      <c r="U44" s="9">
        <v>443.26</v>
      </c>
      <c r="V44" s="13">
        <f t="shared" si="52"/>
        <v>45.0277872</v>
      </c>
      <c r="W44" s="11">
        <f t="shared" si="53"/>
        <v>-134.92</v>
      </c>
      <c r="X44" s="3"/>
      <c r="Y44" s="3"/>
      <c r="Z44" s="3"/>
    </row>
    <row r="45">
      <c r="A45" s="8">
        <v>43165.0</v>
      </c>
      <c r="B45" s="9" t="s">
        <v>82</v>
      </c>
      <c r="C45" s="9" t="s">
        <v>25</v>
      </c>
      <c r="D45" s="10" t="s">
        <v>26</v>
      </c>
      <c r="E45" s="10" t="s">
        <v>80</v>
      </c>
      <c r="F45" s="9" t="s">
        <v>28</v>
      </c>
      <c r="G45" s="9">
        <v>8.0</v>
      </c>
      <c r="H45" s="9">
        <v>46.0</v>
      </c>
      <c r="I45" s="9" t="s">
        <v>29</v>
      </c>
      <c r="J45" s="9">
        <v>236.42</v>
      </c>
      <c r="K45" s="9">
        <v>979.5</v>
      </c>
      <c r="L45" s="9">
        <v>584.58</v>
      </c>
      <c r="M45" s="9">
        <v>1.0</v>
      </c>
      <c r="N45" s="11">
        <f t="shared" ref="N45:N46" si="55">(K45/(K45+L45))*100</f>
        <v>62.62467393</v>
      </c>
      <c r="O45" s="9">
        <v>239.0</v>
      </c>
      <c r="P45" s="12" t="s">
        <v>35</v>
      </c>
      <c r="Q45" s="11">
        <f t="shared" ref="Q45:R45" si="54">K45</f>
        <v>979.5</v>
      </c>
      <c r="R45" s="11">
        <f t="shared" si="54"/>
        <v>584.58</v>
      </c>
      <c r="S45" s="9">
        <v>737.09</v>
      </c>
      <c r="T45" s="9">
        <v>576.37</v>
      </c>
      <c r="U45" s="9">
        <v>486.54</v>
      </c>
      <c r="V45" s="13">
        <f t="shared" si="52"/>
        <v>56.11819165</v>
      </c>
      <c r="W45" s="11">
        <f t="shared" si="53"/>
        <v>-242.41</v>
      </c>
      <c r="X45" s="3"/>
      <c r="Y45" s="3"/>
      <c r="Z45" s="3"/>
    </row>
    <row r="46">
      <c r="A46" s="8">
        <v>43165.0</v>
      </c>
      <c r="B46" s="9" t="s">
        <v>83</v>
      </c>
      <c r="C46" s="9" t="s">
        <v>25</v>
      </c>
      <c r="D46" s="10" t="s">
        <v>26</v>
      </c>
      <c r="E46" s="10" t="s">
        <v>80</v>
      </c>
      <c r="F46" s="9" t="s">
        <v>32</v>
      </c>
      <c r="G46" s="9">
        <v>6.0</v>
      </c>
      <c r="H46" s="9">
        <v>46.0</v>
      </c>
      <c r="I46" s="14" t="s">
        <v>33</v>
      </c>
      <c r="J46" s="9">
        <v>278.14</v>
      </c>
      <c r="K46" s="9">
        <v>644.54</v>
      </c>
      <c r="L46" s="9">
        <v>877.32</v>
      </c>
      <c r="M46" s="9">
        <v>2.0</v>
      </c>
      <c r="N46" s="11">
        <f t="shared" si="55"/>
        <v>42.35212175</v>
      </c>
      <c r="O46" s="9">
        <v>256.0</v>
      </c>
      <c r="P46" s="12" t="s">
        <v>35</v>
      </c>
      <c r="Q46" s="11">
        <f t="shared" ref="Q46:R46" si="56">K46</f>
        <v>644.54</v>
      </c>
      <c r="R46" s="11">
        <f t="shared" si="56"/>
        <v>877.32</v>
      </c>
      <c r="S46" s="9">
        <v>607.56</v>
      </c>
      <c r="T46" s="9">
        <v>578.09</v>
      </c>
      <c r="U46" s="9">
        <v>614.35</v>
      </c>
      <c r="V46" s="13">
        <f t="shared" si="52"/>
        <v>51.24277822</v>
      </c>
      <c r="W46" s="11">
        <f t="shared" si="53"/>
        <v>-36.98</v>
      </c>
      <c r="X46" s="3"/>
      <c r="Y46" s="3"/>
      <c r="Z46" s="3"/>
    </row>
    <row r="47">
      <c r="A47" s="33">
        <v>43218.0</v>
      </c>
      <c r="B47" s="9" t="s">
        <v>84</v>
      </c>
      <c r="C47" s="9" t="s">
        <v>25</v>
      </c>
      <c r="D47" s="10" t="s">
        <v>26</v>
      </c>
      <c r="E47" s="10" t="s">
        <v>80</v>
      </c>
      <c r="F47" s="9" t="s">
        <v>39</v>
      </c>
      <c r="G47" s="9">
        <v>6.0</v>
      </c>
      <c r="H47" s="9">
        <v>39.0</v>
      </c>
      <c r="I47" s="14" t="s">
        <v>33</v>
      </c>
      <c r="J47" s="9">
        <v>516.8</v>
      </c>
      <c r="K47" s="9">
        <v>735.37</v>
      </c>
      <c r="L47" s="9">
        <v>547.83</v>
      </c>
      <c r="M47" s="9">
        <v>2.0</v>
      </c>
      <c r="N47" s="11">
        <f>(L47/(K47+L47))*100</f>
        <v>42.69248753</v>
      </c>
      <c r="O47" s="9">
        <v>228.0</v>
      </c>
      <c r="P47" s="12" t="s">
        <v>30</v>
      </c>
      <c r="Q47" s="11">
        <f>L47</f>
        <v>547.83</v>
      </c>
      <c r="R47" s="11">
        <f>K47</f>
        <v>735.37</v>
      </c>
      <c r="S47" s="9">
        <v>534.17</v>
      </c>
      <c r="T47" s="9">
        <v>323.69</v>
      </c>
      <c r="U47" s="9">
        <v>942.14</v>
      </c>
      <c r="V47" s="13">
        <f t="shared" si="52"/>
        <v>62.26773599</v>
      </c>
      <c r="W47" s="11">
        <f t="shared" si="53"/>
        <v>-13.66</v>
      </c>
      <c r="X47" s="3"/>
      <c r="Y47" s="3"/>
      <c r="Z47" s="3"/>
    </row>
    <row r="48">
      <c r="A48" s="33">
        <v>42488.0</v>
      </c>
      <c r="B48" s="9" t="s">
        <v>85</v>
      </c>
      <c r="C48" s="9" t="s">
        <v>25</v>
      </c>
      <c r="D48" s="10" t="s">
        <v>26</v>
      </c>
      <c r="E48" s="10" t="s">
        <v>80</v>
      </c>
      <c r="F48" s="9" t="s">
        <v>41</v>
      </c>
      <c r="G48" s="9">
        <v>5.0</v>
      </c>
      <c r="H48" s="9">
        <v>39.0</v>
      </c>
      <c r="I48" s="9" t="s">
        <v>29</v>
      </c>
      <c r="J48" s="9">
        <v>640.48</v>
      </c>
      <c r="K48" s="9">
        <v>323.75</v>
      </c>
      <c r="L48" s="9">
        <v>835.77</v>
      </c>
      <c r="M48" s="9">
        <v>1.0</v>
      </c>
      <c r="N48" s="11">
        <f t="shared" ref="N48:N49" si="58">(K48/(K48+L48))*100</f>
        <v>27.92103629</v>
      </c>
      <c r="O48" s="9">
        <v>235.0</v>
      </c>
      <c r="P48" s="12" t="s">
        <v>35</v>
      </c>
      <c r="Q48" s="11">
        <f t="shared" ref="Q48:R48" si="57">K48</f>
        <v>323.75</v>
      </c>
      <c r="R48" s="11">
        <f t="shared" si="57"/>
        <v>835.77</v>
      </c>
      <c r="S48" s="9">
        <v>543.42</v>
      </c>
      <c r="T48" s="9">
        <v>559.3</v>
      </c>
      <c r="U48" s="9">
        <v>697.21</v>
      </c>
      <c r="V48" s="13">
        <f t="shared" si="52"/>
        <v>49.27996228</v>
      </c>
      <c r="W48" s="11">
        <f t="shared" si="53"/>
        <v>219.67</v>
      </c>
      <c r="X48" s="3"/>
      <c r="Y48" s="3"/>
      <c r="Z48" s="3"/>
    </row>
    <row r="49">
      <c r="A49" s="34">
        <v>43248.0</v>
      </c>
      <c r="B49" s="9" t="s">
        <v>86</v>
      </c>
      <c r="C49" s="9" t="s">
        <v>25</v>
      </c>
      <c r="D49" s="10" t="s">
        <v>26</v>
      </c>
      <c r="E49" s="10" t="s">
        <v>80</v>
      </c>
      <c r="F49" s="9" t="s">
        <v>87</v>
      </c>
      <c r="G49" s="9">
        <v>7.0</v>
      </c>
      <c r="H49" s="9">
        <v>41.0</v>
      </c>
      <c r="I49" s="14" t="s">
        <v>33</v>
      </c>
      <c r="J49" s="9">
        <v>834.25</v>
      </c>
      <c r="K49" s="9">
        <v>535.17</v>
      </c>
      <c r="L49" s="9">
        <v>430.58</v>
      </c>
      <c r="M49" s="9">
        <v>2.0</v>
      </c>
      <c r="N49" s="11">
        <f t="shared" si="58"/>
        <v>55.41496246</v>
      </c>
      <c r="O49" s="9">
        <v>242.0</v>
      </c>
      <c r="P49" s="12" t="s">
        <v>35</v>
      </c>
      <c r="Q49" s="11">
        <f t="shared" ref="Q49:R49" si="59">K49</f>
        <v>535.17</v>
      </c>
      <c r="R49" s="11">
        <f t="shared" si="59"/>
        <v>430.58</v>
      </c>
      <c r="S49" s="9">
        <v>735.29</v>
      </c>
      <c r="T49" s="9">
        <v>752.96</v>
      </c>
      <c r="U49" s="9">
        <v>311.75</v>
      </c>
      <c r="V49" s="13">
        <f t="shared" si="52"/>
        <v>49.40634974</v>
      </c>
      <c r="W49" s="11">
        <f t="shared" si="53"/>
        <v>200.12</v>
      </c>
      <c r="X49" s="3"/>
      <c r="Y49" s="3"/>
      <c r="Z49" s="3"/>
    </row>
    <row r="50">
      <c r="A50" s="34">
        <v>43248.0</v>
      </c>
      <c r="B50" s="25" t="s">
        <v>88</v>
      </c>
      <c r="C50" s="25" t="s">
        <v>25</v>
      </c>
      <c r="D50" s="26" t="s">
        <v>26</v>
      </c>
      <c r="E50" s="26" t="s">
        <v>80</v>
      </c>
      <c r="F50" s="25" t="s">
        <v>87</v>
      </c>
      <c r="G50" s="25">
        <v>10.0</v>
      </c>
      <c r="H50" s="25">
        <v>41.0</v>
      </c>
      <c r="I50" s="25" t="s">
        <v>29</v>
      </c>
      <c r="J50" s="25">
        <v>582.28</v>
      </c>
      <c r="K50" s="25">
        <v>626.96</v>
      </c>
      <c r="L50" s="25">
        <v>590.76</v>
      </c>
      <c r="M50" s="25">
        <v>1.0</v>
      </c>
      <c r="N50" s="29">
        <f>(L50/(K50+L50))*100</f>
        <v>48.51361561</v>
      </c>
      <c r="O50" s="25">
        <v>231.0</v>
      </c>
      <c r="P50" s="28" t="s">
        <v>30</v>
      </c>
      <c r="Q50" s="29">
        <f>L50</f>
        <v>590.76</v>
      </c>
      <c r="R50" s="29">
        <f>K50</f>
        <v>626.96</v>
      </c>
      <c r="S50" s="9">
        <v>835.32</v>
      </c>
      <c r="T50" s="9">
        <v>539.37</v>
      </c>
      <c r="U50" s="9">
        <v>425.31</v>
      </c>
      <c r="V50" s="13">
        <f t="shared" si="52"/>
        <v>60.76424503</v>
      </c>
      <c r="W50" s="11">
        <f t="shared" si="53"/>
        <v>244.56</v>
      </c>
      <c r="X50" s="3"/>
      <c r="Y50" s="3"/>
      <c r="Z50" s="3"/>
    </row>
    <row r="51">
      <c r="A51" s="17"/>
      <c r="B51" s="31"/>
      <c r="C51" s="31"/>
      <c r="D51" s="31"/>
      <c r="E51" s="31"/>
      <c r="F51" s="31"/>
      <c r="G51" s="31"/>
      <c r="H51" s="32" t="s">
        <v>45</v>
      </c>
      <c r="I51" s="31"/>
      <c r="J51" s="31"/>
      <c r="K51" s="31"/>
      <c r="L51" s="31"/>
      <c r="M51" s="31"/>
      <c r="N51" s="35">
        <f t="shared" ref="N51:W51" si="60">average(N43:N50)</f>
        <v>47.97407117</v>
      </c>
      <c r="O51" s="35">
        <f t="shared" si="60"/>
        <v>240.375</v>
      </c>
      <c r="P51" s="35" t="str">
        <f t="shared" si="60"/>
        <v>#DIV/0!</v>
      </c>
      <c r="Q51" s="35">
        <f t="shared" si="60"/>
        <v>633.57125</v>
      </c>
      <c r="R51" s="35">
        <f t="shared" si="60"/>
        <v>677.81875</v>
      </c>
      <c r="S51" s="19">
        <f t="shared" si="60"/>
        <v>664.30125</v>
      </c>
      <c r="T51" s="19">
        <f t="shared" si="60"/>
        <v>571.9475</v>
      </c>
      <c r="U51" s="19">
        <f t="shared" si="60"/>
        <v>563.7425</v>
      </c>
      <c r="V51" s="19">
        <f t="shared" si="60"/>
        <v>54.10104709</v>
      </c>
      <c r="W51" s="19">
        <f t="shared" si="60"/>
        <v>30.73</v>
      </c>
      <c r="X51" s="20"/>
      <c r="Y51" s="20"/>
      <c r="Z51" s="20"/>
    </row>
    <row r="52">
      <c r="A52" s="21"/>
      <c r="B52" s="21"/>
      <c r="C52" s="21"/>
      <c r="D52" s="21"/>
      <c r="E52" s="21"/>
      <c r="F52" s="21"/>
      <c r="G52" s="21"/>
      <c r="H52" s="22" t="s">
        <v>46</v>
      </c>
      <c r="I52" s="21"/>
      <c r="J52" s="21"/>
      <c r="K52" s="21"/>
      <c r="L52" s="21"/>
      <c r="M52" s="21"/>
      <c r="N52" s="23">
        <f t="shared" ref="N52:W52" si="61">stdev(N43:N50)/(sqrt(count(N43:N50)-1))</f>
        <v>3.996579472</v>
      </c>
      <c r="O52" s="23">
        <f t="shared" si="61"/>
        <v>3.652997092</v>
      </c>
      <c r="P52" s="23" t="str">
        <f t="shared" si="61"/>
        <v>#DIV/0!</v>
      </c>
      <c r="Q52" s="23">
        <f t="shared" si="61"/>
        <v>71.68777454</v>
      </c>
      <c r="R52" s="23">
        <f t="shared" si="61"/>
        <v>54.73780835</v>
      </c>
      <c r="S52" s="23">
        <f t="shared" si="61"/>
        <v>40.24157615</v>
      </c>
      <c r="T52" s="23">
        <f t="shared" si="61"/>
        <v>51.72370422</v>
      </c>
      <c r="U52" s="23">
        <f t="shared" si="61"/>
        <v>73.86649263</v>
      </c>
      <c r="V52" s="23">
        <f t="shared" si="61"/>
        <v>2.356498813</v>
      </c>
      <c r="W52" s="23">
        <f t="shared" si="61"/>
        <v>66.87903729</v>
      </c>
      <c r="X52" s="3"/>
      <c r="Y52" s="3"/>
      <c r="Z52" s="3"/>
    </row>
    <row r="53">
      <c r="A53" s="8">
        <v>43165.0</v>
      </c>
      <c r="B53" s="14" t="s">
        <v>89</v>
      </c>
      <c r="C53" s="9" t="s">
        <v>48</v>
      </c>
      <c r="D53" s="10" t="s">
        <v>26</v>
      </c>
      <c r="E53" s="10" t="s">
        <v>80</v>
      </c>
      <c r="F53" s="9" t="s">
        <v>51</v>
      </c>
      <c r="G53" s="9">
        <v>5.0</v>
      </c>
      <c r="H53" s="9">
        <v>46.0</v>
      </c>
      <c r="I53" s="9" t="s">
        <v>29</v>
      </c>
      <c r="J53" s="9">
        <v>499.94</v>
      </c>
      <c r="K53" s="9">
        <v>569.24</v>
      </c>
      <c r="L53" s="9">
        <v>730.82</v>
      </c>
      <c r="M53" s="9">
        <v>2.0</v>
      </c>
      <c r="N53" s="11">
        <f>(L53/(K53+L53))*100</f>
        <v>56.21432857</v>
      </c>
      <c r="O53" s="9">
        <v>241.0</v>
      </c>
      <c r="P53" s="12" t="s">
        <v>30</v>
      </c>
      <c r="Q53" s="11">
        <f>L53</f>
        <v>730.82</v>
      </c>
      <c r="R53" s="11">
        <f>K53</f>
        <v>569.24</v>
      </c>
      <c r="S53" s="14">
        <v>697.07</v>
      </c>
      <c r="T53" s="14">
        <v>604.78</v>
      </c>
      <c r="U53" s="14">
        <v>498.15</v>
      </c>
      <c r="V53" s="13">
        <f t="shared" ref="V53:V60" si="63">((S53/(S53+T53))*100)</f>
        <v>53.54457119</v>
      </c>
      <c r="W53" s="11">
        <f t="shared" ref="W53:W60" si="64">S53-Q53</f>
        <v>-33.75</v>
      </c>
      <c r="X53" s="3"/>
      <c r="Y53" s="3"/>
      <c r="Z53" s="3"/>
    </row>
    <row r="54">
      <c r="A54" s="8">
        <v>43165.0</v>
      </c>
      <c r="B54" s="14" t="s">
        <v>90</v>
      </c>
      <c r="C54" s="9" t="s">
        <v>48</v>
      </c>
      <c r="D54" s="10" t="s">
        <v>26</v>
      </c>
      <c r="E54" s="10" t="s">
        <v>80</v>
      </c>
      <c r="F54" s="9" t="s">
        <v>91</v>
      </c>
      <c r="G54" s="9">
        <v>7.0</v>
      </c>
      <c r="H54" s="9">
        <v>46.0</v>
      </c>
      <c r="I54" s="14" t="s">
        <v>33</v>
      </c>
      <c r="J54" s="9">
        <v>723.11</v>
      </c>
      <c r="K54" s="9">
        <v>628.45</v>
      </c>
      <c r="L54" s="9">
        <v>448.44</v>
      </c>
      <c r="M54" s="9">
        <v>1.0</v>
      </c>
      <c r="N54" s="11">
        <f t="shared" ref="N54:N55" si="65">(K54/(K54+L54))*100</f>
        <v>58.35786385</v>
      </c>
      <c r="O54" s="9">
        <v>249.0</v>
      </c>
      <c r="P54" s="12" t="s">
        <v>35</v>
      </c>
      <c r="Q54" s="11">
        <f t="shared" ref="Q54:R54" si="62">K54</f>
        <v>628.45</v>
      </c>
      <c r="R54" s="11">
        <f t="shared" si="62"/>
        <v>448.44</v>
      </c>
      <c r="S54" s="9">
        <v>591.37</v>
      </c>
      <c r="T54" s="9">
        <v>611.39</v>
      </c>
      <c r="U54" s="9">
        <v>597.24</v>
      </c>
      <c r="V54" s="13">
        <f t="shared" si="63"/>
        <v>49.16774751</v>
      </c>
      <c r="W54" s="11">
        <f t="shared" si="64"/>
        <v>-37.08</v>
      </c>
      <c r="X54" s="3"/>
      <c r="Y54" s="3"/>
      <c r="Z54" s="3"/>
    </row>
    <row r="55">
      <c r="A55" s="8">
        <v>43165.0</v>
      </c>
      <c r="B55" s="9" t="s">
        <v>92</v>
      </c>
      <c r="C55" s="9" t="s">
        <v>48</v>
      </c>
      <c r="D55" s="10" t="s">
        <v>26</v>
      </c>
      <c r="E55" s="10" t="s">
        <v>80</v>
      </c>
      <c r="F55" s="9" t="s">
        <v>49</v>
      </c>
      <c r="G55" s="9">
        <v>7.0</v>
      </c>
      <c r="H55" s="9">
        <v>46.0</v>
      </c>
      <c r="I55" s="14" t="s">
        <v>33</v>
      </c>
      <c r="J55" s="9">
        <v>472.43</v>
      </c>
      <c r="K55" s="9">
        <v>517.76</v>
      </c>
      <c r="L55" s="9">
        <v>809.81</v>
      </c>
      <c r="M55" s="9">
        <v>1.0</v>
      </c>
      <c r="N55" s="11">
        <f t="shared" si="65"/>
        <v>39.00058001</v>
      </c>
      <c r="O55" s="9">
        <v>250.0</v>
      </c>
      <c r="P55" s="12" t="s">
        <v>35</v>
      </c>
      <c r="Q55" s="11">
        <f t="shared" ref="Q55:R55" si="66">K55</f>
        <v>517.76</v>
      </c>
      <c r="R55" s="11">
        <f t="shared" si="66"/>
        <v>809.81</v>
      </c>
      <c r="S55" s="9">
        <v>623.42</v>
      </c>
      <c r="T55" s="9">
        <v>673.48</v>
      </c>
      <c r="U55" s="9">
        <v>503.1</v>
      </c>
      <c r="V55" s="13">
        <f t="shared" si="63"/>
        <v>48.07001311</v>
      </c>
      <c r="W55" s="11">
        <f t="shared" si="64"/>
        <v>105.66</v>
      </c>
      <c r="X55" s="3"/>
      <c r="Y55" s="3"/>
      <c r="Z55" s="3"/>
    </row>
    <row r="56">
      <c r="A56" s="8">
        <v>43165.0</v>
      </c>
      <c r="B56" s="9" t="s">
        <v>93</v>
      </c>
      <c r="C56" s="9" t="s">
        <v>48</v>
      </c>
      <c r="D56" s="10" t="s">
        <v>26</v>
      </c>
      <c r="E56" s="10" t="s">
        <v>80</v>
      </c>
      <c r="F56" s="9" t="s">
        <v>91</v>
      </c>
      <c r="G56" s="9">
        <v>5.0</v>
      </c>
      <c r="H56" s="10">
        <v>46.0</v>
      </c>
      <c r="I56" s="9" t="s">
        <v>29</v>
      </c>
      <c r="J56" s="9">
        <v>510.22</v>
      </c>
      <c r="K56" s="9">
        <v>761.37</v>
      </c>
      <c r="L56" s="9">
        <v>528.41</v>
      </c>
      <c r="M56" s="9">
        <v>2.0</v>
      </c>
      <c r="N56" s="11">
        <f>(L56/(K56+L56))*100</f>
        <v>40.96900247</v>
      </c>
      <c r="O56" s="9">
        <v>242.0</v>
      </c>
      <c r="P56" s="12" t="s">
        <v>30</v>
      </c>
      <c r="Q56" s="11">
        <f>L56</f>
        <v>528.41</v>
      </c>
      <c r="R56" s="11">
        <f>K56</f>
        <v>761.37</v>
      </c>
      <c r="S56" s="9">
        <v>609.76</v>
      </c>
      <c r="T56" s="9">
        <v>510.79</v>
      </c>
      <c r="U56" s="9">
        <v>679.45</v>
      </c>
      <c r="V56" s="13">
        <f t="shared" si="63"/>
        <v>54.41613493</v>
      </c>
      <c r="W56" s="11">
        <f t="shared" si="64"/>
        <v>81.35</v>
      </c>
      <c r="X56" s="3"/>
      <c r="Y56" s="3"/>
      <c r="Z56" s="3"/>
    </row>
    <row r="57">
      <c r="A57" s="33">
        <v>43218.0</v>
      </c>
      <c r="B57" s="9" t="s">
        <v>94</v>
      </c>
      <c r="C57" s="9" t="s">
        <v>48</v>
      </c>
      <c r="D57" s="10" t="s">
        <v>26</v>
      </c>
      <c r="E57" s="10" t="s">
        <v>80</v>
      </c>
      <c r="F57" s="9" t="s">
        <v>55</v>
      </c>
      <c r="G57" s="9">
        <v>6.0</v>
      </c>
      <c r="H57" s="10">
        <v>39.0</v>
      </c>
      <c r="I57" s="9" t="s">
        <v>29</v>
      </c>
      <c r="J57" s="9">
        <v>539.67</v>
      </c>
      <c r="K57" s="9">
        <v>834.7</v>
      </c>
      <c r="L57" s="9">
        <v>425.63</v>
      </c>
      <c r="M57" s="9">
        <v>2.0</v>
      </c>
      <c r="N57" s="11">
        <f>(K57/(K57+L57))*100</f>
        <v>66.22868614</v>
      </c>
      <c r="O57" s="9">
        <v>224.0</v>
      </c>
      <c r="P57" s="12" t="s">
        <v>35</v>
      </c>
      <c r="Q57" s="11">
        <f t="shared" ref="Q57:R57" si="67">K57</f>
        <v>834.7</v>
      </c>
      <c r="R57" s="11">
        <f t="shared" si="67"/>
        <v>425.63</v>
      </c>
      <c r="S57" s="9">
        <v>763.19</v>
      </c>
      <c r="T57" s="9">
        <v>548.37</v>
      </c>
      <c r="U57" s="9">
        <v>488.44</v>
      </c>
      <c r="V57" s="13">
        <f t="shared" si="63"/>
        <v>58.18948428</v>
      </c>
      <c r="W57" s="11">
        <f t="shared" si="64"/>
        <v>-71.51</v>
      </c>
      <c r="X57" s="3"/>
      <c r="Y57" s="3"/>
      <c r="Z57" s="3"/>
    </row>
    <row r="58">
      <c r="A58" s="33">
        <v>43218.0</v>
      </c>
      <c r="B58" s="9" t="s">
        <v>95</v>
      </c>
      <c r="C58" s="9" t="s">
        <v>48</v>
      </c>
      <c r="D58" s="10" t="s">
        <v>26</v>
      </c>
      <c r="E58" s="10" t="s">
        <v>80</v>
      </c>
      <c r="F58" s="9" t="s">
        <v>57</v>
      </c>
      <c r="G58" s="9">
        <v>7.0</v>
      </c>
      <c r="H58" s="10">
        <v>39.0</v>
      </c>
      <c r="I58" s="14" t="s">
        <v>33</v>
      </c>
      <c r="J58" s="9">
        <v>416.33</v>
      </c>
      <c r="K58" s="9">
        <v>625.65</v>
      </c>
      <c r="L58" s="9">
        <v>758.02</v>
      </c>
      <c r="M58" s="9">
        <v>1.0</v>
      </c>
      <c r="N58" s="11">
        <f t="shared" ref="N58:N59" si="68">(L58/(K58+L58))*100</f>
        <v>54.7832937</v>
      </c>
      <c r="O58" s="9">
        <v>214.0</v>
      </c>
      <c r="P58" s="12" t="s">
        <v>30</v>
      </c>
      <c r="Q58" s="11">
        <f t="shared" ref="Q58:Q59" si="69">L58</f>
        <v>758.02</v>
      </c>
      <c r="R58" s="11">
        <f t="shared" ref="R58:R59" si="70">K58</f>
        <v>625.65</v>
      </c>
      <c r="S58" s="9">
        <v>896.25</v>
      </c>
      <c r="T58" s="9">
        <v>424.63</v>
      </c>
      <c r="U58" s="9">
        <v>479.1</v>
      </c>
      <c r="V58" s="13">
        <f t="shared" si="63"/>
        <v>67.85249228</v>
      </c>
      <c r="W58" s="11">
        <f t="shared" si="64"/>
        <v>138.23</v>
      </c>
      <c r="X58" s="3"/>
      <c r="Y58" s="3"/>
      <c r="Z58" s="3"/>
    </row>
    <row r="59">
      <c r="A59" s="34">
        <v>43248.0</v>
      </c>
      <c r="B59" s="9" t="s">
        <v>96</v>
      </c>
      <c r="C59" s="9" t="s">
        <v>48</v>
      </c>
      <c r="D59" s="10" t="s">
        <v>26</v>
      </c>
      <c r="E59" s="10" t="s">
        <v>80</v>
      </c>
      <c r="F59" s="9" t="s">
        <v>97</v>
      </c>
      <c r="G59" s="9">
        <v>7.0</v>
      </c>
      <c r="H59" s="10">
        <v>41.0</v>
      </c>
      <c r="I59" s="14" t="s">
        <v>33</v>
      </c>
      <c r="J59" s="9">
        <v>351.75</v>
      </c>
      <c r="K59" s="9">
        <v>736.97</v>
      </c>
      <c r="L59" s="9">
        <v>711.28</v>
      </c>
      <c r="M59" s="9">
        <v>2.0</v>
      </c>
      <c r="N59" s="11">
        <f t="shared" si="68"/>
        <v>49.1130675</v>
      </c>
      <c r="O59" s="9">
        <v>215.0</v>
      </c>
      <c r="P59" s="12" t="s">
        <v>30</v>
      </c>
      <c r="Q59" s="11">
        <f t="shared" si="69"/>
        <v>711.28</v>
      </c>
      <c r="R59" s="11">
        <f t="shared" si="70"/>
        <v>736.97</v>
      </c>
      <c r="S59" s="9">
        <v>483.49</v>
      </c>
      <c r="T59" s="9">
        <v>667.93</v>
      </c>
      <c r="U59" s="9">
        <v>648.58</v>
      </c>
      <c r="V59" s="13">
        <f t="shared" si="63"/>
        <v>41.99075924</v>
      </c>
      <c r="W59" s="11">
        <f t="shared" si="64"/>
        <v>-227.79</v>
      </c>
      <c r="X59" s="3"/>
      <c r="Y59" s="3"/>
      <c r="Z59" s="3"/>
    </row>
    <row r="60">
      <c r="A60" s="34">
        <v>43248.0</v>
      </c>
      <c r="B60" s="9" t="s">
        <v>98</v>
      </c>
      <c r="C60" s="9" t="s">
        <v>48</v>
      </c>
      <c r="D60" s="10" t="s">
        <v>26</v>
      </c>
      <c r="E60" s="10" t="s">
        <v>80</v>
      </c>
      <c r="F60" s="9" t="s">
        <v>97</v>
      </c>
      <c r="G60" s="9">
        <v>10.0</v>
      </c>
      <c r="H60" s="10">
        <v>41.0</v>
      </c>
      <c r="I60" s="9" t="s">
        <v>29</v>
      </c>
      <c r="J60" s="9">
        <v>481.2</v>
      </c>
      <c r="K60" s="9">
        <v>693.55</v>
      </c>
      <c r="L60" s="9">
        <v>625.25</v>
      </c>
      <c r="M60" s="9">
        <v>1.0</v>
      </c>
      <c r="N60" s="11">
        <f>(K60/(K60+L60))*100</f>
        <v>52.58947528</v>
      </c>
      <c r="O60" s="9">
        <v>236.0</v>
      </c>
      <c r="P60" s="12" t="s">
        <v>35</v>
      </c>
      <c r="Q60" s="11">
        <f t="shared" ref="Q60:R60" si="71">K60</f>
        <v>693.55</v>
      </c>
      <c r="R60" s="11">
        <f t="shared" si="71"/>
        <v>625.25</v>
      </c>
      <c r="S60" s="9">
        <v>625.85</v>
      </c>
      <c r="T60" s="9">
        <v>583.84</v>
      </c>
      <c r="U60" s="9">
        <v>590.31</v>
      </c>
      <c r="V60" s="13">
        <f t="shared" si="63"/>
        <v>51.73639527</v>
      </c>
      <c r="W60" s="11">
        <f t="shared" si="64"/>
        <v>-67.7</v>
      </c>
      <c r="X60" s="3"/>
      <c r="Y60" s="3"/>
      <c r="Z60" s="3"/>
    </row>
    <row r="61">
      <c r="A61" s="17"/>
      <c r="B61" s="17"/>
      <c r="C61" s="17"/>
      <c r="D61" s="17"/>
      <c r="E61" s="17"/>
      <c r="F61" s="17"/>
      <c r="G61" s="17"/>
      <c r="H61" s="18" t="s">
        <v>45</v>
      </c>
      <c r="I61" s="17"/>
      <c r="J61" s="17"/>
      <c r="K61" s="17"/>
      <c r="L61" s="17"/>
      <c r="M61" s="17"/>
      <c r="N61" s="19">
        <f t="shared" ref="N61:V61" si="72">average(N53:N60)</f>
        <v>52.15703719</v>
      </c>
      <c r="O61" s="19">
        <f t="shared" si="72"/>
        <v>233.875</v>
      </c>
      <c r="P61" s="19" t="str">
        <f t="shared" si="72"/>
        <v>#DIV/0!</v>
      </c>
      <c r="Q61" s="19">
        <f t="shared" si="72"/>
        <v>675.37375</v>
      </c>
      <c r="R61" s="19">
        <f t="shared" si="72"/>
        <v>625.295</v>
      </c>
      <c r="S61" s="19">
        <f t="shared" si="72"/>
        <v>661.3</v>
      </c>
      <c r="T61" s="19">
        <f t="shared" si="72"/>
        <v>578.15125</v>
      </c>
      <c r="U61" s="19">
        <f t="shared" si="72"/>
        <v>560.54625</v>
      </c>
      <c r="V61" s="19">
        <f t="shared" si="72"/>
        <v>53.12094973</v>
      </c>
      <c r="W61" s="19">
        <f>average(W53:W58)</f>
        <v>30.48333333</v>
      </c>
      <c r="X61" s="20"/>
      <c r="Y61" s="20"/>
      <c r="Z61" s="36" t="s">
        <v>99</v>
      </c>
    </row>
    <row r="62">
      <c r="A62" s="21"/>
      <c r="B62" s="21"/>
      <c r="C62" s="21"/>
      <c r="D62" s="21"/>
      <c r="E62" s="21"/>
      <c r="F62" s="21"/>
      <c r="G62" s="21"/>
      <c r="H62" s="22" t="s">
        <v>46</v>
      </c>
      <c r="I62" s="21"/>
      <c r="J62" s="21"/>
      <c r="K62" s="21"/>
      <c r="L62" s="21"/>
      <c r="M62" s="21"/>
      <c r="N62" s="23">
        <f t="shared" ref="N62:V62" si="73">stdev(N53:N60)/(sqrt(count(N53:N60)-1))</f>
        <v>3.403292622</v>
      </c>
      <c r="O62" s="23">
        <f t="shared" si="73"/>
        <v>5.456460316</v>
      </c>
      <c r="P62" s="23" t="str">
        <f t="shared" si="73"/>
        <v>#DIV/0!</v>
      </c>
      <c r="Q62" s="23">
        <f t="shared" si="73"/>
        <v>41.78454318</v>
      </c>
      <c r="R62" s="23">
        <f t="shared" si="73"/>
        <v>53.32219946</v>
      </c>
      <c r="S62" s="23">
        <f t="shared" si="73"/>
        <v>47.10325978</v>
      </c>
      <c r="T62" s="23">
        <f t="shared" si="73"/>
        <v>31.29428985</v>
      </c>
      <c r="U62" s="23">
        <f t="shared" si="73"/>
        <v>29.67391543</v>
      </c>
      <c r="V62" s="23">
        <f t="shared" si="73"/>
        <v>2.897934691</v>
      </c>
      <c r="W62" s="23">
        <f>stdev(W53:W58)/(sqrt(count(W53:W58)-1))</f>
        <v>39.46728181</v>
      </c>
      <c r="X62" s="3"/>
      <c r="Y62" s="3"/>
      <c r="Z62" s="3"/>
    </row>
    <row r="63">
      <c r="A63" s="16">
        <v>43221.0</v>
      </c>
      <c r="B63" s="14" t="s">
        <v>100</v>
      </c>
      <c r="C63" s="9" t="s">
        <v>25</v>
      </c>
      <c r="D63" s="14" t="s">
        <v>101</v>
      </c>
      <c r="E63" s="14" t="s">
        <v>80</v>
      </c>
      <c r="F63" s="14" t="s">
        <v>39</v>
      </c>
      <c r="G63" s="14">
        <v>7.0</v>
      </c>
      <c r="H63" s="14">
        <v>42.0</v>
      </c>
      <c r="I63" s="14" t="s">
        <v>33</v>
      </c>
      <c r="J63" s="14">
        <v>676.33</v>
      </c>
      <c r="K63" s="14">
        <v>554.03</v>
      </c>
      <c r="L63" s="14">
        <v>569.64</v>
      </c>
      <c r="M63" s="14">
        <v>2.0</v>
      </c>
      <c r="N63" s="11">
        <f t="shared" ref="N63:N64" si="75">(K63/(K63+L63))*100</f>
        <v>49.30540105</v>
      </c>
      <c r="O63" s="14">
        <v>243.0</v>
      </c>
      <c r="P63" s="37" t="s">
        <v>35</v>
      </c>
      <c r="Q63" s="3">
        <f t="shared" ref="Q63:R63" si="74">K63</f>
        <v>554.03</v>
      </c>
      <c r="R63" s="3">
        <f t="shared" si="74"/>
        <v>569.64</v>
      </c>
      <c r="S63" s="14">
        <v>603.27</v>
      </c>
      <c r="T63" s="14">
        <v>627.03</v>
      </c>
      <c r="U63" s="14">
        <v>569.7</v>
      </c>
      <c r="V63" s="13">
        <f t="shared" ref="V63:V68" si="77">((S63/(S63+T63))*100)</f>
        <v>49.03438186</v>
      </c>
      <c r="W63" s="11">
        <f t="shared" ref="W63:W68" si="78">S63-Q63</f>
        <v>49.24</v>
      </c>
      <c r="X63" s="3"/>
      <c r="Y63" s="3"/>
      <c r="Z63" s="3"/>
    </row>
    <row r="64">
      <c r="A64" s="16">
        <v>43221.0</v>
      </c>
      <c r="B64" s="14" t="s">
        <v>102</v>
      </c>
      <c r="C64" s="9" t="s">
        <v>25</v>
      </c>
      <c r="D64" s="14" t="s">
        <v>101</v>
      </c>
      <c r="E64" s="14" t="s">
        <v>80</v>
      </c>
      <c r="F64" s="14" t="s">
        <v>41</v>
      </c>
      <c r="G64" s="14">
        <v>6.0</v>
      </c>
      <c r="H64" s="14">
        <v>42.0</v>
      </c>
      <c r="I64" s="14" t="s">
        <v>29</v>
      </c>
      <c r="J64" s="14">
        <v>784.71</v>
      </c>
      <c r="K64" s="14">
        <v>631.59</v>
      </c>
      <c r="L64" s="14">
        <v>383.7</v>
      </c>
      <c r="M64" s="14">
        <v>1.0</v>
      </c>
      <c r="N64" s="11">
        <f t="shared" si="75"/>
        <v>62.20784209</v>
      </c>
      <c r="O64" s="14">
        <v>236.0</v>
      </c>
      <c r="P64" s="37" t="s">
        <v>35</v>
      </c>
      <c r="Q64" s="3">
        <f t="shared" ref="Q64:R64" si="76">K64</f>
        <v>631.59</v>
      </c>
      <c r="R64" s="3">
        <f t="shared" si="76"/>
        <v>383.7</v>
      </c>
      <c r="S64" s="14">
        <v>543.24</v>
      </c>
      <c r="T64" s="14">
        <v>621.45</v>
      </c>
      <c r="U64" s="14">
        <v>635.31</v>
      </c>
      <c r="V64" s="13">
        <f t="shared" si="77"/>
        <v>46.64245422</v>
      </c>
      <c r="W64" s="11">
        <f t="shared" si="78"/>
        <v>-88.35</v>
      </c>
      <c r="X64" s="3"/>
      <c r="Y64" s="3"/>
      <c r="Z64" s="3"/>
    </row>
    <row r="65">
      <c r="A65" s="16">
        <v>43227.0</v>
      </c>
      <c r="B65" s="14" t="s">
        <v>103</v>
      </c>
      <c r="C65" s="9" t="s">
        <v>25</v>
      </c>
      <c r="D65" s="14" t="s">
        <v>101</v>
      </c>
      <c r="E65" s="14" t="s">
        <v>80</v>
      </c>
      <c r="F65" s="14" t="s">
        <v>43</v>
      </c>
      <c r="G65" s="14">
        <v>7.0</v>
      </c>
      <c r="H65" s="14">
        <v>41.0</v>
      </c>
      <c r="I65" s="9" t="s">
        <v>29</v>
      </c>
      <c r="J65" s="14">
        <v>506.24</v>
      </c>
      <c r="K65" s="14">
        <v>693.51</v>
      </c>
      <c r="L65" s="14">
        <v>600.25</v>
      </c>
      <c r="M65" s="14">
        <v>1.0</v>
      </c>
      <c r="N65" s="11">
        <f t="shared" ref="N65:N66" si="79">(L65/(K65+L65))*100</f>
        <v>46.39577665</v>
      </c>
      <c r="O65" s="14">
        <v>234.0</v>
      </c>
      <c r="P65" s="37" t="s">
        <v>30</v>
      </c>
      <c r="Q65" s="3">
        <f t="shared" ref="Q65:Q67" si="80">L65</f>
        <v>600.25</v>
      </c>
      <c r="R65" s="3">
        <f t="shared" ref="R65:R67" si="81">K65</f>
        <v>693.51</v>
      </c>
      <c r="S65" s="14">
        <v>839.45</v>
      </c>
      <c r="T65" s="14">
        <v>644.65</v>
      </c>
      <c r="U65" s="14">
        <v>315.9</v>
      </c>
      <c r="V65" s="13">
        <f t="shared" si="77"/>
        <v>56.56290007</v>
      </c>
      <c r="W65" s="11">
        <f t="shared" si="78"/>
        <v>239.2</v>
      </c>
      <c r="X65" s="3"/>
      <c r="Y65" s="3"/>
      <c r="Z65" s="3"/>
    </row>
    <row r="66">
      <c r="A66" s="16">
        <v>43227.0</v>
      </c>
      <c r="B66" s="14" t="s">
        <v>104</v>
      </c>
      <c r="C66" s="9" t="s">
        <v>25</v>
      </c>
      <c r="D66" s="14" t="s">
        <v>101</v>
      </c>
      <c r="E66" s="14" t="s">
        <v>80</v>
      </c>
      <c r="F66" s="14" t="s">
        <v>43</v>
      </c>
      <c r="G66" s="14">
        <v>9.0</v>
      </c>
      <c r="H66" s="14">
        <v>41.0</v>
      </c>
      <c r="I66" s="14" t="s">
        <v>33</v>
      </c>
      <c r="J66" s="14">
        <v>1023.79</v>
      </c>
      <c r="K66" s="14">
        <v>426.34</v>
      </c>
      <c r="L66" s="14">
        <v>349.87</v>
      </c>
      <c r="M66" s="14">
        <v>2.0</v>
      </c>
      <c r="N66" s="11">
        <f t="shared" si="79"/>
        <v>45.07414231</v>
      </c>
      <c r="O66" s="14">
        <v>231.0</v>
      </c>
      <c r="P66" s="37" t="s">
        <v>30</v>
      </c>
      <c r="Q66" s="3">
        <f t="shared" si="80"/>
        <v>349.87</v>
      </c>
      <c r="R66" s="3">
        <f t="shared" si="81"/>
        <v>426.34</v>
      </c>
      <c r="S66" s="14">
        <v>736.39</v>
      </c>
      <c r="T66" s="14">
        <v>569.43</v>
      </c>
      <c r="U66" s="14">
        <v>494.18</v>
      </c>
      <c r="V66" s="13">
        <f t="shared" si="77"/>
        <v>56.39291786</v>
      </c>
      <c r="W66" s="11">
        <f t="shared" si="78"/>
        <v>386.52</v>
      </c>
      <c r="X66" s="3"/>
      <c r="Y66" s="3"/>
      <c r="Z66" s="3"/>
    </row>
    <row r="67">
      <c r="A67" s="34">
        <v>43248.0</v>
      </c>
      <c r="B67" s="14" t="s">
        <v>105</v>
      </c>
      <c r="C67" s="14" t="s">
        <v>25</v>
      </c>
      <c r="D67" s="14" t="s">
        <v>101</v>
      </c>
      <c r="E67" s="14" t="s">
        <v>80</v>
      </c>
      <c r="F67" s="14" t="s">
        <v>87</v>
      </c>
      <c r="G67" s="14">
        <v>6.0</v>
      </c>
      <c r="H67" s="14">
        <v>41.0</v>
      </c>
      <c r="I67" s="14" t="s">
        <v>33</v>
      </c>
      <c r="J67" s="14">
        <v>952.58</v>
      </c>
      <c r="K67" s="14">
        <v>410.56</v>
      </c>
      <c r="L67" s="14">
        <v>436.86</v>
      </c>
      <c r="M67" s="14">
        <v>1.0</v>
      </c>
      <c r="N67" s="11">
        <f>(K67/(K67+L67))*100</f>
        <v>48.4482311</v>
      </c>
      <c r="O67" s="14">
        <v>229.0</v>
      </c>
      <c r="P67" s="37" t="s">
        <v>30</v>
      </c>
      <c r="Q67" s="3">
        <f t="shared" si="80"/>
        <v>436.86</v>
      </c>
      <c r="R67" s="3">
        <f t="shared" si="81"/>
        <v>410.56</v>
      </c>
      <c r="S67" s="14">
        <v>437.94</v>
      </c>
      <c r="T67" s="14">
        <v>612.86</v>
      </c>
      <c r="U67" s="14">
        <v>749.2</v>
      </c>
      <c r="V67" s="13">
        <f t="shared" si="77"/>
        <v>41.67681766</v>
      </c>
      <c r="W67" s="11">
        <f t="shared" si="78"/>
        <v>1.08</v>
      </c>
      <c r="X67" s="3"/>
      <c r="Y67" s="3"/>
      <c r="Z67" s="3"/>
    </row>
    <row r="68">
      <c r="A68" s="34">
        <v>43248.0</v>
      </c>
      <c r="B68" s="14" t="s">
        <v>106</v>
      </c>
      <c r="C68" s="14" t="s">
        <v>25</v>
      </c>
      <c r="D68" s="14" t="s">
        <v>101</v>
      </c>
      <c r="E68" s="14" t="s">
        <v>80</v>
      </c>
      <c r="F68" s="14" t="s">
        <v>87</v>
      </c>
      <c r="G68" s="14">
        <v>8.0</v>
      </c>
      <c r="H68" s="14">
        <v>41.0</v>
      </c>
      <c r="I68" s="14" t="s">
        <v>29</v>
      </c>
      <c r="J68" s="14">
        <v>738.49</v>
      </c>
      <c r="K68" s="14">
        <v>527.06</v>
      </c>
      <c r="L68" s="14">
        <v>534.45</v>
      </c>
      <c r="M68" s="14">
        <v>2.0</v>
      </c>
      <c r="N68" s="11">
        <f>(L68/(K68+L68))*100</f>
        <v>50.34808904</v>
      </c>
      <c r="O68" s="14">
        <v>238.0</v>
      </c>
      <c r="P68" s="37" t="s">
        <v>35</v>
      </c>
      <c r="Q68" s="3">
        <f t="shared" ref="Q68:R68" si="82">K68</f>
        <v>527.06</v>
      </c>
      <c r="R68" s="3">
        <f t="shared" si="82"/>
        <v>534.45</v>
      </c>
      <c r="S68" s="14">
        <v>734.38</v>
      </c>
      <c r="T68" s="14">
        <v>503.76</v>
      </c>
      <c r="U68" s="14">
        <v>561.86</v>
      </c>
      <c r="V68" s="13">
        <f t="shared" si="77"/>
        <v>59.31316329</v>
      </c>
      <c r="W68" s="11">
        <f t="shared" si="78"/>
        <v>207.32</v>
      </c>
      <c r="X68" s="3"/>
      <c r="Y68" s="3"/>
      <c r="Z68" s="3"/>
    </row>
    <row r="69">
      <c r="A69" s="17"/>
      <c r="B69" s="17"/>
      <c r="C69" s="17"/>
      <c r="D69" s="17"/>
      <c r="E69" s="17"/>
      <c r="F69" s="17"/>
      <c r="G69" s="17"/>
      <c r="H69" s="18" t="s">
        <v>45</v>
      </c>
      <c r="I69" s="17"/>
      <c r="J69" s="17"/>
      <c r="K69" s="17"/>
      <c r="L69" s="17"/>
      <c r="M69" s="17"/>
      <c r="N69" s="19">
        <f t="shared" ref="N69:W69" si="83">average(N63:N68)</f>
        <v>50.29658037</v>
      </c>
      <c r="O69" s="19">
        <f t="shared" si="83"/>
        <v>235.1666667</v>
      </c>
      <c r="P69" s="19" t="str">
        <f t="shared" si="83"/>
        <v>#DIV/0!</v>
      </c>
      <c r="Q69" s="19">
        <f t="shared" si="83"/>
        <v>516.61</v>
      </c>
      <c r="R69" s="19">
        <f t="shared" si="83"/>
        <v>503.0333333</v>
      </c>
      <c r="S69" s="19">
        <f t="shared" si="83"/>
        <v>649.1116667</v>
      </c>
      <c r="T69" s="19">
        <f t="shared" si="83"/>
        <v>596.53</v>
      </c>
      <c r="U69" s="19">
        <f t="shared" si="83"/>
        <v>554.3583333</v>
      </c>
      <c r="V69" s="19">
        <f t="shared" si="83"/>
        <v>51.60377249</v>
      </c>
      <c r="W69" s="19">
        <f t="shared" si="83"/>
        <v>132.5016667</v>
      </c>
      <c r="X69" s="20"/>
      <c r="Y69" s="20"/>
      <c r="Z69" s="20"/>
    </row>
    <row r="70">
      <c r="A70" s="21"/>
      <c r="B70" s="21"/>
      <c r="C70" s="21"/>
      <c r="D70" s="21"/>
      <c r="E70" s="21"/>
      <c r="F70" s="21"/>
      <c r="G70" s="21"/>
      <c r="H70" s="22" t="s">
        <v>46</v>
      </c>
      <c r="I70" s="21"/>
      <c r="J70" s="21"/>
      <c r="K70" s="21"/>
      <c r="L70" s="21"/>
      <c r="M70" s="21"/>
      <c r="N70" s="23">
        <f t="shared" ref="N70:W70" si="84">stdev(N65:N68)/(sqrt(count(N65:N68)-1))</f>
        <v>1.337374183</v>
      </c>
      <c r="O70" s="23">
        <f t="shared" si="84"/>
        <v>2.260776661</v>
      </c>
      <c r="P70" s="23" t="str">
        <f t="shared" si="84"/>
        <v>#DIV/0!</v>
      </c>
      <c r="Q70" s="23">
        <f t="shared" si="84"/>
        <v>62.7700408</v>
      </c>
      <c r="R70" s="23">
        <f t="shared" si="84"/>
        <v>75.28208205</v>
      </c>
      <c r="S70" s="23">
        <f t="shared" si="84"/>
        <v>99.97561714</v>
      </c>
      <c r="T70" s="23">
        <f t="shared" si="84"/>
        <v>35.20581092</v>
      </c>
      <c r="U70" s="23">
        <f t="shared" si="84"/>
        <v>103.3791603</v>
      </c>
      <c r="V70" s="23">
        <f t="shared" si="84"/>
        <v>4.610737519</v>
      </c>
      <c r="W70" s="23">
        <f t="shared" si="84"/>
        <v>91.68669817</v>
      </c>
      <c r="X70" s="3"/>
      <c r="Y70" s="3"/>
      <c r="Z70" s="3"/>
    </row>
    <row r="71">
      <c r="A71" s="16">
        <v>43221.0</v>
      </c>
      <c r="B71" s="14" t="s">
        <v>107</v>
      </c>
      <c r="C71" s="14" t="s">
        <v>48</v>
      </c>
      <c r="D71" s="14" t="s">
        <v>101</v>
      </c>
      <c r="E71" s="14" t="s">
        <v>80</v>
      </c>
      <c r="F71" s="14" t="s">
        <v>55</v>
      </c>
      <c r="G71" s="14">
        <v>7.0</v>
      </c>
      <c r="H71" s="14">
        <v>42.0</v>
      </c>
      <c r="I71" s="14" t="s">
        <v>29</v>
      </c>
      <c r="J71" s="14">
        <v>825.02</v>
      </c>
      <c r="K71" s="14">
        <v>445.62</v>
      </c>
      <c r="L71" s="14">
        <v>529.36</v>
      </c>
      <c r="M71" s="14">
        <v>2.0</v>
      </c>
      <c r="N71" s="11">
        <f>(K71/(K71+L71))*100</f>
        <v>45.70555293</v>
      </c>
      <c r="O71" s="14">
        <v>226.0</v>
      </c>
      <c r="P71" s="37" t="s">
        <v>35</v>
      </c>
      <c r="Q71" s="3">
        <f t="shared" ref="Q71:R71" si="85">K71</f>
        <v>445.62</v>
      </c>
      <c r="R71" s="3">
        <f t="shared" si="85"/>
        <v>529.36</v>
      </c>
      <c r="S71" s="14">
        <v>644.19</v>
      </c>
      <c r="T71" s="14">
        <v>607.94</v>
      </c>
      <c r="U71" s="14">
        <v>547.87</v>
      </c>
      <c r="V71" s="13">
        <f t="shared" ref="V71:V76" si="86">((S71/(S71+T71))*100)</f>
        <v>51.4475334</v>
      </c>
      <c r="W71" s="11">
        <f t="shared" ref="W71:W76" si="87">S71-Q71</f>
        <v>198.57</v>
      </c>
      <c r="X71" s="3"/>
      <c r="Y71" s="3"/>
      <c r="Z71" s="3"/>
    </row>
    <row r="72">
      <c r="A72" s="16">
        <v>43221.0</v>
      </c>
      <c r="B72" s="14" t="s">
        <v>108</v>
      </c>
      <c r="C72" s="14" t="s">
        <v>48</v>
      </c>
      <c r="D72" s="14" t="s">
        <v>101</v>
      </c>
      <c r="E72" s="14" t="s">
        <v>80</v>
      </c>
      <c r="F72" s="14" t="s">
        <v>57</v>
      </c>
      <c r="G72" s="14">
        <v>8.0</v>
      </c>
      <c r="H72" s="14">
        <v>42.0</v>
      </c>
      <c r="I72" s="14" t="s">
        <v>33</v>
      </c>
      <c r="J72" s="14">
        <v>303.54</v>
      </c>
      <c r="K72" s="14">
        <v>609.47</v>
      </c>
      <c r="L72" s="14">
        <v>886.99</v>
      </c>
      <c r="M72" s="14">
        <v>1.0</v>
      </c>
      <c r="N72" s="11">
        <f t="shared" ref="N72:N73" si="88">(L72/(K72+L72))*100</f>
        <v>59.27254988</v>
      </c>
      <c r="O72" s="14">
        <v>229.0</v>
      </c>
      <c r="P72" s="37" t="s">
        <v>30</v>
      </c>
      <c r="Q72" s="3">
        <f t="shared" ref="Q72:Q73" si="89">L72</f>
        <v>886.99</v>
      </c>
      <c r="R72" s="3">
        <f t="shared" ref="R72:R73" si="90">K72</f>
        <v>609.47</v>
      </c>
      <c r="S72" s="14">
        <v>625.36</v>
      </c>
      <c r="T72" s="14">
        <v>743.91</v>
      </c>
      <c r="U72" s="14">
        <v>430.73</v>
      </c>
      <c r="V72" s="13">
        <f t="shared" si="86"/>
        <v>45.671051</v>
      </c>
      <c r="W72" s="11">
        <f t="shared" si="87"/>
        <v>-261.63</v>
      </c>
      <c r="X72" s="3"/>
      <c r="Y72" s="3"/>
      <c r="Z72" s="3"/>
    </row>
    <row r="73">
      <c r="A73" s="16">
        <v>43227.0</v>
      </c>
      <c r="B73" s="14" t="s">
        <v>109</v>
      </c>
      <c r="C73" s="14" t="s">
        <v>48</v>
      </c>
      <c r="D73" s="14" t="s">
        <v>101</v>
      </c>
      <c r="E73" s="14" t="s">
        <v>80</v>
      </c>
      <c r="F73" s="14" t="s">
        <v>59</v>
      </c>
      <c r="G73" s="14">
        <v>7.0</v>
      </c>
      <c r="H73" s="14">
        <v>41.0</v>
      </c>
      <c r="I73" s="14" t="s">
        <v>33</v>
      </c>
      <c r="J73" s="14">
        <v>377.82</v>
      </c>
      <c r="K73" s="14">
        <v>721.41</v>
      </c>
      <c r="L73" s="14">
        <v>700.77</v>
      </c>
      <c r="M73" s="14">
        <v>2.0</v>
      </c>
      <c r="N73" s="11">
        <f t="shared" si="88"/>
        <v>49.27435346</v>
      </c>
      <c r="O73" s="14">
        <v>229.0</v>
      </c>
      <c r="P73" s="37" t="s">
        <v>30</v>
      </c>
      <c r="Q73" s="3">
        <f t="shared" si="89"/>
        <v>700.77</v>
      </c>
      <c r="R73" s="3">
        <f t="shared" si="90"/>
        <v>721.41</v>
      </c>
      <c r="S73" s="14">
        <v>925.42</v>
      </c>
      <c r="T73" s="14">
        <v>635.07</v>
      </c>
      <c r="U73" s="14">
        <v>239.51</v>
      </c>
      <c r="V73" s="13">
        <f t="shared" si="86"/>
        <v>59.30316759</v>
      </c>
      <c r="W73" s="11">
        <f t="shared" si="87"/>
        <v>224.65</v>
      </c>
      <c r="X73" s="3"/>
      <c r="Y73" s="3"/>
      <c r="Z73" s="3"/>
    </row>
    <row r="74">
      <c r="A74" s="16">
        <v>43227.0</v>
      </c>
      <c r="B74" s="14" t="s">
        <v>110</v>
      </c>
      <c r="C74" s="14" t="s">
        <v>48</v>
      </c>
      <c r="D74" s="14" t="s">
        <v>101</v>
      </c>
      <c r="E74" s="14" t="s">
        <v>80</v>
      </c>
      <c r="F74" s="14" t="s">
        <v>59</v>
      </c>
      <c r="G74" s="14">
        <v>9.0</v>
      </c>
      <c r="H74" s="14">
        <v>41.0</v>
      </c>
      <c r="I74" s="14" t="s">
        <v>29</v>
      </c>
      <c r="J74" s="14">
        <v>836.17</v>
      </c>
      <c r="K74" s="14">
        <v>463.47</v>
      </c>
      <c r="L74" s="14">
        <v>500.36</v>
      </c>
      <c r="M74" s="14">
        <v>1.0</v>
      </c>
      <c r="N74" s="11">
        <f t="shared" ref="N74:N75" si="92">(K74/(K74+L74))*100</f>
        <v>48.08628078</v>
      </c>
      <c r="O74" s="14">
        <v>235.0</v>
      </c>
      <c r="P74" s="37" t="s">
        <v>35</v>
      </c>
      <c r="Q74" s="3">
        <f t="shared" ref="Q74:R74" si="91">K74</f>
        <v>463.47</v>
      </c>
      <c r="R74" s="3">
        <f t="shared" si="91"/>
        <v>500.36</v>
      </c>
      <c r="S74" s="14">
        <v>545.63</v>
      </c>
      <c r="T74" s="14">
        <v>594.32</v>
      </c>
      <c r="U74" s="14">
        <v>660.05</v>
      </c>
      <c r="V74" s="13">
        <f t="shared" si="86"/>
        <v>47.86438002</v>
      </c>
      <c r="W74" s="11">
        <f t="shared" si="87"/>
        <v>82.16</v>
      </c>
      <c r="X74" s="3"/>
      <c r="Y74" s="3"/>
      <c r="Z74" s="3"/>
    </row>
    <row r="75">
      <c r="A75" s="34">
        <v>43248.0</v>
      </c>
      <c r="B75" s="14" t="s">
        <v>111</v>
      </c>
      <c r="C75" s="14" t="s">
        <v>48</v>
      </c>
      <c r="D75" s="14" t="s">
        <v>101</v>
      </c>
      <c r="E75" s="14" t="s">
        <v>80</v>
      </c>
      <c r="F75" s="14" t="s">
        <v>97</v>
      </c>
      <c r="G75" s="14">
        <v>6.0</v>
      </c>
      <c r="H75" s="14">
        <v>41.0</v>
      </c>
      <c r="I75" s="14" t="s">
        <v>29</v>
      </c>
      <c r="J75" s="14">
        <v>1004.26</v>
      </c>
      <c r="K75" s="14">
        <v>483.1</v>
      </c>
      <c r="L75" s="14">
        <v>312.64</v>
      </c>
      <c r="M75" s="14">
        <v>2.0</v>
      </c>
      <c r="N75" s="11">
        <f t="shared" si="92"/>
        <v>60.71078493</v>
      </c>
      <c r="O75" s="14">
        <v>227.0</v>
      </c>
      <c r="P75" s="37" t="s">
        <v>35</v>
      </c>
      <c r="Q75" s="3">
        <f t="shared" ref="Q75:R75" si="93">K75</f>
        <v>483.1</v>
      </c>
      <c r="R75" s="3">
        <f t="shared" si="93"/>
        <v>312.64</v>
      </c>
      <c r="S75" s="14">
        <v>527.19</v>
      </c>
      <c r="T75" s="14">
        <v>446.87</v>
      </c>
      <c r="U75" s="14">
        <v>825.94</v>
      </c>
      <c r="V75" s="13">
        <f t="shared" si="86"/>
        <v>54.1229493</v>
      </c>
      <c r="W75" s="11">
        <f t="shared" si="87"/>
        <v>44.09</v>
      </c>
      <c r="X75" s="3"/>
      <c r="Y75" s="3"/>
      <c r="Z75" s="3"/>
    </row>
    <row r="76">
      <c r="A76" s="34">
        <v>43248.0</v>
      </c>
      <c r="B76" s="14" t="s">
        <v>112</v>
      </c>
      <c r="C76" s="14" t="s">
        <v>48</v>
      </c>
      <c r="D76" s="14" t="s">
        <v>101</v>
      </c>
      <c r="E76" s="14" t="s">
        <v>80</v>
      </c>
      <c r="F76" s="14" t="s">
        <v>97</v>
      </c>
      <c r="G76" s="14">
        <v>8.0</v>
      </c>
      <c r="H76" s="14">
        <v>41.0</v>
      </c>
      <c r="I76" s="14" t="s">
        <v>33</v>
      </c>
      <c r="J76" s="14">
        <v>638.95</v>
      </c>
      <c r="K76" s="14">
        <v>629.95</v>
      </c>
      <c r="L76" s="14">
        <v>531.1</v>
      </c>
      <c r="M76" s="14">
        <v>1.0</v>
      </c>
      <c r="N76" s="11">
        <f>(L76/(K76+L76))*100</f>
        <v>45.74307739</v>
      </c>
      <c r="O76" s="14">
        <v>247.0</v>
      </c>
      <c r="P76" s="37" t="s">
        <v>30</v>
      </c>
      <c r="Q76" s="3">
        <f>L76</f>
        <v>531.1</v>
      </c>
      <c r="R76" s="3">
        <f>K76</f>
        <v>629.95</v>
      </c>
      <c r="S76" s="14">
        <v>728.37</v>
      </c>
      <c r="T76" s="14">
        <v>632.73</v>
      </c>
      <c r="U76" s="14">
        <v>438.9</v>
      </c>
      <c r="V76" s="13">
        <f t="shared" si="86"/>
        <v>53.5133348</v>
      </c>
      <c r="W76" s="11">
        <f t="shared" si="87"/>
        <v>197.27</v>
      </c>
      <c r="X76" s="3"/>
      <c r="Y76" s="3"/>
      <c r="Z76" s="3"/>
    </row>
    <row r="77">
      <c r="A77" s="17"/>
      <c r="B77" s="17"/>
      <c r="C77" s="17"/>
      <c r="D77" s="17"/>
      <c r="E77" s="17"/>
      <c r="F77" s="17"/>
      <c r="G77" s="17"/>
      <c r="H77" s="18" t="s">
        <v>45</v>
      </c>
      <c r="I77" s="17"/>
      <c r="J77" s="17"/>
      <c r="K77" s="17"/>
      <c r="L77" s="17"/>
      <c r="M77" s="17"/>
      <c r="N77" s="19">
        <f t="shared" ref="N77:W77" si="94">average(N71:N76)</f>
        <v>51.46543323</v>
      </c>
      <c r="O77" s="19">
        <f t="shared" si="94"/>
        <v>232.1666667</v>
      </c>
      <c r="P77" s="19" t="str">
        <f t="shared" si="94"/>
        <v>#DIV/0!</v>
      </c>
      <c r="Q77" s="19">
        <f t="shared" si="94"/>
        <v>585.175</v>
      </c>
      <c r="R77" s="19">
        <f t="shared" si="94"/>
        <v>550.5316667</v>
      </c>
      <c r="S77" s="19">
        <f t="shared" si="94"/>
        <v>666.0266667</v>
      </c>
      <c r="T77" s="19">
        <f t="shared" si="94"/>
        <v>610.14</v>
      </c>
      <c r="U77" s="19">
        <f t="shared" si="94"/>
        <v>523.8333333</v>
      </c>
      <c r="V77" s="19">
        <f t="shared" si="94"/>
        <v>51.98706935</v>
      </c>
      <c r="W77" s="19">
        <f t="shared" si="94"/>
        <v>80.85166667</v>
      </c>
      <c r="X77" s="20"/>
      <c r="Y77" s="20"/>
      <c r="Z77" s="20"/>
    </row>
    <row r="78">
      <c r="A78" s="21"/>
      <c r="B78" s="21"/>
      <c r="C78" s="21"/>
      <c r="D78" s="21"/>
      <c r="E78" s="21"/>
      <c r="F78" s="21"/>
      <c r="G78" s="21"/>
      <c r="H78" s="22" t="s">
        <v>46</v>
      </c>
      <c r="I78" s="21"/>
      <c r="J78" s="21"/>
      <c r="K78" s="21"/>
      <c r="L78" s="21"/>
      <c r="M78" s="21"/>
      <c r="N78" s="23">
        <f t="shared" ref="N78:W78" si="95">stdev(N73:N76)/(sqrt(count(N73:N76)-1))</f>
        <v>3.849871457</v>
      </c>
      <c r="O78" s="23">
        <f t="shared" si="95"/>
        <v>5.196152423</v>
      </c>
      <c r="P78" s="23" t="str">
        <f t="shared" si="95"/>
        <v>#DIV/0!</v>
      </c>
      <c r="Q78" s="23">
        <f t="shared" si="95"/>
        <v>62.30359843</v>
      </c>
      <c r="R78" s="23">
        <f t="shared" si="95"/>
        <v>102.3391624</v>
      </c>
      <c r="S78" s="23">
        <f t="shared" si="95"/>
        <v>107.479147</v>
      </c>
      <c r="T78" s="23">
        <f t="shared" si="95"/>
        <v>51.32847604</v>
      </c>
      <c r="U78" s="23">
        <f t="shared" si="95"/>
        <v>147.8303443</v>
      </c>
      <c r="V78" s="23">
        <f t="shared" si="95"/>
        <v>2.701104178</v>
      </c>
      <c r="W78" s="23">
        <f t="shared" si="95"/>
        <v>50.50267526</v>
      </c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drawing r:id="rId1"/>
</worksheet>
</file>