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aronstutz/Google Drive/biocultural evolution/Belovsky/"/>
    </mc:Choice>
  </mc:AlternateContent>
  <xr:revisionPtr revIDLastSave="0" documentId="8_{B1DE6118-5214-354E-8BF7-F00BFE0C3C98}" xr6:coauthVersionLast="45" xr6:coauthVersionMax="45" xr10:uidLastSave="{00000000-0000-0000-0000-000000000000}"/>
  <bookViews>
    <workbookView xWindow="0" yWindow="460" windowWidth="28800" windowHeight="16300" tabRatio="500" activeTab="2" xr2:uid="{00000000-000D-0000-FFFF-FFFF00000000}"/>
  </bookViews>
  <sheets>
    <sheet name="A-Keeley Data 1995" sheetId="1" r:id="rId1"/>
    <sheet name="B-Keeley &amp; Kelly Pop Density" sheetId="6" r:id="rId2"/>
    <sheet name="C-World Population Data" sheetId="2" r:id="rId3"/>
    <sheet name="World Population Figure" sheetId="4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2" l="1"/>
  <c r="B36" i="2"/>
  <c r="B35" i="2"/>
  <c r="B34" i="2"/>
  <c r="B33" i="2"/>
  <c r="B32" i="2"/>
  <c r="B31" i="2"/>
  <c r="B30" i="2"/>
  <c r="B29" i="2"/>
  <c r="B28" i="2"/>
  <c r="B27" i="2"/>
  <c r="B26" i="2"/>
  <c r="B38" i="2"/>
  <c r="B131" i="2"/>
  <c r="B133" i="2"/>
  <c r="B132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134" i="2"/>
  <c r="O27" i="2" l="1"/>
  <c r="P27" i="2" s="1"/>
  <c r="O28" i="2"/>
  <c r="P28" i="2" s="1"/>
  <c r="O29" i="2"/>
  <c r="P29" i="2" s="1"/>
  <c r="O30" i="2"/>
  <c r="P30" i="2" s="1"/>
  <c r="O31" i="2"/>
  <c r="P31" i="2" s="1"/>
  <c r="O42" i="2"/>
  <c r="P42" i="2" s="1"/>
  <c r="O40" i="2"/>
  <c r="P40" i="2" s="1"/>
  <c r="O66" i="2"/>
  <c r="O65" i="2"/>
  <c r="P65" i="2" s="1"/>
  <c r="O133" i="2" l="1"/>
  <c r="P133" i="2" s="1"/>
  <c r="O132" i="2"/>
  <c r="O131" i="2"/>
  <c r="P131" i="2" s="1"/>
  <c r="O130" i="2"/>
  <c r="O129" i="2"/>
  <c r="P129" i="2" s="1"/>
  <c r="O128" i="2"/>
  <c r="O127" i="2"/>
  <c r="O126" i="2"/>
  <c r="O125" i="2"/>
  <c r="P125" i="2" s="1"/>
  <c r="O124" i="2"/>
  <c r="O123" i="2"/>
  <c r="O122" i="2"/>
  <c r="O121" i="2"/>
  <c r="O120" i="2"/>
  <c r="O119" i="2"/>
  <c r="O118" i="2"/>
  <c r="O117" i="2"/>
  <c r="P117" i="2" s="1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P70" i="2" s="1"/>
  <c r="O69" i="2"/>
  <c r="O68" i="2"/>
  <c r="O67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1" i="2"/>
  <c r="O39" i="2"/>
  <c r="O38" i="2"/>
  <c r="O37" i="2"/>
  <c r="O36" i="2"/>
  <c r="O35" i="2"/>
  <c r="O34" i="2"/>
  <c r="O33" i="2"/>
  <c r="O32" i="2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J68" i="1" s="1"/>
  <c r="F69" i="1"/>
  <c r="J69" i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3" i="1"/>
  <c r="J83" i="1" s="1"/>
  <c r="F84" i="1"/>
  <c r="J84" i="1" s="1"/>
  <c r="F85" i="1"/>
  <c r="J85" i="1"/>
  <c r="F86" i="1"/>
  <c r="J86" i="1" s="1"/>
  <c r="F87" i="1"/>
  <c r="J87" i="1" s="1"/>
  <c r="F88" i="1"/>
  <c r="J88" i="1" s="1"/>
  <c r="F89" i="1"/>
  <c r="J89" i="1"/>
  <c r="F90" i="1"/>
  <c r="J90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/>
  <c r="F102" i="1"/>
  <c r="J102" i="1" s="1"/>
  <c r="F103" i="1"/>
  <c r="J103" i="1" s="1"/>
  <c r="F104" i="1"/>
  <c r="J104" i="1" s="1"/>
  <c r="F105" i="1"/>
  <c r="J105" i="1"/>
  <c r="F106" i="1"/>
  <c r="J106" i="1" s="1"/>
  <c r="F107" i="1"/>
  <c r="J107" i="1" s="1"/>
  <c r="F108" i="1"/>
  <c r="J108" i="1" s="1"/>
  <c r="F109" i="1"/>
  <c r="J109" i="1" s="1"/>
  <c r="F14" i="1"/>
  <c r="J14" i="1"/>
  <c r="F15" i="1"/>
  <c r="J15" i="1" s="1"/>
  <c r="F16" i="1"/>
  <c r="J16" i="1" s="1"/>
  <c r="F17" i="1"/>
  <c r="J17" i="1" s="1"/>
  <c r="F18" i="1"/>
  <c r="J18" i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/>
  <c r="F31" i="1"/>
  <c r="J31" i="1" s="1"/>
  <c r="F32" i="1"/>
  <c r="J32" i="1" s="1"/>
  <c r="F33" i="1"/>
  <c r="J33" i="1" s="1"/>
  <c r="F34" i="1"/>
  <c r="J34" i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/>
  <c r="F47" i="1"/>
  <c r="J47" i="1" s="1"/>
  <c r="F48" i="1"/>
  <c r="J48" i="1" s="1"/>
  <c r="F49" i="1"/>
  <c r="J49" i="1" s="1"/>
  <c r="F50" i="1"/>
  <c r="J50" i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H114" i="1"/>
  <c r="H113" i="1"/>
  <c r="H112" i="1"/>
  <c r="H111" i="1"/>
  <c r="F114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M114" i="1" l="1"/>
  <c r="M112" i="1"/>
  <c r="P86" i="2"/>
  <c r="P102" i="2"/>
  <c r="P44" i="2"/>
  <c r="P48" i="2"/>
  <c r="P50" i="2"/>
  <c r="P52" i="2"/>
  <c r="P60" i="2"/>
  <c r="P64" i="2"/>
  <c r="P67" i="2"/>
  <c r="P32" i="2"/>
  <c r="P34" i="2"/>
  <c r="P69" i="2"/>
  <c r="P77" i="2"/>
  <c r="P81" i="2"/>
  <c r="P83" i="2"/>
  <c r="P85" i="2"/>
  <c r="P93" i="2"/>
  <c r="P97" i="2"/>
  <c r="P99" i="2"/>
  <c r="P101" i="2"/>
  <c r="P109" i="2"/>
  <c r="P113" i="2"/>
  <c r="P115" i="2"/>
  <c r="P118" i="2"/>
  <c r="P35" i="2"/>
  <c r="P53" i="2"/>
  <c r="P38" i="2"/>
  <c r="P41" i="2"/>
  <c r="P45" i="2"/>
  <c r="P56" i="2"/>
  <c r="P58" i="2"/>
  <c r="P61" i="2"/>
  <c r="P73" i="2"/>
  <c r="P75" i="2"/>
  <c r="P78" i="2"/>
  <c r="P89" i="2"/>
  <c r="P91" i="2"/>
  <c r="P94" i="2"/>
  <c r="P105" i="2"/>
  <c r="P107" i="2"/>
  <c r="P110" i="2"/>
  <c r="P121" i="2"/>
  <c r="P123" i="2"/>
  <c r="P126" i="2"/>
  <c r="P55" i="2"/>
  <c r="P63" i="2"/>
  <c r="P72" i="2"/>
  <c r="P80" i="2"/>
  <c r="P88" i="2"/>
  <c r="P96" i="2"/>
  <c r="P104" i="2"/>
  <c r="P112" i="2"/>
  <c r="P120" i="2"/>
  <c r="P128" i="2"/>
  <c r="P36" i="2"/>
  <c r="P39" i="2"/>
  <c r="P46" i="2"/>
  <c r="P49" i="2"/>
  <c r="P54" i="2"/>
  <c r="P57" i="2"/>
  <c r="P66" i="2"/>
  <c r="P71" i="2"/>
  <c r="P74" i="2"/>
  <c r="P79" i="2"/>
  <c r="P82" i="2"/>
  <c r="P87" i="2"/>
  <c r="P90" i="2"/>
  <c r="P95" i="2"/>
  <c r="P98" i="2"/>
  <c r="P103" i="2"/>
  <c r="P106" i="2"/>
  <c r="P111" i="2"/>
  <c r="P114" i="2"/>
  <c r="P119" i="2"/>
  <c r="P122" i="2"/>
  <c r="P127" i="2"/>
  <c r="P130" i="2"/>
  <c r="P51" i="2"/>
  <c r="P59" i="2"/>
  <c r="P68" i="2"/>
  <c r="P76" i="2"/>
  <c r="P84" i="2"/>
  <c r="P92" i="2"/>
  <c r="P100" i="2"/>
  <c r="P108" i="2"/>
  <c r="P116" i="2"/>
  <c r="P124" i="2"/>
  <c r="P62" i="2"/>
  <c r="J111" i="1"/>
  <c r="J112" i="1"/>
  <c r="J113" i="1"/>
  <c r="J114" i="1"/>
  <c r="F111" i="1"/>
  <c r="M111" i="1"/>
  <c r="M113" i="1"/>
  <c r="F112" i="1"/>
  <c r="P33" i="2"/>
  <c r="P37" i="2"/>
  <c r="P43" i="2"/>
  <c r="P47" i="2"/>
  <c r="P132" i="2"/>
  <c r="F113" i="1"/>
  <c r="O134" i="2" l="1"/>
  <c r="P134" i="2" s="1"/>
</calcChain>
</file>

<file path=xl/sharedStrings.xml><?xml version="1.0" encoding="utf-8"?>
<sst xmlns="http://schemas.openxmlformats.org/spreadsheetml/2006/main" count="592" uniqueCount="204">
  <si>
    <t>Supplementary Online Material</t>
  </si>
  <si>
    <t>Stutz, Aaron Jonas</t>
  </si>
  <si>
    <t>Hunter-Gatherer Data from Keeley (1995)</t>
  </si>
  <si>
    <t>Source:</t>
  </si>
  <si>
    <t>Ethnonym</t>
  </si>
  <si>
    <t>Absolute</t>
  </si>
  <si>
    <t>(Keeley 1995)</t>
  </si>
  <si>
    <t>Latitude</t>
  </si>
  <si>
    <t>Agaiduka</t>
  </si>
  <si>
    <t>Great Basin, North America</t>
  </si>
  <si>
    <t>Andamanese</t>
  </si>
  <si>
    <t>South Asia/Melanesia</t>
  </si>
  <si>
    <t>Aranda</t>
  </si>
  <si>
    <t>Australia</t>
  </si>
  <si>
    <t>Attaw. Cree</t>
  </si>
  <si>
    <t>Canada</t>
  </si>
  <si>
    <t>Aweikoma</t>
  </si>
  <si>
    <t>South America</t>
  </si>
  <si>
    <t>Botocudo</t>
  </si>
  <si>
    <t>Caribou Esk.</t>
  </si>
  <si>
    <t>Chipewyan</t>
  </si>
  <si>
    <t>Copper Esk.</t>
  </si>
  <si>
    <t>Dieri</t>
  </si>
  <si>
    <t>Dogrib</t>
  </si>
  <si>
    <t>Gidjingali</t>
  </si>
  <si>
    <t>Gosiute</t>
  </si>
  <si>
    <t>Guayaki</t>
  </si>
  <si>
    <t>Hadza</t>
  </si>
  <si>
    <t>Subsaharan Africa</t>
  </si>
  <si>
    <t>Han</t>
  </si>
  <si>
    <t>Alaska</t>
  </si>
  <si>
    <t>Iglulik</t>
  </si>
  <si>
    <t>Karankawa</t>
  </si>
  <si>
    <t>Texas Gulf Coast</t>
  </si>
  <si>
    <t>Kariera</t>
  </si>
  <si>
    <t>Kaska</t>
  </si>
  <si>
    <t>Kidutodoka</t>
  </si>
  <si>
    <t>Kolchan</t>
  </si>
  <si>
    <t>Koyukon</t>
  </si>
  <si>
    <t>Kung</t>
  </si>
  <si>
    <t>Kutchin</t>
  </si>
  <si>
    <t>Labr.Eskimo</t>
  </si>
  <si>
    <t>Mbuti</t>
  </si>
  <si>
    <t>Micmac</t>
  </si>
  <si>
    <t>Murngin</t>
  </si>
  <si>
    <t>Nabesna</t>
  </si>
  <si>
    <t>Naska</t>
  </si>
  <si>
    <t>Nunamiut</t>
  </si>
  <si>
    <t>Ojibwa</t>
  </si>
  <si>
    <t>Ona</t>
  </si>
  <si>
    <t>Panamint</t>
  </si>
  <si>
    <t>Pitjanjara</t>
  </si>
  <si>
    <t>Polar Eskimo</t>
  </si>
  <si>
    <t>Greenland</t>
  </si>
  <si>
    <t>Saulteaux</t>
  </si>
  <si>
    <t>Semang</t>
  </si>
  <si>
    <t>South East Asia</t>
  </si>
  <si>
    <t>Seri</t>
  </si>
  <si>
    <t>Mexico</t>
  </si>
  <si>
    <t>Tasmanians</t>
  </si>
  <si>
    <t>Walbiri</t>
  </si>
  <si>
    <t>Wikmunkin</t>
  </si>
  <si>
    <t>Wongaibon</t>
  </si>
  <si>
    <t>Yaghan</t>
  </si>
  <si>
    <t>Yukaghir</t>
  </si>
  <si>
    <t>Siberia</t>
  </si>
  <si>
    <t>Bering Esk.</t>
  </si>
  <si>
    <t>Atsugewi</t>
  </si>
  <si>
    <t>California</t>
  </si>
  <si>
    <t>Kiliwa</t>
  </si>
  <si>
    <t>Klamath</t>
  </si>
  <si>
    <t>Washo</t>
  </si>
  <si>
    <t>Carrier</t>
  </si>
  <si>
    <t>Chilcotin</t>
  </si>
  <si>
    <t>Kuyuidoka</t>
  </si>
  <si>
    <t>R.R. Shoshone</t>
  </si>
  <si>
    <t>Sanpoil</t>
  </si>
  <si>
    <t>Oregon Plateau</t>
  </si>
  <si>
    <t>Shuswap</t>
  </si>
  <si>
    <t>Thompson</t>
  </si>
  <si>
    <t>Shasta</t>
  </si>
  <si>
    <t>Aleut</t>
  </si>
  <si>
    <t>Ingalik</t>
  </si>
  <si>
    <t>Cahuilla</t>
  </si>
  <si>
    <t>Coast Yuki</t>
  </si>
  <si>
    <t>Miwok</t>
  </si>
  <si>
    <t>Monache</t>
  </si>
  <si>
    <t>Mt. Maidu</t>
  </si>
  <si>
    <t>Sinkyone</t>
  </si>
  <si>
    <t>Tubatulabal</t>
  </si>
  <si>
    <t>Wappo</t>
  </si>
  <si>
    <t>MacKen. Esk.</t>
  </si>
  <si>
    <t>Gilyak</t>
  </si>
  <si>
    <t>Russian Far East</t>
  </si>
  <si>
    <t>O.V. Paiute</t>
  </si>
  <si>
    <t>Angmaksalik</t>
  </si>
  <si>
    <t>Alsea</t>
  </si>
  <si>
    <t>Northwest Coast, North America</t>
  </si>
  <si>
    <t>Twana</t>
  </si>
  <si>
    <t>Tenino</t>
  </si>
  <si>
    <t>Chugash</t>
  </si>
  <si>
    <t>Nunivak</t>
  </si>
  <si>
    <t>Tareumiut</t>
  </si>
  <si>
    <t>Tanaina</t>
  </si>
  <si>
    <t>E. Pomo</t>
  </si>
  <si>
    <t>Hupa</t>
  </si>
  <si>
    <t>Luiseno</t>
  </si>
  <si>
    <t>Tolowa</t>
  </si>
  <si>
    <t>Wintu</t>
  </si>
  <si>
    <t>Wiyot</t>
  </si>
  <si>
    <t>Yokuts</t>
  </si>
  <si>
    <t>Yurok</t>
  </si>
  <si>
    <t>Haida</t>
  </si>
  <si>
    <t>Nootka</t>
  </si>
  <si>
    <t>Quinault</t>
  </si>
  <si>
    <t>Tlingit</t>
  </si>
  <si>
    <t>Tshimshim</t>
  </si>
  <si>
    <t>Chumash</t>
  </si>
  <si>
    <t>Puyallup</t>
  </si>
  <si>
    <t>Lummi</t>
  </si>
  <si>
    <t>Primary Terrestrial Above Ground Productivity (kg/km^2/yr)</t>
  </si>
  <si>
    <t>Secondary Terrestrial Above Ground Productivity (kg/km^2/yr)</t>
  </si>
  <si>
    <t>Geographic</t>
  </si>
  <si>
    <t>Description</t>
  </si>
  <si>
    <t>log</t>
  </si>
  <si>
    <t>(Secondary Productivity)</t>
  </si>
  <si>
    <t>(N/km^2)</t>
  </si>
  <si>
    <t>Population Density</t>
  </si>
  <si>
    <t>(Pop. Density)</t>
  </si>
  <si>
    <t>Population-Resource Ratio</t>
  </si>
  <si>
    <t>(N/kg sec prod/yr)</t>
  </si>
  <si>
    <t>(Population-Resource Ratio)</t>
  </si>
  <si>
    <t>IR</t>
  </si>
  <si>
    <t>DR</t>
  </si>
  <si>
    <t>Storage</t>
  </si>
  <si>
    <t>Sedentism</t>
  </si>
  <si>
    <t>(months at basecamp)</t>
  </si>
  <si>
    <t>logit</t>
  </si>
  <si>
    <t>Wealth</t>
  </si>
  <si>
    <t>Distinctions*</t>
  </si>
  <si>
    <t>* 0 = no wealth distinctions</t>
  </si>
  <si>
    <t>* 1 = wealth distinctions present</t>
  </si>
  <si>
    <t>* 2= heritable wealth distinctions between ranked families and lineages</t>
  </si>
  <si>
    <t>Ceremonies</t>
  </si>
  <si>
    <t>Regular</t>
  </si>
  <si>
    <t>Sporadic</t>
  </si>
  <si>
    <t>Global Population Data</t>
  </si>
  <si>
    <t>Average</t>
  </si>
  <si>
    <t>Binomial</t>
  </si>
  <si>
    <t>Raw Code</t>
  </si>
  <si>
    <t>Immediate Returns Skewness</t>
  </si>
  <si>
    <t>Immediate Returns Kurtosis</t>
  </si>
  <si>
    <t>Delayed Returns Skewness</t>
  </si>
  <si>
    <t>Delayed Returns Kurtosis</t>
  </si>
  <si>
    <t>Technology*</t>
  </si>
  <si>
    <t>* IR = Immediate Returns Economy</t>
  </si>
  <si>
    <t>* DR = Delayed Returns Economy</t>
  </si>
  <si>
    <t>IR Skewness</t>
  </si>
  <si>
    <t>IR Kurtosis</t>
  </si>
  <si>
    <t>DR Skewness</t>
  </si>
  <si>
    <t>DR Kurtosis</t>
  </si>
  <si>
    <t>Years BCE/CE</t>
  </si>
  <si>
    <t>Medium Variant Projection</t>
  </si>
  <si>
    <t>World Population</t>
  </si>
  <si>
    <t>Low Variant Projection</t>
  </si>
  <si>
    <t>High Variant Projection</t>
  </si>
  <si>
    <t>∆T</t>
  </si>
  <si>
    <t>∆P</t>
  </si>
  <si>
    <t>na</t>
  </si>
  <si>
    <t>Kelly (2013)</t>
  </si>
  <si>
    <t>Population Density (N/km)</t>
  </si>
  <si>
    <t>Keeley (1995)</t>
  </si>
  <si>
    <t>low estimate</t>
  </si>
  <si>
    <t>high estimate</t>
  </si>
  <si>
    <t>SOURCE --</t>
  </si>
  <si>
    <t>A Niche of Their Own: Energy Extraction, Population Elasticity, and Niche Diversification in the Recent Biocultural Evolution of Hunter-Gatherers</t>
  </si>
  <si>
    <t>Submitted to the Journal of Anthropological Archaeology</t>
  </si>
  <si>
    <t>References</t>
  </si>
  <si>
    <r>
      <t xml:space="preserve">Kelly, R.L., 2013. </t>
    </r>
    <r>
      <rPr>
        <i/>
        <sz val="12"/>
        <color theme="1"/>
        <rFont val="Times New Roman"/>
        <family val="1"/>
      </rPr>
      <t>The Lifeways of Hunter-Gatherers: The Foraging Spectrum</t>
    </r>
    <r>
      <rPr>
        <sz val="12"/>
        <color theme="1"/>
        <rFont val="Times New Roman"/>
        <family val="1"/>
      </rPr>
      <t>. Cambridge University Press.</t>
    </r>
  </si>
  <si>
    <t>Keeley, L.H., 1995. Protoagricultural Practices among Hunter-Gatherers: A Cross-Cultural Survey, in: Price, T.D., Gebauer, A.-B. (Eds.), Last Hunters, First Farmers: New Perspectives on the Prehistoric Transition to Agriculture. School of American Research Press, Santa Fe, pp. 243–272.</t>
  </si>
  <si>
    <t>Keeley, L.H., 1995. in: Price, T.D., Gebauer, A.-B. (Eds.), Last Hunters, First Farmers: New Perspectives on the Prehistoric Transition to Agriculture. School of American Research Press, Santa Fe, pp. 243–272.</t>
  </si>
  <si>
    <t xml:space="preserve">Biraben, J.N., 1980. An essay concerning mankind’s demographic evolution. J. Hum. Evol. 9, 655–663. https://doi.org/10.1016/0047-2484(80)90099-8 </t>
  </si>
  <si>
    <t>Blaxter, S.K.L., 1986. People, Food and Resources. Cambridge University Press.</t>
  </si>
  <si>
    <t>Bolt, J., van Zanden, J.L., 2014. The Maddison Project: collaborative research on historical national accounts. Econ. Hist. Rev. 67, 627–651. https://doi.org/10.1111/1468-0289.12032</t>
  </si>
  <si>
    <t>Clark, C., 1977. Population Growth and Land Use. Macmillan.</t>
  </si>
  <si>
    <t>Cohen, J.E., 1995. How Many People Can the Earth Support? W. W. Norton &amp; Company.</t>
  </si>
  <si>
    <t>Durand, J.D., 1977. Historical Estimates of World Population: An Evaluation. Popul. Dev. Rev. 3, 253–296. https://doi.org/10.2307/1971891</t>
  </si>
  <si>
    <t>Hassan, F.A., 1981. Demographic archaeology. Academic Press, New York.</t>
  </si>
  <si>
    <t>Haub, C., 2002. How Many People Have Ever Lived on Earth? [WWW Document]. Popul. Ref. Bur. URL http://www.prb.org/Publications/Articles/2002/HowManyPeopleHaveEverLivedonEarth.aspx (accessed 4.11.14).</t>
  </si>
  <si>
    <t>Klein Goldewijk, K., Beusen, A., Janssen, P., 2010. Long-term dynamic modeling of global population and built-up area in a spatially explicit way: HYDE 3.1. Holocene 20, 565–573. https://doi.org/10.1177/0959683609356587</t>
  </si>
  <si>
    <t>Kremer, M., 1993. Population Growth and Technological Change: One Million B.C. to 1990. Q. J. Econ. 108, 681–716. https://doi.org/10.2307/2118405</t>
  </si>
  <si>
    <t>McEvedy, C., Jones, R., 1978. Atlas of world population history. Penguin.</t>
  </si>
  <si>
    <t>United Nations, D. of E. and S.A., Population Division, 2017. World Population Prospects: The 2017 Revision, Key Findings and Advance Tables (No. Working Paper No. ESA/P/WP/248). The United Nations, New York.</t>
  </si>
  <si>
    <t>United Nations Population Division, 1999. The World at Six Billion. Population Division, Department of Economic and Social Affairs, United Nations Secretariat.</t>
  </si>
  <si>
    <t>Years Before 2016 (YA)</t>
  </si>
  <si>
    <t>12, 13</t>
  </si>
  <si>
    <t>1, 7</t>
  </si>
  <si>
    <t>Global Population Data Citation</t>
  </si>
  <si>
    <t>UN 2017 REVISION (13): POPULATION PROJECTION</t>
  </si>
  <si>
    <t>5*</t>
  </si>
  <si>
    <t>*</t>
  </si>
  <si>
    <t>10, 11</t>
  </si>
  <si>
    <t>Published source (Cohen 1995) cited and republished estimates from Deevey, E.S., 1960. The Human Population. Sci. Am. 203, 194–205.</t>
  </si>
  <si>
    <t>A Niche of Their Own: Population Dynamics, Niche Diversification, and
Biopolitics in the Recent Biocultural Evolution of Hunter-Gatherers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</si>
</sst>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-#\ ###\ ###\ ##0;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b/>
      <sz val="12"/>
      <name val="Arial"/>
      <family val="2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5" fontId="0" fillId="0" borderId="0" xfId="0" applyNumberFormat="1"/>
    <xf numFmtId="0" fontId="0" fillId="0" borderId="0" xfId="0" applyFont="1"/>
    <xf numFmtId="0" fontId="1" fillId="0" borderId="0" xfId="0" applyFont="1"/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" xfId="0" applyNumberFormat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0" fontId="0" fillId="2" borderId="1" xfId="0" applyNumberFormat="1" applyFont="1" applyFill="1" applyBorder="1"/>
    <xf numFmtId="2" fontId="0" fillId="4" borderId="1" xfId="0" applyNumberFormat="1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3" borderId="1" xfId="0" applyNumberFormat="1" applyFont="1" applyFill="1" applyBorder="1"/>
    <xf numFmtId="0" fontId="2" fillId="5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/>
    <xf numFmtId="2" fontId="3" fillId="0" borderId="1" xfId="0" applyNumberFormat="1" applyFont="1" applyBorder="1"/>
    <xf numFmtId="1" fontId="4" fillId="3" borderId="1" xfId="0" applyNumberFormat="1" applyFont="1" applyFill="1" applyBorder="1"/>
    <xf numFmtId="0" fontId="4" fillId="3" borderId="2" xfId="0" applyNumberFormat="1" applyFont="1" applyFill="1" applyBorder="1"/>
    <xf numFmtId="2" fontId="4" fillId="3" borderId="1" xfId="0" applyNumberFormat="1" applyFont="1" applyFill="1" applyBorder="1"/>
    <xf numFmtId="0" fontId="4" fillId="3" borderId="1" xfId="0" applyNumberFormat="1" applyFont="1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0" fillId="4" borderId="1" xfId="0" applyFont="1" applyFill="1" applyBorder="1"/>
    <xf numFmtId="1" fontId="2" fillId="5" borderId="1" xfId="0" applyNumberFormat="1" applyFont="1" applyFill="1" applyBorder="1"/>
    <xf numFmtId="1" fontId="2" fillId="4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NumberFormat="1" applyFont="1" applyFill="1" applyBorder="1"/>
    <xf numFmtId="0" fontId="0" fillId="4" borderId="1" xfId="0" applyNumberFormat="1" applyFont="1" applyFill="1" applyBorder="1"/>
    <xf numFmtId="0" fontId="2" fillId="4" borderId="1" xfId="0" applyFont="1" applyFill="1" applyBorder="1"/>
    <xf numFmtId="0" fontId="0" fillId="0" borderId="3" xfId="0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left"/>
    </xf>
    <xf numFmtId="0" fontId="1" fillId="6" borderId="1" xfId="0" quotePrefix="1" applyNumberFormat="1" applyFont="1" applyFill="1" applyBorder="1" applyAlignment="1">
      <alignment horizontal="center" vertical="center"/>
    </xf>
    <xf numFmtId="0" fontId="0" fillId="0" borderId="4" xfId="0" applyFill="1" applyBorder="1"/>
    <xf numFmtId="1" fontId="0" fillId="0" borderId="0" xfId="0" applyNumberFormat="1"/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1" fillId="0" borderId="1" xfId="0" applyNumberFormat="1" applyFont="1" applyBorder="1"/>
    <xf numFmtId="0" fontId="7" fillId="0" borderId="0" xfId="0" applyFont="1"/>
    <xf numFmtId="0" fontId="0" fillId="0" borderId="5" xfId="0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11" fontId="0" fillId="0" borderId="1" xfId="0" applyNumberFormat="1" applyBorder="1"/>
    <xf numFmtId="11" fontId="0" fillId="0" borderId="1" xfId="0" applyNumberFormat="1" applyFont="1" applyFill="1" applyBorder="1"/>
    <xf numFmtId="0" fontId="0" fillId="0" borderId="0" xfId="0" applyAlignment="1">
      <alignment horizontal="right"/>
    </xf>
    <xf numFmtId="2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70691523378693E-2"/>
          <c:y val="4.3144363173456553E-2"/>
          <c:w val="0.81631748505230062"/>
          <c:h val="0.79793447816930618"/>
        </c:manualLayout>
      </c:layout>
      <c:scatterChart>
        <c:scatterStyle val="lineMarker"/>
        <c:varyColors val="0"/>
        <c:ser>
          <c:idx val="0"/>
          <c:order val="0"/>
          <c:tx>
            <c:v>Hassan &amp; Biraben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Data'!$F$26:$F$134</c:f>
              <c:numCache>
                <c:formatCode>0.00E+00</c:formatCode>
                <c:ptCount val="109"/>
                <c:pt idx="0">
                  <c:v>8500000</c:v>
                </c:pt>
                <c:pt idx="11">
                  <c:v>153000000</c:v>
                </c:pt>
                <c:pt idx="12">
                  <c:v>225000000</c:v>
                </c:pt>
                <c:pt idx="13">
                  <c:v>252000000</c:v>
                </c:pt>
                <c:pt idx="15">
                  <c:v>257000000</c:v>
                </c:pt>
                <c:pt idx="17">
                  <c:v>206000000</c:v>
                </c:pt>
                <c:pt idx="18">
                  <c:v>207000000</c:v>
                </c:pt>
                <c:pt idx="19">
                  <c:v>208000000</c:v>
                </c:pt>
                <c:pt idx="20">
                  <c:v>206000000</c:v>
                </c:pt>
                <c:pt idx="21">
                  <c:v>224000000</c:v>
                </c:pt>
                <c:pt idx="22">
                  <c:v>222000000</c:v>
                </c:pt>
                <c:pt idx="23">
                  <c:v>253000000</c:v>
                </c:pt>
                <c:pt idx="24">
                  <c:v>299000000</c:v>
                </c:pt>
                <c:pt idx="25">
                  <c:v>400000000</c:v>
                </c:pt>
                <c:pt idx="26">
                  <c:v>417000000</c:v>
                </c:pt>
                <c:pt idx="27">
                  <c:v>431000000</c:v>
                </c:pt>
                <c:pt idx="28">
                  <c:v>442000000</c:v>
                </c:pt>
                <c:pt idx="29">
                  <c:v>375000000</c:v>
                </c:pt>
                <c:pt idx="30">
                  <c:v>461000000</c:v>
                </c:pt>
                <c:pt idx="31">
                  <c:v>578000000</c:v>
                </c:pt>
                <c:pt idx="33">
                  <c:v>680000000</c:v>
                </c:pt>
                <c:pt idx="34">
                  <c:v>771000000</c:v>
                </c:pt>
                <c:pt idx="35">
                  <c:v>954000000</c:v>
                </c:pt>
                <c:pt idx="36">
                  <c:v>1241000000</c:v>
                </c:pt>
                <c:pt idx="38">
                  <c:v>1634000000</c:v>
                </c:pt>
                <c:pt idx="43">
                  <c:v>2530000000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85-CC4D-A02F-FA25BA7087CB}"/>
            </c:ext>
          </c:extLst>
        </c:ser>
        <c:ser>
          <c:idx val="1"/>
          <c:order val="1"/>
          <c:tx>
            <c:v>Deevey (cited in Cohen)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Data'!$L$26:$L$134</c:f>
              <c:numCache>
                <c:formatCode>0.00E+00</c:formatCode>
                <c:ptCount val="109"/>
                <c:pt idx="2">
                  <c:v>5320000</c:v>
                </c:pt>
                <c:pt idx="13">
                  <c:v>133000000</c:v>
                </c:pt>
                <c:pt idx="32">
                  <c:v>545000000</c:v>
                </c:pt>
                <c:pt idx="34">
                  <c:v>728000000</c:v>
                </c:pt>
                <c:pt idx="35">
                  <c:v>906000000</c:v>
                </c:pt>
                <c:pt idx="38">
                  <c:v>1610000000</c:v>
                </c:pt>
                <c:pt idx="43">
                  <c:v>2400000000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85-CC4D-A02F-FA25BA7087CB}"/>
            </c:ext>
          </c:extLst>
        </c:ser>
        <c:ser>
          <c:idx val="2"/>
          <c:order val="2"/>
          <c:tx>
            <c:v>Blaxter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Data'!$G$26:$G$134</c:f>
              <c:numCache>
                <c:formatCode>0.00E+00</c:formatCode>
                <c:ptCount val="109"/>
                <c:pt idx="11">
                  <c:v>162000000</c:v>
                </c:pt>
                <c:pt idx="12">
                  <c:v>231000000</c:v>
                </c:pt>
                <c:pt idx="13">
                  <c:v>255000000</c:v>
                </c:pt>
                <c:pt idx="15">
                  <c:v>256000000</c:v>
                </c:pt>
                <c:pt idx="17">
                  <c:v>190000000</c:v>
                </c:pt>
                <c:pt idx="19">
                  <c:v>206000000</c:v>
                </c:pt>
                <c:pt idx="20">
                  <c:v>207000000</c:v>
                </c:pt>
                <c:pt idx="21">
                  <c:v>224000000</c:v>
                </c:pt>
                <c:pt idx="22">
                  <c:v>226000000</c:v>
                </c:pt>
                <c:pt idx="23">
                  <c:v>254000000</c:v>
                </c:pt>
                <c:pt idx="24">
                  <c:v>301000000</c:v>
                </c:pt>
                <c:pt idx="25">
                  <c:v>400000000</c:v>
                </c:pt>
                <c:pt idx="27">
                  <c:v>432000000</c:v>
                </c:pt>
                <c:pt idx="29">
                  <c:v>374000000</c:v>
                </c:pt>
                <c:pt idx="30">
                  <c:v>460000000</c:v>
                </c:pt>
                <c:pt idx="31">
                  <c:v>579000000</c:v>
                </c:pt>
                <c:pt idx="33">
                  <c:v>679000000</c:v>
                </c:pt>
                <c:pt idx="34">
                  <c:v>770000000</c:v>
                </c:pt>
                <c:pt idx="35">
                  <c:v>954000000</c:v>
                </c:pt>
                <c:pt idx="36">
                  <c:v>1241000000</c:v>
                </c:pt>
                <c:pt idx="38">
                  <c:v>1633000000</c:v>
                </c:pt>
                <c:pt idx="43">
                  <c:v>2513000000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85-CC4D-A02F-FA25BA7087CB}"/>
            </c:ext>
          </c:extLst>
        </c:ser>
        <c:ser>
          <c:idx val="3"/>
          <c:order val="3"/>
          <c:tx>
            <c:v>Maddison Project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285-CC4D-A02F-FA25BA7087CB}"/>
              </c:ext>
            </c:extLst>
          </c:dPt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Data'!$D$26:$D$134</c:f>
              <c:numCache>
                <c:formatCode>0.00E+00</c:formatCode>
                <c:ptCount val="109"/>
                <c:pt idx="13">
                  <c:v>225820000</c:v>
                </c:pt>
                <c:pt idx="23">
                  <c:v>267329999.99999997</c:v>
                </c:pt>
                <c:pt idx="30">
                  <c:v>438428000</c:v>
                </c:pt>
                <c:pt idx="31">
                  <c:v>556148000</c:v>
                </c:pt>
                <c:pt idx="33">
                  <c:v>603490000</c:v>
                </c:pt>
                <c:pt idx="35">
                  <c:v>712000000</c:v>
                </c:pt>
                <c:pt idx="37">
                  <c:v>884000000</c:v>
                </c:pt>
                <c:pt idx="40">
                  <c:v>1543000000</c:v>
                </c:pt>
                <c:pt idx="42">
                  <c:v>2181000000</c:v>
                </c:pt>
                <c:pt idx="43">
                  <c:v>2104000000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85-CC4D-A02F-FA25BA7087CB}"/>
            </c:ext>
          </c:extLst>
        </c:ser>
        <c:ser>
          <c:idx val="4"/>
          <c:order val="4"/>
          <c:tx>
            <c:v>Clark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Data'!$J$26:$J$134</c:f>
              <c:numCache>
                <c:formatCode>0.00E+00</c:formatCode>
                <c:ptCount val="109"/>
                <c:pt idx="19">
                  <c:v>237000000</c:v>
                </c:pt>
                <c:pt idx="21">
                  <c:v>261000000</c:v>
                </c:pt>
                <c:pt idx="23">
                  <c:v>280000000</c:v>
                </c:pt>
                <c:pt idx="25">
                  <c:v>384000000</c:v>
                </c:pt>
                <c:pt idx="28">
                  <c:v>378000000</c:v>
                </c:pt>
                <c:pt idx="30">
                  <c:v>427000000</c:v>
                </c:pt>
                <c:pt idx="31">
                  <c:v>498000000</c:v>
                </c:pt>
                <c:pt idx="32">
                  <c:v>516000000</c:v>
                </c:pt>
                <c:pt idx="33">
                  <c:v>641000000</c:v>
                </c:pt>
                <c:pt idx="34">
                  <c:v>731000000</c:v>
                </c:pt>
                <c:pt idx="35">
                  <c:v>890000000</c:v>
                </c:pt>
                <c:pt idx="36">
                  <c:v>1190000000</c:v>
                </c:pt>
                <c:pt idx="38">
                  <c:v>1668000000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85-CC4D-A02F-FA25BA7087CB}"/>
            </c:ext>
          </c:extLst>
        </c:ser>
        <c:ser>
          <c:idx val="5"/>
          <c:order val="5"/>
          <c:tx>
            <c:v>Durand low estimate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Data'!$H$26:$H$134</c:f>
              <c:numCache>
                <c:formatCode>0.00E+00</c:formatCode>
                <c:ptCount val="109"/>
                <c:pt idx="13">
                  <c:v>270000000</c:v>
                </c:pt>
                <c:pt idx="23">
                  <c:v>275000000</c:v>
                </c:pt>
                <c:pt idx="30">
                  <c:v>440000000</c:v>
                </c:pt>
                <c:pt idx="34">
                  <c:v>735000000</c:v>
                </c:pt>
                <c:pt idx="38">
                  <c:v>1650000000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85-CC4D-A02F-FA25BA7087CB}"/>
            </c:ext>
          </c:extLst>
        </c:ser>
        <c:ser>
          <c:idx val="6"/>
          <c:order val="6"/>
          <c:tx>
            <c:v>Durand high estimate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Data'!$I$26:$I$134</c:f>
              <c:numCache>
                <c:formatCode>0.00E+00</c:formatCode>
                <c:ptCount val="109"/>
                <c:pt idx="13">
                  <c:v>330000000</c:v>
                </c:pt>
                <c:pt idx="23">
                  <c:v>345000000</c:v>
                </c:pt>
                <c:pt idx="30">
                  <c:v>540000000</c:v>
                </c:pt>
                <c:pt idx="34">
                  <c:v>805000000</c:v>
                </c:pt>
                <c:pt idx="38">
                  <c:v>1710000000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85-CC4D-A02F-FA25BA7087CB}"/>
            </c:ext>
          </c:extLst>
        </c:ser>
        <c:ser>
          <c:idx val="7"/>
          <c:order val="7"/>
          <c:tx>
            <c:v>Haub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285-CC4D-A02F-FA25BA7087CB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285-CC4D-A02F-FA25BA7087CB}"/>
              </c:ext>
            </c:extLst>
          </c:dPt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Data'!$K$26:$K$134</c:f>
              <c:numCache>
                <c:formatCode>0.00E+00</c:formatCode>
                <c:ptCount val="109"/>
                <c:pt idx="13">
                  <c:v>300000000</c:v>
                </c:pt>
                <c:pt idx="25">
                  <c:v>450000000</c:v>
                </c:pt>
                <c:pt idx="32">
                  <c:v>500000000</c:v>
                </c:pt>
                <c:pt idx="34">
                  <c:v>795000000</c:v>
                </c:pt>
                <c:pt idx="36">
                  <c:v>1265000000</c:v>
                </c:pt>
                <c:pt idx="38">
                  <c:v>1656000000</c:v>
                </c:pt>
                <c:pt idx="43">
                  <c:v>2516000000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285-CC4D-A02F-FA25BA7087CB}"/>
            </c:ext>
          </c:extLst>
        </c:ser>
        <c:ser>
          <c:idx val="8"/>
          <c:order val="8"/>
          <c:tx>
            <c:v>HYDE 3.1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Data'!$E$26:$E$134</c:f>
              <c:numCache>
                <c:formatCode>0.00E+00</c:formatCode>
                <c:ptCount val="109"/>
                <c:pt idx="0">
                  <c:v>2431214.0214667763</c:v>
                </c:pt>
                <c:pt idx="1">
                  <c:v>3564407.699174664</c:v>
                </c:pt>
                <c:pt idx="2">
                  <c:v>5136461.7955597742</c:v>
                </c:pt>
                <c:pt idx="3">
                  <c:v>7561695.7682437086</c:v>
                </c:pt>
                <c:pt idx="4">
                  <c:v>11461003.338127356</c:v>
                </c:pt>
                <c:pt idx="5">
                  <c:v>17920172.319985621</c:v>
                </c:pt>
                <c:pt idx="6">
                  <c:v>28370429.822296716</c:v>
                </c:pt>
                <c:pt idx="7">
                  <c:v>44819892.720431454</c:v>
                </c:pt>
                <c:pt idx="8">
                  <c:v>72108132.516422033</c:v>
                </c:pt>
                <c:pt idx="9">
                  <c:v>115065665.60226192</c:v>
                </c:pt>
                <c:pt idx="13">
                  <c:v>188239090.41632837</c:v>
                </c:pt>
                <c:pt idx="14">
                  <c:v>195062192.49441931</c:v>
                </c:pt>
                <c:pt idx="15">
                  <c:v>202309552.90875453</c:v>
                </c:pt>
                <c:pt idx="16">
                  <c:v>205316554.39333758</c:v>
                </c:pt>
                <c:pt idx="17">
                  <c:v>208909833.53006211</c:v>
                </c:pt>
                <c:pt idx="18">
                  <c:v>210429836.56061304</c:v>
                </c:pt>
                <c:pt idx="19">
                  <c:v>212642769.09800315</c:v>
                </c:pt>
                <c:pt idx="20">
                  <c:v>225835011.89248493</c:v>
                </c:pt>
                <c:pt idx="21">
                  <c:v>240487640.35510677</c:v>
                </c:pt>
                <c:pt idx="22">
                  <c:v>268747447.90684998</c:v>
                </c:pt>
                <c:pt idx="23">
                  <c:v>295040195.21180671</c:v>
                </c:pt>
                <c:pt idx="24">
                  <c:v>352606918.79904175</c:v>
                </c:pt>
                <c:pt idx="25">
                  <c:v>393081040.95568866</c:v>
                </c:pt>
                <c:pt idx="27">
                  <c:v>392403532.4260329</c:v>
                </c:pt>
                <c:pt idx="29">
                  <c:v>389774827.60628933</c:v>
                </c:pt>
                <c:pt idx="30">
                  <c:v>461367657.68083769</c:v>
                </c:pt>
                <c:pt idx="31">
                  <c:v>553956116.98668015</c:v>
                </c:pt>
                <c:pt idx="33">
                  <c:v>603167544.06681061</c:v>
                </c:pt>
                <c:pt idx="34">
                  <c:v>811562143.9450171</c:v>
                </c:pt>
                <c:pt idx="35">
                  <c:v>989313102.6693759</c:v>
                </c:pt>
                <c:pt idx="36">
                  <c:v>1262675509.9630523</c:v>
                </c:pt>
                <c:pt idx="38">
                  <c:v>1654429526.8455009</c:v>
                </c:pt>
                <c:pt idx="39">
                  <c:v>1777175380.8902614</c:v>
                </c:pt>
                <c:pt idx="40">
                  <c:v>1912110935.1544213</c:v>
                </c:pt>
                <c:pt idx="41">
                  <c:v>2091893626.2621305</c:v>
                </c:pt>
                <c:pt idx="42">
                  <c:v>2307348106.6106753</c:v>
                </c:pt>
                <c:pt idx="43">
                  <c:v>2544876951.6192799</c:v>
                </c:pt>
                <c:pt idx="53">
                  <c:v>3042794825.3853669</c:v>
                </c:pt>
                <c:pt idx="63">
                  <c:v>3709837146.5281253</c:v>
                </c:pt>
                <c:pt idx="73">
                  <c:v>4460709974.9342318</c:v>
                </c:pt>
                <c:pt idx="83">
                  <c:v>5307597267.9431362</c:v>
                </c:pt>
                <c:pt idx="93">
                  <c:v>6144834307.4277983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285-CC4D-A02F-FA25BA7087CB}"/>
            </c:ext>
          </c:extLst>
        </c:ser>
        <c:ser>
          <c:idx val="9"/>
          <c:order val="9"/>
          <c:tx>
            <c:v>McEvedy &amp; Jones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Data'!$M$26:$M$134</c:f>
              <c:numCache>
                <c:formatCode>0.00E+00</c:formatCode>
                <c:ptCount val="109"/>
                <c:pt idx="0">
                  <c:v>4000000</c:v>
                </c:pt>
                <c:pt idx="5">
                  <c:v>5000000</c:v>
                </c:pt>
                <c:pt idx="6">
                  <c:v>7000000</c:v>
                </c:pt>
                <c:pt idx="7">
                  <c:v>14000000</c:v>
                </c:pt>
                <c:pt idx="8">
                  <c:v>27000000</c:v>
                </c:pt>
                <c:pt idx="9">
                  <c:v>50000000</c:v>
                </c:pt>
                <c:pt idx="10">
                  <c:v>100000000</c:v>
                </c:pt>
                <c:pt idx="12">
                  <c:v>150000000</c:v>
                </c:pt>
                <c:pt idx="13">
                  <c:v>170000000</c:v>
                </c:pt>
                <c:pt idx="15">
                  <c:v>190000000</c:v>
                </c:pt>
                <c:pt idx="17">
                  <c:v>206000000</c:v>
                </c:pt>
                <c:pt idx="19">
                  <c:v>200000000</c:v>
                </c:pt>
                <c:pt idx="21">
                  <c:v>220000000</c:v>
                </c:pt>
                <c:pt idx="23">
                  <c:v>265000000</c:v>
                </c:pt>
                <c:pt idx="24">
                  <c:v>320000000</c:v>
                </c:pt>
                <c:pt idx="25">
                  <c:v>360000000</c:v>
                </c:pt>
                <c:pt idx="27">
                  <c:v>360000000</c:v>
                </c:pt>
                <c:pt idx="29">
                  <c:v>350000000</c:v>
                </c:pt>
                <c:pt idx="30">
                  <c:v>425000000</c:v>
                </c:pt>
                <c:pt idx="31">
                  <c:v>545000000</c:v>
                </c:pt>
                <c:pt idx="32">
                  <c:v>545000000</c:v>
                </c:pt>
                <c:pt idx="33">
                  <c:v>610000000</c:v>
                </c:pt>
                <c:pt idx="34">
                  <c:v>720000000</c:v>
                </c:pt>
                <c:pt idx="35">
                  <c:v>900000000</c:v>
                </c:pt>
                <c:pt idx="36">
                  <c:v>1200000000</c:v>
                </c:pt>
                <c:pt idx="37">
                  <c:v>1325000000</c:v>
                </c:pt>
                <c:pt idx="38">
                  <c:v>1625000000</c:v>
                </c:pt>
                <c:pt idx="43">
                  <c:v>2500000000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285-CC4D-A02F-FA25BA7087CB}"/>
            </c:ext>
          </c:extLst>
        </c:ser>
        <c:ser>
          <c:idx val="10"/>
          <c:order val="10"/>
          <c:tx>
            <c:v>UN Estimates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'C-World Population Data'!$B$26:$B$134</c:f>
              <c:numCache>
                <c:formatCode>General</c:formatCode>
                <c:ptCount val="109"/>
                <c:pt idx="0">
                  <c:v>12016</c:v>
                </c:pt>
                <c:pt idx="1">
                  <c:v>11016</c:v>
                </c:pt>
                <c:pt idx="2">
                  <c:v>10016</c:v>
                </c:pt>
                <c:pt idx="3">
                  <c:v>9016</c:v>
                </c:pt>
                <c:pt idx="4">
                  <c:v>8016</c:v>
                </c:pt>
                <c:pt idx="5">
                  <c:v>7016</c:v>
                </c:pt>
                <c:pt idx="6">
                  <c:v>6016</c:v>
                </c:pt>
                <c:pt idx="7">
                  <c:v>5016</c:v>
                </c:pt>
                <c:pt idx="8">
                  <c:v>4016</c:v>
                </c:pt>
                <c:pt idx="9">
                  <c:v>3016</c:v>
                </c:pt>
                <c:pt idx="10">
                  <c:v>2516</c:v>
                </c:pt>
                <c:pt idx="11">
                  <c:v>2416</c:v>
                </c:pt>
                <c:pt idx="12">
                  <c:v>2216</c:v>
                </c:pt>
                <c:pt idx="13">
                  <c:v>2015</c:v>
                </c:pt>
                <c:pt idx="14">
                  <c:v>1916</c:v>
                </c:pt>
                <c:pt idx="15">
                  <c:v>1816</c:v>
                </c:pt>
                <c:pt idx="16">
                  <c:v>1716</c:v>
                </c:pt>
                <c:pt idx="17">
                  <c:v>1616</c:v>
                </c:pt>
                <c:pt idx="18">
                  <c:v>1516</c:v>
                </c:pt>
                <c:pt idx="19">
                  <c:v>1416</c:v>
                </c:pt>
                <c:pt idx="20">
                  <c:v>1316</c:v>
                </c:pt>
                <c:pt idx="21">
                  <c:v>1216</c:v>
                </c:pt>
                <c:pt idx="22">
                  <c:v>1116</c:v>
                </c:pt>
                <c:pt idx="23">
                  <c:v>1016</c:v>
                </c:pt>
                <c:pt idx="24">
                  <c:v>916</c:v>
                </c:pt>
                <c:pt idx="25">
                  <c:v>816</c:v>
                </c:pt>
                <c:pt idx="26">
                  <c:v>766</c:v>
                </c:pt>
                <c:pt idx="27">
                  <c:v>716</c:v>
                </c:pt>
                <c:pt idx="28">
                  <c:v>676</c:v>
                </c:pt>
                <c:pt idx="29">
                  <c:v>616</c:v>
                </c:pt>
                <c:pt idx="30">
                  <c:v>516</c:v>
                </c:pt>
                <c:pt idx="31">
                  <c:v>416</c:v>
                </c:pt>
                <c:pt idx="32">
                  <c:v>366</c:v>
                </c:pt>
                <c:pt idx="33">
                  <c:v>316</c:v>
                </c:pt>
                <c:pt idx="34">
                  <c:v>266</c:v>
                </c:pt>
                <c:pt idx="35">
                  <c:v>216</c:v>
                </c:pt>
                <c:pt idx="36">
                  <c:v>166</c:v>
                </c:pt>
                <c:pt idx="37">
                  <c:v>141</c:v>
                </c:pt>
                <c:pt idx="38">
                  <c:v>116</c:v>
                </c:pt>
                <c:pt idx="39">
                  <c:v>106</c:v>
                </c:pt>
                <c:pt idx="40">
                  <c:v>96</c:v>
                </c:pt>
                <c:pt idx="41">
                  <c:v>86</c:v>
                </c:pt>
                <c:pt idx="42">
                  <c:v>76</c:v>
                </c:pt>
                <c:pt idx="43">
                  <c:v>66</c:v>
                </c:pt>
                <c:pt idx="44">
                  <c:v>65</c:v>
                </c:pt>
                <c:pt idx="45">
                  <c:v>64</c:v>
                </c:pt>
                <c:pt idx="46">
                  <c:v>63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59</c:v>
                </c:pt>
                <c:pt idx="51">
                  <c:v>58</c:v>
                </c:pt>
                <c:pt idx="52">
                  <c:v>57</c:v>
                </c:pt>
                <c:pt idx="53">
                  <c:v>56</c:v>
                </c:pt>
                <c:pt idx="54">
                  <c:v>55</c:v>
                </c:pt>
                <c:pt idx="55">
                  <c:v>54</c:v>
                </c:pt>
                <c:pt idx="56">
                  <c:v>53</c:v>
                </c:pt>
                <c:pt idx="57">
                  <c:v>52</c:v>
                </c:pt>
                <c:pt idx="58">
                  <c:v>51</c:v>
                </c:pt>
                <c:pt idx="59">
                  <c:v>50</c:v>
                </c:pt>
                <c:pt idx="60">
                  <c:v>49</c:v>
                </c:pt>
                <c:pt idx="61">
                  <c:v>48</c:v>
                </c:pt>
                <c:pt idx="62">
                  <c:v>47</c:v>
                </c:pt>
                <c:pt idx="63">
                  <c:v>46</c:v>
                </c:pt>
                <c:pt idx="64">
                  <c:v>45</c:v>
                </c:pt>
                <c:pt idx="65">
                  <c:v>44</c:v>
                </c:pt>
                <c:pt idx="66">
                  <c:v>43</c:v>
                </c:pt>
                <c:pt idx="67">
                  <c:v>42</c:v>
                </c:pt>
                <c:pt idx="68">
                  <c:v>41</c:v>
                </c:pt>
                <c:pt idx="69">
                  <c:v>40</c:v>
                </c:pt>
                <c:pt idx="70">
                  <c:v>39</c:v>
                </c:pt>
                <c:pt idx="71">
                  <c:v>38</c:v>
                </c:pt>
                <c:pt idx="72">
                  <c:v>37</c:v>
                </c:pt>
                <c:pt idx="73">
                  <c:v>36</c:v>
                </c:pt>
                <c:pt idx="74">
                  <c:v>35</c:v>
                </c:pt>
                <c:pt idx="75">
                  <c:v>34</c:v>
                </c:pt>
                <c:pt idx="76">
                  <c:v>33</c:v>
                </c:pt>
                <c:pt idx="77">
                  <c:v>32</c:v>
                </c:pt>
                <c:pt idx="78">
                  <c:v>31</c:v>
                </c:pt>
                <c:pt idx="79">
                  <c:v>30</c:v>
                </c:pt>
                <c:pt idx="80">
                  <c:v>29</c:v>
                </c:pt>
                <c:pt idx="81">
                  <c:v>28</c:v>
                </c:pt>
                <c:pt idx="82">
                  <c:v>27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23</c:v>
                </c:pt>
                <c:pt idx="87">
                  <c:v>22</c:v>
                </c:pt>
                <c:pt idx="88">
                  <c:v>21</c:v>
                </c:pt>
                <c:pt idx="89">
                  <c:v>20</c:v>
                </c:pt>
                <c:pt idx="90">
                  <c:v>19</c:v>
                </c:pt>
                <c:pt idx="91">
                  <c:v>18</c:v>
                </c:pt>
                <c:pt idx="92">
                  <c:v>17</c:v>
                </c:pt>
                <c:pt idx="93">
                  <c:v>16</c:v>
                </c:pt>
                <c:pt idx="94">
                  <c:v>15</c:v>
                </c:pt>
                <c:pt idx="95">
                  <c:v>14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6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</c:numCache>
            </c:numRef>
          </c:xVal>
          <c:yVal>
            <c:numRef>
              <c:f>'C-World Population Data'!$C$26:$C$134</c:f>
              <c:numCache>
                <c:formatCode>0.00E+00</c:formatCode>
                <c:ptCount val="109"/>
                <c:pt idx="40">
                  <c:v>1813000000</c:v>
                </c:pt>
                <c:pt idx="41">
                  <c:v>1987000000</c:v>
                </c:pt>
                <c:pt idx="42">
                  <c:v>2213000000</c:v>
                </c:pt>
                <c:pt idx="43">
                  <c:v>2536274721</c:v>
                </c:pt>
                <c:pt idx="44">
                  <c:v>2583816786</c:v>
                </c:pt>
                <c:pt idx="45">
                  <c:v>2630584384</c:v>
                </c:pt>
                <c:pt idx="46">
                  <c:v>2677230358</c:v>
                </c:pt>
                <c:pt idx="47">
                  <c:v>2724302468</c:v>
                </c:pt>
                <c:pt idx="48">
                  <c:v>2772242535.0000005</c:v>
                </c:pt>
                <c:pt idx="49">
                  <c:v>2821383444</c:v>
                </c:pt>
                <c:pt idx="50">
                  <c:v>2871952277.9999995</c:v>
                </c:pt>
                <c:pt idx="51">
                  <c:v>2924081242.9999995</c:v>
                </c:pt>
                <c:pt idx="52">
                  <c:v>2977824686.0000005</c:v>
                </c:pt>
                <c:pt idx="53">
                  <c:v>3033212526.9999995</c:v>
                </c:pt>
                <c:pt idx="54">
                  <c:v>3090305279</c:v>
                </c:pt>
                <c:pt idx="55">
                  <c:v>3149244245.0000005</c:v>
                </c:pt>
                <c:pt idx="56">
                  <c:v>3210271351.9999995</c:v>
                </c:pt>
                <c:pt idx="57">
                  <c:v>3273670772</c:v>
                </c:pt>
                <c:pt idx="58">
                  <c:v>3339592688</c:v>
                </c:pt>
                <c:pt idx="59">
                  <c:v>3408121405</c:v>
                </c:pt>
                <c:pt idx="60">
                  <c:v>3479053821</c:v>
                </c:pt>
                <c:pt idx="61">
                  <c:v>3551880700</c:v>
                </c:pt>
                <c:pt idx="62">
                  <c:v>3625905514</c:v>
                </c:pt>
                <c:pt idx="63">
                  <c:v>3700577649.9999995</c:v>
                </c:pt>
                <c:pt idx="64">
                  <c:v>3775790900</c:v>
                </c:pt>
                <c:pt idx="65">
                  <c:v>3851545181</c:v>
                </c:pt>
                <c:pt idx="66">
                  <c:v>3927538694.9999995</c:v>
                </c:pt>
                <c:pt idx="67">
                  <c:v>4003448151</c:v>
                </c:pt>
                <c:pt idx="68">
                  <c:v>4079087197.9999995</c:v>
                </c:pt>
                <c:pt idx="69">
                  <c:v>4154287594.0000005</c:v>
                </c:pt>
                <c:pt idx="70">
                  <c:v>4229201257.0000005</c:v>
                </c:pt>
                <c:pt idx="71">
                  <c:v>4304377112</c:v>
                </c:pt>
                <c:pt idx="72">
                  <c:v>4380585755</c:v>
                </c:pt>
                <c:pt idx="73">
                  <c:v>4458411534</c:v>
                </c:pt>
                <c:pt idx="74">
                  <c:v>4537845777</c:v>
                </c:pt>
                <c:pt idx="75">
                  <c:v>4618776167.999999</c:v>
                </c:pt>
                <c:pt idx="76">
                  <c:v>4701530843</c:v>
                </c:pt>
                <c:pt idx="77">
                  <c:v>4786483862</c:v>
                </c:pt>
                <c:pt idx="78">
                  <c:v>4873781796</c:v>
                </c:pt>
                <c:pt idx="79">
                  <c:v>4963633228</c:v>
                </c:pt>
                <c:pt idx="80">
                  <c:v>5055636132.000001</c:v>
                </c:pt>
                <c:pt idx="81">
                  <c:v>5148556956</c:v>
                </c:pt>
                <c:pt idx="82">
                  <c:v>5240735116.999999</c:v>
                </c:pt>
                <c:pt idx="83">
                  <c:v>5330943460</c:v>
                </c:pt>
                <c:pt idx="84">
                  <c:v>5418758803.000001</c:v>
                </c:pt>
                <c:pt idx="85">
                  <c:v>5504401149</c:v>
                </c:pt>
                <c:pt idx="86">
                  <c:v>5588094837.000001</c:v>
                </c:pt>
                <c:pt idx="87">
                  <c:v>5670319703</c:v>
                </c:pt>
                <c:pt idx="88">
                  <c:v>5751474416</c:v>
                </c:pt>
                <c:pt idx="89">
                  <c:v>5831565020</c:v>
                </c:pt>
                <c:pt idx="90">
                  <c:v>5910566295</c:v>
                </c:pt>
                <c:pt idx="91">
                  <c:v>5988846103</c:v>
                </c:pt>
                <c:pt idx="92">
                  <c:v>6066867391</c:v>
                </c:pt>
                <c:pt idx="93">
                  <c:v>6145006989</c:v>
                </c:pt>
                <c:pt idx="94">
                  <c:v>6223412158</c:v>
                </c:pt>
                <c:pt idx="95">
                  <c:v>6302149639</c:v>
                </c:pt>
                <c:pt idx="96">
                  <c:v>6381408987</c:v>
                </c:pt>
                <c:pt idx="97">
                  <c:v>6461370865</c:v>
                </c:pt>
                <c:pt idx="98">
                  <c:v>6542159383</c:v>
                </c:pt>
                <c:pt idx="99">
                  <c:v>6623847913</c:v>
                </c:pt>
                <c:pt idx="100">
                  <c:v>6706418593</c:v>
                </c:pt>
                <c:pt idx="101">
                  <c:v>6789771253.0000095</c:v>
                </c:pt>
                <c:pt idx="102">
                  <c:v>6873741053.999999</c:v>
                </c:pt>
                <c:pt idx="103">
                  <c:v>6958169159</c:v>
                </c:pt>
                <c:pt idx="104">
                  <c:v>7043008586</c:v>
                </c:pt>
                <c:pt idx="105">
                  <c:v>7128176934.999999</c:v>
                </c:pt>
                <c:pt idx="106">
                  <c:v>7213426452</c:v>
                </c:pt>
                <c:pt idx="107">
                  <c:v>7298453033</c:v>
                </c:pt>
                <c:pt idx="108">
                  <c:v>7383008820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BE-EB4F-9BB2-63876A8C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998720"/>
        <c:axId val="1542000848"/>
      </c:scatterChart>
      <c:valAx>
        <c:axId val="1541998720"/>
        <c:scaling>
          <c:logBase val="10"/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sv-SE" sz="16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Years Ago </a:t>
                </a:r>
                <a:r>
                  <a:rPr lang="sv-SE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(</a:t>
                </a:r>
                <a:r>
                  <a:rPr lang="sv-SE" sz="1400" b="1" i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before 2016</a:t>
                </a:r>
                <a:r>
                  <a:rPr lang="sv-SE" sz="14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5459737393147062"/>
              <c:y val="0.95476892493532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42000848"/>
        <c:crossesAt val="0.1"/>
        <c:crossBetween val="midCat"/>
      </c:valAx>
      <c:valAx>
        <c:axId val="1542000848"/>
        <c:scaling>
          <c:logBase val="10"/>
          <c:orientation val="minMax"/>
          <c:min val="100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sv-SE" sz="16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World</a:t>
                </a:r>
                <a:r>
                  <a:rPr lang="sv-SE" sz="1600" b="1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 Population</a:t>
                </a:r>
                <a:endParaRPr lang="sv-SE" sz="1400" b="1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0.9672348411852365"/>
              <c:y val="0.32364206233377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36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4199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4"/>
  <sheetViews>
    <sheetView zoomScale="91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:A5"/>
    </sheetView>
  </sheetViews>
  <sheetFormatPr baseColWidth="10" defaultRowHeight="16" x14ac:dyDescent="0.2"/>
  <cols>
    <col min="1" max="1" width="13.83203125" customWidth="1"/>
    <col min="2" max="2" width="8.1640625" bestFit="1" customWidth="1"/>
    <col min="3" max="3" width="28.1640625" bestFit="1" customWidth="1"/>
    <col min="4" max="4" width="34.1640625" customWidth="1"/>
    <col min="5" max="5" width="29" customWidth="1"/>
    <col min="6" max="6" width="21.83203125" bestFit="1" customWidth="1"/>
    <col min="7" max="7" width="21" customWidth="1"/>
    <col min="8" max="8" width="14.83203125" style="4" bestFit="1" customWidth="1"/>
    <col min="9" max="9" width="27.1640625" style="4" bestFit="1" customWidth="1"/>
    <col min="10" max="10" width="28.83203125" bestFit="1" customWidth="1"/>
    <col min="11" max="11" width="11.83203125" bestFit="1" customWidth="1"/>
    <col min="12" max="12" width="20" bestFit="1" customWidth="1"/>
    <col min="14" max="14" width="11.6640625" bestFit="1" customWidth="1"/>
    <col min="15" max="15" width="13.1640625" customWidth="1"/>
    <col min="16" max="16" width="12.5" customWidth="1"/>
  </cols>
  <sheetData>
    <row r="1" spans="1:16" x14ac:dyDescent="0.2">
      <c r="A1" t="s">
        <v>0</v>
      </c>
    </row>
    <row r="2" spans="1:16" x14ac:dyDescent="0.2">
      <c r="A2" t="s">
        <v>1</v>
      </c>
    </row>
    <row r="3" spans="1:16" ht="18" x14ac:dyDescent="0.2">
      <c r="A3" s="55" t="s">
        <v>175</v>
      </c>
    </row>
    <row r="4" spans="1:16" x14ac:dyDescent="0.2">
      <c r="A4" t="s">
        <v>176</v>
      </c>
    </row>
    <row r="5" spans="1:16" x14ac:dyDescent="0.2">
      <c r="A5" s="1">
        <v>43383</v>
      </c>
    </row>
    <row r="7" spans="1:16" x14ac:dyDescent="0.2">
      <c r="A7" t="s">
        <v>2</v>
      </c>
    </row>
    <row r="9" spans="1:16" x14ac:dyDescent="0.2">
      <c r="A9" t="s">
        <v>3</v>
      </c>
      <c r="N9" t="s">
        <v>140</v>
      </c>
    </row>
    <row r="10" spans="1:16" x14ac:dyDescent="0.2">
      <c r="A10" s="59" t="s">
        <v>180</v>
      </c>
      <c r="K10" s="14" t="s">
        <v>155</v>
      </c>
      <c r="N10" t="s">
        <v>141</v>
      </c>
    </row>
    <row r="11" spans="1:16" x14ac:dyDescent="0.2">
      <c r="K11" s="14" t="s">
        <v>156</v>
      </c>
      <c r="N11" t="s">
        <v>142</v>
      </c>
    </row>
    <row r="12" spans="1:16" s="3" customFormat="1" x14ac:dyDescent="0.2">
      <c r="A12" s="19" t="s">
        <v>4</v>
      </c>
      <c r="B12" s="19" t="s">
        <v>5</v>
      </c>
      <c r="C12" s="19" t="s">
        <v>122</v>
      </c>
      <c r="D12" s="63" t="s">
        <v>120</v>
      </c>
      <c r="E12" s="64" t="s">
        <v>121</v>
      </c>
      <c r="F12" s="20" t="s">
        <v>124</v>
      </c>
      <c r="G12" s="21" t="s">
        <v>127</v>
      </c>
      <c r="H12" s="22" t="s">
        <v>124</v>
      </c>
      <c r="I12" s="22" t="s">
        <v>129</v>
      </c>
      <c r="J12" s="8" t="s">
        <v>124</v>
      </c>
      <c r="K12" s="8" t="s">
        <v>134</v>
      </c>
      <c r="L12" s="8" t="s">
        <v>135</v>
      </c>
      <c r="M12" s="19" t="s">
        <v>137</v>
      </c>
      <c r="N12" s="19" t="s">
        <v>138</v>
      </c>
      <c r="O12" s="19" t="s">
        <v>149</v>
      </c>
      <c r="P12" s="20" t="s">
        <v>148</v>
      </c>
    </row>
    <row r="13" spans="1:16" s="3" customFormat="1" x14ac:dyDescent="0.2">
      <c r="A13" s="19" t="s">
        <v>6</v>
      </c>
      <c r="B13" s="19" t="s">
        <v>7</v>
      </c>
      <c r="C13" s="23" t="s">
        <v>123</v>
      </c>
      <c r="D13" s="63"/>
      <c r="E13" s="64"/>
      <c r="F13" s="8" t="s">
        <v>125</v>
      </c>
      <c r="G13" s="21" t="s">
        <v>126</v>
      </c>
      <c r="H13" s="22" t="s">
        <v>128</v>
      </c>
      <c r="I13" s="22" t="s">
        <v>130</v>
      </c>
      <c r="J13" s="22" t="s">
        <v>131</v>
      </c>
      <c r="K13" s="8" t="s">
        <v>154</v>
      </c>
      <c r="L13" s="8" t="s">
        <v>136</v>
      </c>
      <c r="M13" s="19" t="s">
        <v>135</v>
      </c>
      <c r="N13" s="19" t="s">
        <v>139</v>
      </c>
      <c r="O13" s="19" t="s">
        <v>143</v>
      </c>
      <c r="P13" s="20" t="s">
        <v>143</v>
      </c>
    </row>
    <row r="14" spans="1:16" s="2" customFormat="1" x14ac:dyDescent="0.2">
      <c r="A14" s="10" t="s">
        <v>8</v>
      </c>
      <c r="B14" s="10">
        <v>44</v>
      </c>
      <c r="C14" s="11" t="s">
        <v>9</v>
      </c>
      <c r="D14" s="24">
        <v>181272.24187515123</v>
      </c>
      <c r="E14" s="24">
        <v>1258.6000099294779</v>
      </c>
      <c r="F14" s="25">
        <f>LOG(E14)</f>
        <v>3.0998877308377479</v>
      </c>
      <c r="G14" s="26">
        <v>1.7305170672026519E-2</v>
      </c>
      <c r="H14" s="27">
        <v>-1.7618241131249059</v>
      </c>
      <c r="I14" s="27">
        <f>G14/E14</f>
        <v>1.3749539595980272E-5</v>
      </c>
      <c r="J14" s="10">
        <f>H14-F14</f>
        <v>-4.8617118439626541</v>
      </c>
      <c r="K14" s="10" t="s">
        <v>132</v>
      </c>
      <c r="L14" s="12">
        <v>5.5</v>
      </c>
      <c r="M14" s="10">
        <f>LOG10(L14/(12-L14))</f>
        <v>-7.2550667148611733E-2</v>
      </c>
      <c r="N14" s="10">
        <v>0</v>
      </c>
      <c r="O14" s="28">
        <v>4</v>
      </c>
      <c r="P14" s="29" t="s">
        <v>144</v>
      </c>
    </row>
    <row r="15" spans="1:16" s="2" customFormat="1" x14ac:dyDescent="0.2">
      <c r="A15" s="10" t="s">
        <v>10</v>
      </c>
      <c r="B15" s="10">
        <v>12</v>
      </c>
      <c r="C15" s="11" t="s">
        <v>11</v>
      </c>
      <c r="D15" s="24">
        <v>3904948.9921540027</v>
      </c>
      <c r="E15" s="24">
        <v>15486.985096339937</v>
      </c>
      <c r="F15" s="25">
        <f t="shared" ref="F15:F78" si="0">LOG(E15)</f>
        <v>4.1899668804149099</v>
      </c>
      <c r="G15" s="26">
        <v>0.87218829883047111</v>
      </c>
      <c r="H15" s="27">
        <v>-5.938974406415868E-2</v>
      </c>
      <c r="I15" s="27">
        <f t="shared" ref="I15:I78" si="1">G15/E15</f>
        <v>5.6317501011646012E-5</v>
      </c>
      <c r="J15" s="10">
        <f t="shared" ref="J15:J78" si="2">H15-F15</f>
        <v>-4.249356624479069</v>
      </c>
      <c r="K15" s="10" t="s">
        <v>132</v>
      </c>
      <c r="L15" s="12">
        <v>3</v>
      </c>
      <c r="M15" s="10">
        <f t="shared" ref="M15:M78" si="3">LOG10(L15/(12-L15))</f>
        <v>-0.47712125471966244</v>
      </c>
      <c r="N15" s="10">
        <v>0</v>
      </c>
      <c r="O15" s="28">
        <v>1</v>
      </c>
      <c r="P15" s="29" t="s">
        <v>145</v>
      </c>
    </row>
    <row r="16" spans="1:16" s="2" customFormat="1" x14ac:dyDescent="0.2">
      <c r="A16" s="10" t="s">
        <v>12</v>
      </c>
      <c r="B16" s="10">
        <v>24</v>
      </c>
      <c r="C16" s="11" t="s">
        <v>13</v>
      </c>
      <c r="D16" s="24">
        <v>202350.22838814749</v>
      </c>
      <c r="E16" s="24">
        <v>1419.067548593257</v>
      </c>
      <c r="F16" s="25">
        <f t="shared" si="0"/>
        <v>3.1520030686661382</v>
      </c>
      <c r="G16" s="26">
        <v>3.0907699870928441E-2</v>
      </c>
      <c r="H16" s="27">
        <v>-1.5099333136210198</v>
      </c>
      <c r="I16" s="27">
        <f t="shared" si="1"/>
        <v>2.1780287979643893E-5</v>
      </c>
      <c r="J16" s="10">
        <f t="shared" si="2"/>
        <v>-4.6619363822871582</v>
      </c>
      <c r="K16" s="10" t="s">
        <v>132</v>
      </c>
      <c r="L16" s="12">
        <v>3</v>
      </c>
      <c r="M16" s="10">
        <f t="shared" si="3"/>
        <v>-0.47712125471966244</v>
      </c>
      <c r="N16" s="10">
        <v>0</v>
      </c>
      <c r="O16" s="28">
        <v>2</v>
      </c>
      <c r="P16" s="29" t="s">
        <v>144</v>
      </c>
    </row>
    <row r="17" spans="1:16" s="2" customFormat="1" x14ac:dyDescent="0.2">
      <c r="A17" s="10" t="s">
        <v>14</v>
      </c>
      <c r="B17" s="10">
        <v>53</v>
      </c>
      <c r="C17" s="11" t="s">
        <v>15</v>
      </c>
      <c r="D17" s="24">
        <v>518012.82466834196</v>
      </c>
      <c r="E17" s="24">
        <v>1030.4545339535168</v>
      </c>
      <c r="F17" s="25">
        <f t="shared" si="0"/>
        <v>3.0130288344570975</v>
      </c>
      <c r="G17" s="26">
        <v>1.4454493565731735E-2</v>
      </c>
      <c r="H17" s="27">
        <v>-1.8399971198674911</v>
      </c>
      <c r="I17" s="27">
        <f t="shared" si="1"/>
        <v>1.4027298720570012E-5</v>
      </c>
      <c r="J17" s="10">
        <f t="shared" si="2"/>
        <v>-4.8530259543245888</v>
      </c>
      <c r="K17" s="10" t="s">
        <v>132</v>
      </c>
      <c r="L17" s="12">
        <v>2</v>
      </c>
      <c r="M17" s="10">
        <f t="shared" si="3"/>
        <v>-0.69897000433601875</v>
      </c>
      <c r="N17" s="10">
        <v>0</v>
      </c>
      <c r="O17" s="28">
        <v>0</v>
      </c>
      <c r="P17" s="29" t="s">
        <v>145</v>
      </c>
    </row>
    <row r="18" spans="1:16" s="2" customFormat="1" x14ac:dyDescent="0.2">
      <c r="A18" s="10" t="s">
        <v>16</v>
      </c>
      <c r="B18" s="10">
        <v>28</v>
      </c>
      <c r="C18" s="11" t="s">
        <v>17</v>
      </c>
      <c r="D18" s="24">
        <v>1286910.9329058803</v>
      </c>
      <c r="E18" s="24">
        <v>3857.4255306969744</v>
      </c>
      <c r="F18" s="25">
        <f t="shared" si="0"/>
        <v>3.5862975505693901</v>
      </c>
      <c r="G18" s="26">
        <v>3.8900431364447853E-2</v>
      </c>
      <c r="H18" s="27">
        <v>-1.4100455827832719</v>
      </c>
      <c r="I18" s="27">
        <f t="shared" si="1"/>
        <v>1.0084557966157075E-5</v>
      </c>
      <c r="J18" s="10">
        <f t="shared" si="2"/>
        <v>-4.9963431333526618</v>
      </c>
      <c r="K18" s="10" t="s">
        <v>132</v>
      </c>
      <c r="L18" s="12">
        <v>1</v>
      </c>
      <c r="M18" s="10">
        <f t="shared" si="3"/>
        <v>-1.0413926851582249</v>
      </c>
      <c r="N18" s="10">
        <v>0</v>
      </c>
      <c r="O18" s="28">
        <v>1</v>
      </c>
      <c r="P18" s="29" t="s">
        <v>145</v>
      </c>
    </row>
    <row r="19" spans="1:16" s="2" customFormat="1" x14ac:dyDescent="0.2">
      <c r="A19" s="10" t="s">
        <v>18</v>
      </c>
      <c r="B19" s="10">
        <v>19</v>
      </c>
      <c r="C19" s="11" t="s">
        <v>17</v>
      </c>
      <c r="D19" s="24">
        <v>1844567.2940532858</v>
      </c>
      <c r="E19" s="24">
        <v>5528.9614776240041</v>
      </c>
      <c r="F19" s="25">
        <f t="shared" si="0"/>
        <v>3.7426435640545606</v>
      </c>
      <c r="G19" s="26">
        <v>0.15156360011910622</v>
      </c>
      <c r="H19" s="27">
        <v>-0.81940508739484941</v>
      </c>
      <c r="I19" s="27">
        <f t="shared" si="1"/>
        <v>2.7412670667446686E-5</v>
      </c>
      <c r="J19" s="10">
        <f t="shared" si="2"/>
        <v>-4.5620486514494099</v>
      </c>
      <c r="K19" s="10" t="s">
        <v>132</v>
      </c>
      <c r="L19" s="12">
        <v>1</v>
      </c>
      <c r="M19" s="10">
        <f t="shared" si="3"/>
        <v>-1.0413926851582249</v>
      </c>
      <c r="N19" s="10">
        <v>0</v>
      </c>
      <c r="O19" s="28">
        <v>1</v>
      </c>
      <c r="P19" s="29" t="s">
        <v>145</v>
      </c>
    </row>
    <row r="20" spans="1:16" s="2" customFormat="1" x14ac:dyDescent="0.2">
      <c r="A20" s="10" t="s">
        <v>19</v>
      </c>
      <c r="B20" s="10">
        <v>63</v>
      </c>
      <c r="C20" s="11" t="s">
        <v>15</v>
      </c>
      <c r="D20" s="24">
        <v>88234.672675651513</v>
      </c>
      <c r="E20" s="24">
        <v>618.7833918061408</v>
      </c>
      <c r="F20" s="25">
        <f t="shared" si="0"/>
        <v>2.7915386486864393</v>
      </c>
      <c r="G20" s="26">
        <v>3.8613055034451868E-3</v>
      </c>
      <c r="H20" s="27">
        <v>-2.4132658359797836</v>
      </c>
      <c r="I20" s="27">
        <f t="shared" si="1"/>
        <v>6.2401569831643103E-6</v>
      </c>
      <c r="J20" s="10">
        <f t="shared" si="2"/>
        <v>-5.2048044846662229</v>
      </c>
      <c r="K20" s="10" t="s">
        <v>132</v>
      </c>
      <c r="L20" s="12">
        <v>3</v>
      </c>
      <c r="M20" s="10">
        <f t="shared" si="3"/>
        <v>-0.47712125471966244</v>
      </c>
      <c r="N20" s="10">
        <v>0</v>
      </c>
      <c r="O20" s="28">
        <v>1</v>
      </c>
      <c r="P20" s="29" t="s">
        <v>145</v>
      </c>
    </row>
    <row r="21" spans="1:16" s="2" customFormat="1" x14ac:dyDescent="0.2">
      <c r="A21" s="10" t="s">
        <v>20</v>
      </c>
      <c r="B21" s="10">
        <v>60</v>
      </c>
      <c r="C21" s="11" t="s">
        <v>15</v>
      </c>
      <c r="D21" s="24">
        <v>167335.3696211041</v>
      </c>
      <c r="E21" s="24">
        <v>332.87108369807953</v>
      </c>
      <c r="F21" s="25">
        <f t="shared" si="0"/>
        <v>2.5222760699064231</v>
      </c>
      <c r="G21" s="26">
        <v>3.8613055034451868E-3</v>
      </c>
      <c r="H21" s="27">
        <v>-2.4132658359797836</v>
      </c>
      <c r="I21" s="27">
        <f t="shared" si="1"/>
        <v>1.1600002801527408E-5</v>
      </c>
      <c r="J21" s="10">
        <f t="shared" si="2"/>
        <v>-4.9355419058862067</v>
      </c>
      <c r="K21" s="10" t="s">
        <v>132</v>
      </c>
      <c r="L21" s="12">
        <v>2</v>
      </c>
      <c r="M21" s="10">
        <f t="shared" si="3"/>
        <v>-0.69897000433601875</v>
      </c>
      <c r="N21" s="10">
        <v>0</v>
      </c>
      <c r="O21" s="28">
        <v>0</v>
      </c>
      <c r="P21" s="29" t="s">
        <v>145</v>
      </c>
    </row>
    <row r="22" spans="1:16" s="2" customFormat="1" x14ac:dyDescent="0.2">
      <c r="A22" s="10" t="s">
        <v>21</v>
      </c>
      <c r="B22" s="10">
        <v>68</v>
      </c>
      <c r="C22" s="11" t="s">
        <v>15</v>
      </c>
      <c r="D22" s="24">
        <v>221406.41620418718</v>
      </c>
      <c r="E22" s="24">
        <v>1552.7072185113359</v>
      </c>
      <c r="F22" s="25">
        <f t="shared" si="0"/>
        <v>3.1910895720374306</v>
      </c>
      <c r="G22" s="26">
        <v>1.1600002801527414E-2</v>
      </c>
      <c r="H22" s="27">
        <v>-1.9355419058862064</v>
      </c>
      <c r="I22" s="27">
        <f t="shared" si="1"/>
        <v>7.4708242888501294E-6</v>
      </c>
      <c r="J22" s="10">
        <f t="shared" si="2"/>
        <v>-5.1266314779236373</v>
      </c>
      <c r="K22" s="10" t="s">
        <v>132</v>
      </c>
      <c r="L22" s="12">
        <v>3.5</v>
      </c>
      <c r="M22" s="10">
        <f t="shared" si="3"/>
        <v>-0.38535088136401713</v>
      </c>
      <c r="N22" s="10">
        <v>0</v>
      </c>
      <c r="O22" s="28">
        <v>1</v>
      </c>
      <c r="P22" s="29" t="s">
        <v>145</v>
      </c>
    </row>
    <row r="23" spans="1:16" s="2" customFormat="1" x14ac:dyDescent="0.2">
      <c r="A23" s="10" t="s">
        <v>22</v>
      </c>
      <c r="B23" s="10">
        <v>28</v>
      </c>
      <c r="C23" s="11" t="s">
        <v>13</v>
      </c>
      <c r="D23" s="24">
        <v>85626.944002200587</v>
      </c>
      <c r="E23" s="24">
        <v>860.70797642505784</v>
      </c>
      <c r="F23" s="25">
        <f t="shared" si="0"/>
        <v>2.9348558277145123</v>
      </c>
      <c r="G23" s="26">
        <v>1.9317382526731212E-2</v>
      </c>
      <c r="H23" s="27">
        <v>-1.7140517201155483</v>
      </c>
      <c r="I23" s="27">
        <f t="shared" si="1"/>
        <v>2.2443596499437326E-5</v>
      </c>
      <c r="J23" s="10">
        <f t="shared" si="2"/>
        <v>-4.6489075478300608</v>
      </c>
      <c r="K23" s="10" t="s">
        <v>132</v>
      </c>
      <c r="L23" s="12">
        <v>1.5</v>
      </c>
      <c r="M23" s="10">
        <f t="shared" si="3"/>
        <v>-0.84509804001425681</v>
      </c>
      <c r="N23" s="10">
        <v>0</v>
      </c>
      <c r="O23" s="28">
        <v>1</v>
      </c>
      <c r="P23" s="29" t="s">
        <v>145</v>
      </c>
    </row>
    <row r="24" spans="1:16" s="2" customFormat="1" x14ac:dyDescent="0.2">
      <c r="A24" s="10" t="s">
        <v>23</v>
      </c>
      <c r="B24" s="10">
        <v>63</v>
      </c>
      <c r="C24" s="11" t="s">
        <v>15</v>
      </c>
      <c r="D24" s="24">
        <v>167335.3696211041</v>
      </c>
      <c r="E24" s="24">
        <v>336.21649370673333</v>
      </c>
      <c r="F24" s="25">
        <f t="shared" si="0"/>
        <v>2.5266190147254557</v>
      </c>
      <c r="G24" s="26">
        <v>8.5079867469735095E-3</v>
      </c>
      <c r="H24" s="27">
        <v>-2.0701731952762148</v>
      </c>
      <c r="I24" s="27">
        <f t="shared" si="1"/>
        <v>2.5305084391233485E-5</v>
      </c>
      <c r="J24" s="10">
        <f t="shared" si="2"/>
        <v>-4.59679221000167</v>
      </c>
      <c r="K24" s="10" t="s">
        <v>132</v>
      </c>
      <c r="L24" s="12">
        <v>3</v>
      </c>
      <c r="M24" s="10">
        <f t="shared" si="3"/>
        <v>-0.47712125471966244</v>
      </c>
      <c r="N24" s="10">
        <v>0</v>
      </c>
      <c r="O24" s="28">
        <v>1</v>
      </c>
      <c r="P24" s="29" t="s">
        <v>145</v>
      </c>
    </row>
    <row r="25" spans="1:16" s="2" customFormat="1" x14ac:dyDescent="0.2">
      <c r="A25" s="10" t="s">
        <v>24</v>
      </c>
      <c r="B25" s="10">
        <v>12</v>
      </c>
      <c r="C25" s="11" t="s">
        <v>13</v>
      </c>
      <c r="D25" s="24">
        <v>2892857.3642203961</v>
      </c>
      <c r="E25" s="24">
        <v>23103.866858722184</v>
      </c>
      <c r="F25" s="25">
        <f t="shared" si="0"/>
        <v>4.3636846731762109</v>
      </c>
      <c r="G25" s="26">
        <v>0.77356162689831598</v>
      </c>
      <c r="H25" s="27">
        <v>-0.11150508189254897</v>
      </c>
      <c r="I25" s="27">
        <f t="shared" si="1"/>
        <v>3.348191156175576E-5</v>
      </c>
      <c r="J25" s="10">
        <f t="shared" si="2"/>
        <v>-4.4751897550687598</v>
      </c>
      <c r="K25" s="10" t="s">
        <v>132</v>
      </c>
      <c r="L25" s="12">
        <v>3.5</v>
      </c>
      <c r="M25" s="10">
        <f t="shared" si="3"/>
        <v>-0.38535088136401713</v>
      </c>
      <c r="N25" s="10">
        <v>0</v>
      </c>
      <c r="O25" s="28">
        <v>2</v>
      </c>
      <c r="P25" s="29" t="s">
        <v>144</v>
      </c>
    </row>
    <row r="26" spans="1:16" s="2" customFormat="1" x14ac:dyDescent="0.2">
      <c r="A26" s="10" t="s">
        <v>25</v>
      </c>
      <c r="B26" s="10">
        <v>40</v>
      </c>
      <c r="C26" s="11" t="s">
        <v>9</v>
      </c>
      <c r="D26" s="24">
        <v>172431.49031685432</v>
      </c>
      <c r="E26" s="24">
        <v>1209.2495976572516</v>
      </c>
      <c r="F26" s="25">
        <f t="shared" si="0"/>
        <v>3.0825159515616178</v>
      </c>
      <c r="G26" s="26">
        <v>1.5502562605133711E-2</v>
      </c>
      <c r="H26" s="27">
        <v>-1.8095965061342638</v>
      </c>
      <c r="I26" s="27">
        <f t="shared" si="1"/>
        <v>1.2819985745844128E-5</v>
      </c>
      <c r="J26" s="10">
        <f t="shared" si="2"/>
        <v>-4.8921124576958821</v>
      </c>
      <c r="K26" s="10" t="s">
        <v>132</v>
      </c>
      <c r="L26" s="12">
        <v>4</v>
      </c>
      <c r="M26" s="10">
        <f t="shared" si="3"/>
        <v>-0.3010299956639812</v>
      </c>
      <c r="N26" s="10">
        <v>0</v>
      </c>
      <c r="O26" s="28">
        <v>1</v>
      </c>
      <c r="P26" s="29" t="s">
        <v>145</v>
      </c>
    </row>
    <row r="27" spans="1:16" s="2" customFormat="1" x14ac:dyDescent="0.2">
      <c r="A27" s="10" t="s">
        <v>26</v>
      </c>
      <c r="B27" s="10">
        <v>25</v>
      </c>
      <c r="C27" s="11" t="s">
        <v>17</v>
      </c>
      <c r="D27" s="24">
        <v>2440601.9776244983</v>
      </c>
      <c r="E27" s="24">
        <v>9776.6804095289044</v>
      </c>
      <c r="F27" s="25">
        <f t="shared" si="0"/>
        <v>3.9901914187394141</v>
      </c>
      <c r="G27" s="26">
        <v>2.6075738943022907E-2</v>
      </c>
      <c r="H27" s="27">
        <v>-1.5837633755445728</v>
      </c>
      <c r="I27" s="27">
        <f t="shared" si="1"/>
        <v>2.6671362723085454E-6</v>
      </c>
      <c r="J27" s="10">
        <f t="shared" si="2"/>
        <v>-5.5739547942839867</v>
      </c>
      <c r="K27" s="10" t="s">
        <v>132</v>
      </c>
      <c r="L27" s="12">
        <v>0.5</v>
      </c>
      <c r="M27" s="10">
        <f t="shared" si="3"/>
        <v>-1.3617278360175928</v>
      </c>
      <c r="N27" s="10">
        <v>0</v>
      </c>
      <c r="O27" s="28">
        <v>0</v>
      </c>
      <c r="P27" s="29" t="s">
        <v>145</v>
      </c>
    </row>
    <row r="28" spans="1:16" s="2" customFormat="1" x14ac:dyDescent="0.2">
      <c r="A28" s="10" t="s">
        <v>27</v>
      </c>
      <c r="B28" s="10">
        <v>4</v>
      </c>
      <c r="C28" s="11" t="s">
        <v>28</v>
      </c>
      <c r="D28" s="24">
        <v>1236450.433465634</v>
      </c>
      <c r="E28" s="24">
        <v>28502.733643767282</v>
      </c>
      <c r="F28" s="25">
        <f t="shared" si="0"/>
        <v>4.454886514375894</v>
      </c>
      <c r="G28" s="26">
        <v>0.1546253879407915</v>
      </c>
      <c r="H28" s="27">
        <v>-0.81071919775678447</v>
      </c>
      <c r="I28" s="27">
        <f t="shared" si="1"/>
        <v>5.4249318634952606E-6</v>
      </c>
      <c r="J28" s="10">
        <f t="shared" si="2"/>
        <v>-5.2656057121326789</v>
      </c>
      <c r="K28" s="10" t="s">
        <v>132</v>
      </c>
      <c r="L28" s="12">
        <v>1.5</v>
      </c>
      <c r="M28" s="10">
        <f t="shared" si="3"/>
        <v>-0.84509804001425681</v>
      </c>
      <c r="N28" s="10">
        <v>0</v>
      </c>
      <c r="O28" s="28">
        <v>2</v>
      </c>
      <c r="P28" s="29" t="s">
        <v>144</v>
      </c>
    </row>
    <row r="29" spans="1:16" s="2" customFormat="1" x14ac:dyDescent="0.2">
      <c r="A29" s="10" t="s">
        <v>29</v>
      </c>
      <c r="B29" s="10">
        <v>65</v>
      </c>
      <c r="C29" s="11" t="s">
        <v>30</v>
      </c>
      <c r="D29" s="24">
        <v>278662.11763303995</v>
      </c>
      <c r="E29" s="24">
        <v>554.32728473450709</v>
      </c>
      <c r="F29" s="25">
        <f t="shared" si="0"/>
        <v>2.7437662556770817</v>
      </c>
      <c r="G29" s="26">
        <v>1.6297395986536876E-2</v>
      </c>
      <c r="H29" s="27">
        <v>-1.7878817820391011</v>
      </c>
      <c r="I29" s="27">
        <f t="shared" si="1"/>
        <v>2.9400313560864048E-5</v>
      </c>
      <c r="J29" s="10">
        <f t="shared" si="2"/>
        <v>-4.5316480377161827</v>
      </c>
      <c r="K29" s="10" t="s">
        <v>132</v>
      </c>
      <c r="L29" s="12">
        <v>4</v>
      </c>
      <c r="M29" s="10">
        <f t="shared" si="3"/>
        <v>-0.3010299956639812</v>
      </c>
      <c r="N29" s="10">
        <v>1</v>
      </c>
      <c r="O29" s="28">
        <v>1</v>
      </c>
      <c r="P29" s="29" t="s">
        <v>145</v>
      </c>
    </row>
    <row r="30" spans="1:16" s="2" customFormat="1" x14ac:dyDescent="0.2">
      <c r="A30" s="10" t="s">
        <v>31</v>
      </c>
      <c r="B30" s="10">
        <v>70</v>
      </c>
      <c r="C30" s="11" t="s">
        <v>15</v>
      </c>
      <c r="D30" s="24">
        <v>122731.61751726514</v>
      </c>
      <c r="E30" s="24">
        <v>860.70797642505784</v>
      </c>
      <c r="F30" s="25">
        <f t="shared" si="0"/>
        <v>2.9348558277145123</v>
      </c>
      <c r="G30" s="26">
        <v>5.424931863495264E-3</v>
      </c>
      <c r="H30" s="27">
        <v>-2.265605712132678</v>
      </c>
      <c r="I30" s="27">
        <f t="shared" si="1"/>
        <v>6.3028716034765533E-6</v>
      </c>
      <c r="J30" s="10">
        <f t="shared" si="2"/>
        <v>-5.2004615398471898</v>
      </c>
      <c r="K30" s="10" t="s">
        <v>132</v>
      </c>
      <c r="L30" s="12">
        <v>3</v>
      </c>
      <c r="M30" s="10">
        <f t="shared" si="3"/>
        <v>-0.47712125471966244</v>
      </c>
      <c r="N30" s="10">
        <v>0</v>
      </c>
      <c r="O30" s="28">
        <v>1</v>
      </c>
      <c r="P30" s="29" t="s">
        <v>145</v>
      </c>
    </row>
    <row r="31" spans="1:16" s="2" customFormat="1" x14ac:dyDescent="0.2">
      <c r="A31" s="10" t="s">
        <v>32</v>
      </c>
      <c r="B31" s="10">
        <v>29</v>
      </c>
      <c r="C31" s="10" t="s">
        <v>33</v>
      </c>
      <c r="D31" s="24">
        <v>1719863.1453759228</v>
      </c>
      <c r="E31" s="24">
        <v>39646.394072572606</v>
      </c>
      <c r="F31" s="25">
        <f t="shared" si="0"/>
        <v>4.598203693403967</v>
      </c>
      <c r="G31" s="26">
        <v>0.19461151479762956</v>
      </c>
      <c r="H31" s="27">
        <v>-0.71083146691903654</v>
      </c>
      <c r="I31" s="27">
        <f t="shared" si="1"/>
        <v>4.9086813403860579E-6</v>
      </c>
      <c r="J31" s="10">
        <f t="shared" si="2"/>
        <v>-5.3090351603230035</v>
      </c>
      <c r="K31" s="10" t="s">
        <v>132</v>
      </c>
      <c r="L31" s="12">
        <v>1.5</v>
      </c>
      <c r="M31" s="10">
        <f t="shared" si="3"/>
        <v>-0.84509804001425681</v>
      </c>
      <c r="N31" s="10">
        <v>0</v>
      </c>
      <c r="O31" s="28">
        <v>3</v>
      </c>
      <c r="P31" s="29" t="s">
        <v>144</v>
      </c>
    </row>
    <row r="32" spans="1:16" s="2" customFormat="1" x14ac:dyDescent="0.2">
      <c r="A32" s="10" t="s">
        <v>34</v>
      </c>
      <c r="B32" s="10">
        <v>21</v>
      </c>
      <c r="C32" s="11" t="s">
        <v>13</v>
      </c>
      <c r="D32" s="24">
        <v>295893.62064048409</v>
      </c>
      <c r="E32" s="24">
        <v>2075.0806076741223</v>
      </c>
      <c r="F32" s="25">
        <f t="shared" si="0"/>
        <v>3.3170349717893739</v>
      </c>
      <c r="G32" s="26">
        <v>7.755639426115607E-2</v>
      </c>
      <c r="H32" s="27">
        <v>-1.1103823902700283</v>
      </c>
      <c r="I32" s="27">
        <f t="shared" si="1"/>
        <v>3.7375123633431299E-5</v>
      </c>
      <c r="J32" s="10">
        <f t="shared" si="2"/>
        <v>-4.4274173620594022</v>
      </c>
      <c r="K32" s="10" t="s">
        <v>132</v>
      </c>
      <c r="L32" s="12">
        <v>1.5</v>
      </c>
      <c r="M32" s="10">
        <f t="shared" si="3"/>
        <v>-0.84509804001425681</v>
      </c>
      <c r="N32" s="10">
        <v>0</v>
      </c>
      <c r="O32" s="28">
        <v>1</v>
      </c>
      <c r="P32" s="29" t="s">
        <v>145</v>
      </c>
    </row>
    <row r="33" spans="1:16" s="2" customFormat="1" x14ac:dyDescent="0.2">
      <c r="A33" s="10" t="s">
        <v>35</v>
      </c>
      <c r="B33" s="10">
        <v>60</v>
      </c>
      <c r="C33" s="11" t="s">
        <v>30</v>
      </c>
      <c r="D33" s="24">
        <v>206437.97415630825</v>
      </c>
      <c r="E33" s="24">
        <v>414.78291168158137</v>
      </c>
      <c r="F33" s="25">
        <f t="shared" si="0"/>
        <v>2.6178208559251384</v>
      </c>
      <c r="G33" s="26">
        <v>1.0084557966157075E-2</v>
      </c>
      <c r="H33" s="27">
        <v>-1.9963431333526618</v>
      </c>
      <c r="I33" s="27">
        <f t="shared" si="1"/>
        <v>2.4312857839955429E-5</v>
      </c>
      <c r="J33" s="10">
        <f t="shared" si="2"/>
        <v>-4.6141639892778006</v>
      </c>
      <c r="K33" s="10" t="s">
        <v>132</v>
      </c>
      <c r="L33" s="12">
        <v>4.5</v>
      </c>
      <c r="M33" s="10">
        <f t="shared" si="3"/>
        <v>-0.22184874961635639</v>
      </c>
      <c r="N33" s="10">
        <v>0</v>
      </c>
      <c r="O33" s="28">
        <v>1</v>
      </c>
      <c r="P33" s="29" t="s">
        <v>145</v>
      </c>
    </row>
    <row r="34" spans="1:16" s="2" customFormat="1" x14ac:dyDescent="0.2">
      <c r="A34" s="10" t="s">
        <v>36</v>
      </c>
      <c r="B34" s="10">
        <v>42</v>
      </c>
      <c r="C34" s="11" t="s">
        <v>9</v>
      </c>
      <c r="D34" s="24">
        <v>186792.80352016818</v>
      </c>
      <c r="E34" s="24">
        <v>1296.9300866657718</v>
      </c>
      <c r="F34" s="25">
        <f t="shared" si="0"/>
        <v>3.1129165652948454</v>
      </c>
      <c r="G34" s="26">
        <v>1.1600002801527414E-2</v>
      </c>
      <c r="H34" s="27">
        <v>-1.9355419058862064</v>
      </c>
      <c r="I34" s="27">
        <f t="shared" si="1"/>
        <v>8.9442005554435237E-6</v>
      </c>
      <c r="J34" s="10">
        <f t="shared" si="2"/>
        <v>-5.0484584711810516</v>
      </c>
      <c r="K34" s="10" t="s">
        <v>132</v>
      </c>
      <c r="L34" s="12">
        <v>2</v>
      </c>
      <c r="M34" s="10">
        <f t="shared" si="3"/>
        <v>-0.69897000433601875</v>
      </c>
      <c r="N34" s="10">
        <v>0</v>
      </c>
      <c r="O34" s="28">
        <v>1</v>
      </c>
      <c r="P34" s="29" t="s">
        <v>145</v>
      </c>
    </row>
    <row r="35" spans="1:16" s="2" customFormat="1" x14ac:dyDescent="0.2">
      <c r="A35" s="10" t="s">
        <v>37</v>
      </c>
      <c r="B35" s="10">
        <v>63</v>
      </c>
      <c r="C35" s="11" t="s">
        <v>30</v>
      </c>
      <c r="D35" s="24">
        <v>415715.02938198607</v>
      </c>
      <c r="E35" s="24">
        <v>835.27021141127204</v>
      </c>
      <c r="F35" s="25">
        <f t="shared" si="0"/>
        <v>2.9218269932574148</v>
      </c>
      <c r="G35" s="26">
        <v>5.2646008967339626E-3</v>
      </c>
      <c r="H35" s="27">
        <v>-2.2786345465897755</v>
      </c>
      <c r="I35" s="27">
        <f t="shared" si="1"/>
        <v>6.3028716034765516E-6</v>
      </c>
      <c r="J35" s="10">
        <f t="shared" si="2"/>
        <v>-5.2004615398471898</v>
      </c>
      <c r="K35" s="10" t="s">
        <v>132</v>
      </c>
      <c r="L35" s="12">
        <v>4.5</v>
      </c>
      <c r="M35" s="10">
        <f t="shared" si="3"/>
        <v>-0.22184874961635639</v>
      </c>
      <c r="N35" s="10">
        <v>0</v>
      </c>
      <c r="O35" s="28">
        <v>1</v>
      </c>
      <c r="P35" s="29" t="s">
        <v>145</v>
      </c>
    </row>
    <row r="36" spans="1:16" s="2" customFormat="1" x14ac:dyDescent="0.2">
      <c r="A36" s="10" t="s">
        <v>38</v>
      </c>
      <c r="B36" s="10">
        <v>65</v>
      </c>
      <c r="C36" s="11" t="s">
        <v>30</v>
      </c>
      <c r="D36" s="24">
        <v>301871.06828279025</v>
      </c>
      <c r="E36" s="24">
        <v>600.49557881226588</v>
      </c>
      <c r="F36" s="25">
        <f t="shared" si="0"/>
        <v>2.7785098142293414</v>
      </c>
      <c r="G36" s="26">
        <v>3.8613055034451868E-3</v>
      </c>
      <c r="H36" s="27">
        <v>-2.4132658359797836</v>
      </c>
      <c r="I36" s="27">
        <f t="shared" si="1"/>
        <v>6.4301980558833631E-6</v>
      </c>
      <c r="J36" s="10">
        <f t="shared" si="2"/>
        <v>-5.1917756502091255</v>
      </c>
      <c r="K36" s="10" t="s">
        <v>132</v>
      </c>
      <c r="L36" s="12">
        <v>4</v>
      </c>
      <c r="M36" s="10">
        <f t="shared" si="3"/>
        <v>-0.3010299956639812</v>
      </c>
      <c r="N36" s="10">
        <v>0</v>
      </c>
      <c r="O36" s="28">
        <v>1</v>
      </c>
      <c r="P36" s="29" t="s">
        <v>145</v>
      </c>
    </row>
    <row r="37" spans="1:16" s="2" customFormat="1" x14ac:dyDescent="0.2">
      <c r="A37" s="10" t="s">
        <v>39</v>
      </c>
      <c r="B37" s="10">
        <v>20</v>
      </c>
      <c r="C37" s="11" t="s">
        <v>28</v>
      </c>
      <c r="D37" s="24">
        <v>459436.16067993426</v>
      </c>
      <c r="E37" s="24">
        <v>3221.9926385284998</v>
      </c>
      <c r="F37" s="25">
        <f t="shared" si="0"/>
        <v>3.5081245438268045</v>
      </c>
      <c r="G37" s="26">
        <v>9.6641218197087264E-2</v>
      </c>
      <c r="H37" s="27">
        <v>-1.0148376042513128</v>
      </c>
      <c r="I37" s="27">
        <f t="shared" si="1"/>
        <v>2.9994239292000305E-5</v>
      </c>
      <c r="J37" s="10">
        <f t="shared" si="2"/>
        <v>-4.5229621480781175</v>
      </c>
      <c r="K37" s="10" t="s">
        <v>132</v>
      </c>
      <c r="L37" s="12">
        <v>3</v>
      </c>
      <c r="M37" s="10">
        <f t="shared" si="3"/>
        <v>-0.47712125471966244</v>
      </c>
      <c r="N37" s="10">
        <v>0</v>
      </c>
      <c r="O37" s="28">
        <v>1</v>
      </c>
      <c r="P37" s="29" t="s">
        <v>145</v>
      </c>
    </row>
    <row r="38" spans="1:16" s="2" customFormat="1" x14ac:dyDescent="0.2">
      <c r="A38" s="10" t="s">
        <v>40</v>
      </c>
      <c r="B38" s="10">
        <v>66</v>
      </c>
      <c r="C38" s="11" t="s">
        <v>30</v>
      </c>
      <c r="D38" s="24">
        <v>112168.25266780917</v>
      </c>
      <c r="E38" s="24">
        <v>559.89836656540206</v>
      </c>
      <c r="F38" s="25">
        <f t="shared" si="0"/>
        <v>2.7481092004961138</v>
      </c>
      <c r="G38" s="26">
        <v>1.9317382526731212E-2</v>
      </c>
      <c r="H38" s="27">
        <v>-1.7140517201155483</v>
      </c>
      <c r="I38" s="27">
        <f t="shared" si="1"/>
        <v>3.45015875742419E-5</v>
      </c>
      <c r="J38" s="10">
        <f t="shared" si="2"/>
        <v>-4.4621609206116624</v>
      </c>
      <c r="K38" s="10" t="s">
        <v>132</v>
      </c>
      <c r="L38" s="12">
        <v>3.5</v>
      </c>
      <c r="M38" s="10">
        <f t="shared" si="3"/>
        <v>-0.38535088136401713</v>
      </c>
      <c r="N38" s="10">
        <v>1</v>
      </c>
      <c r="O38" s="28">
        <v>3</v>
      </c>
      <c r="P38" s="29" t="s">
        <v>144</v>
      </c>
    </row>
    <row r="39" spans="1:16" s="2" customFormat="1" x14ac:dyDescent="0.2">
      <c r="A39" s="10" t="s">
        <v>41</v>
      </c>
      <c r="B39" s="10">
        <v>58</v>
      </c>
      <c r="C39" s="11" t="s">
        <v>15</v>
      </c>
      <c r="D39" s="24">
        <v>278662.11763303995</v>
      </c>
      <c r="E39" s="24">
        <v>1954.2373206359396</v>
      </c>
      <c r="F39" s="25">
        <f t="shared" si="0"/>
        <v>3.2909773028751785</v>
      </c>
      <c r="G39" s="26">
        <v>1.7479090528700426E-2</v>
      </c>
      <c r="H39" s="27">
        <v>-1.7574811683058735</v>
      </c>
      <c r="I39" s="27">
        <f t="shared" si="1"/>
        <v>8.9442005554435203E-6</v>
      </c>
      <c r="J39" s="10">
        <f t="shared" si="2"/>
        <v>-5.0484584711810516</v>
      </c>
      <c r="K39" s="10" t="s">
        <v>132</v>
      </c>
      <c r="L39" s="12">
        <v>6</v>
      </c>
      <c r="M39" s="10">
        <f t="shared" si="3"/>
        <v>0</v>
      </c>
      <c r="N39" s="10">
        <v>0</v>
      </c>
      <c r="O39" s="28">
        <v>0</v>
      </c>
      <c r="P39" s="29" t="s">
        <v>145</v>
      </c>
    </row>
    <row r="40" spans="1:16" s="2" customFormat="1" x14ac:dyDescent="0.2">
      <c r="A40" s="29" t="s">
        <v>42</v>
      </c>
      <c r="B40" s="10">
        <v>2</v>
      </c>
      <c r="C40" s="11" t="s">
        <v>28</v>
      </c>
      <c r="D40" s="24">
        <v>2751771.0457300204</v>
      </c>
      <c r="E40" s="24">
        <v>11023.176380641602</v>
      </c>
      <c r="F40" s="25">
        <f t="shared" si="0"/>
        <v>4.0423067565678048</v>
      </c>
      <c r="G40" s="26">
        <v>0.17609178056955407</v>
      </c>
      <c r="H40" s="27">
        <v>-0.75426091510936166</v>
      </c>
      <c r="I40" s="27">
        <f t="shared" si="1"/>
        <v>1.5974685924358284E-5</v>
      </c>
      <c r="J40" s="10">
        <f t="shared" si="2"/>
        <v>-4.7965676716771668</v>
      </c>
      <c r="K40" s="10" t="s">
        <v>132</v>
      </c>
      <c r="L40" s="12">
        <v>2</v>
      </c>
      <c r="M40" s="10">
        <f t="shared" si="3"/>
        <v>-0.69897000433601875</v>
      </c>
      <c r="N40" s="10">
        <v>0</v>
      </c>
      <c r="O40" s="28">
        <v>1</v>
      </c>
      <c r="P40" s="29" t="s">
        <v>145</v>
      </c>
    </row>
    <row r="41" spans="1:16" s="2" customFormat="1" x14ac:dyDescent="0.2">
      <c r="A41" s="10" t="s">
        <v>43</v>
      </c>
      <c r="B41" s="10">
        <v>45</v>
      </c>
      <c r="C41" s="11" t="s">
        <v>15</v>
      </c>
      <c r="D41" s="24">
        <v>772784.3255351499</v>
      </c>
      <c r="E41" s="24">
        <v>2316.3669767810916</v>
      </c>
      <c r="F41" s="25">
        <f t="shared" si="0"/>
        <v>3.3648073647987315</v>
      </c>
      <c r="G41" s="26">
        <v>2.3359537048240935E-2</v>
      </c>
      <c r="H41" s="27">
        <v>-1.6315357685539305</v>
      </c>
      <c r="I41" s="27">
        <f t="shared" si="1"/>
        <v>1.0084557966157075E-5</v>
      </c>
      <c r="J41" s="10">
        <f t="shared" si="2"/>
        <v>-4.9963431333526618</v>
      </c>
      <c r="K41" s="10" t="s">
        <v>132</v>
      </c>
      <c r="L41" s="12">
        <v>1</v>
      </c>
      <c r="M41" s="10">
        <f t="shared" si="3"/>
        <v>-1.0413926851582249</v>
      </c>
      <c r="N41" s="10">
        <v>0</v>
      </c>
      <c r="O41" s="28">
        <v>1</v>
      </c>
      <c r="P41" s="29" t="s">
        <v>145</v>
      </c>
    </row>
    <row r="42" spans="1:16" s="2" customFormat="1" x14ac:dyDescent="0.2">
      <c r="A42" s="10" t="s">
        <v>44</v>
      </c>
      <c r="B42" s="10">
        <v>12</v>
      </c>
      <c r="C42" s="11" t="s">
        <v>13</v>
      </c>
      <c r="D42" s="24">
        <v>2617565.5881874957</v>
      </c>
      <c r="E42" s="24">
        <v>7845.9698103184492</v>
      </c>
      <c r="F42" s="25">
        <f t="shared" si="0"/>
        <v>3.8946466327206988</v>
      </c>
      <c r="G42" s="26">
        <v>5.0451139820829251E-2</v>
      </c>
      <c r="H42" s="27">
        <v>-1.2971290174884265</v>
      </c>
      <c r="I42" s="27">
        <f t="shared" si="1"/>
        <v>6.4301980558833631E-6</v>
      </c>
      <c r="J42" s="10">
        <f t="shared" si="2"/>
        <v>-5.1917756502091255</v>
      </c>
      <c r="K42" s="10" t="s">
        <v>132</v>
      </c>
      <c r="L42" s="12">
        <v>3.5</v>
      </c>
      <c r="M42" s="10">
        <f t="shared" si="3"/>
        <v>-0.38535088136401713</v>
      </c>
      <c r="N42" s="10">
        <v>0</v>
      </c>
      <c r="O42" s="28">
        <v>2</v>
      </c>
      <c r="P42" s="29" t="s">
        <v>144</v>
      </c>
    </row>
    <row r="43" spans="1:16" s="2" customFormat="1" x14ac:dyDescent="0.2">
      <c r="A43" s="10" t="s">
        <v>45</v>
      </c>
      <c r="B43" s="10">
        <v>63</v>
      </c>
      <c r="C43" s="11" t="s">
        <v>30</v>
      </c>
      <c r="D43" s="24">
        <v>217022.27542494744</v>
      </c>
      <c r="E43" s="24">
        <v>436.04928632153559</v>
      </c>
      <c r="F43" s="25">
        <f t="shared" si="0"/>
        <v>2.6395355800203011</v>
      </c>
      <c r="G43" s="26">
        <v>7.7757144119333975E-3</v>
      </c>
      <c r="H43" s="27">
        <v>-2.1092596986475076</v>
      </c>
      <c r="I43" s="27">
        <f t="shared" si="1"/>
        <v>1.7832191579829151E-5</v>
      </c>
      <c r="J43" s="10">
        <f t="shared" si="2"/>
        <v>-4.7487952786678083</v>
      </c>
      <c r="K43" s="10" t="s">
        <v>132</v>
      </c>
      <c r="L43" s="12">
        <v>4.5</v>
      </c>
      <c r="M43" s="10">
        <f t="shared" si="3"/>
        <v>-0.22184874961635639</v>
      </c>
      <c r="N43" s="10">
        <v>0</v>
      </c>
      <c r="O43" s="28">
        <v>2</v>
      </c>
      <c r="P43" s="29" t="s">
        <v>144</v>
      </c>
    </row>
    <row r="44" spans="1:16" s="2" customFormat="1" x14ac:dyDescent="0.2">
      <c r="A44" s="10" t="s">
        <v>46</v>
      </c>
      <c r="B44" s="10">
        <v>58</v>
      </c>
      <c r="C44" s="11" t="s">
        <v>15</v>
      </c>
      <c r="D44" s="24">
        <v>278662.11763303995</v>
      </c>
      <c r="E44" s="24">
        <v>554.32728473450709</v>
      </c>
      <c r="F44" s="25">
        <f t="shared" si="0"/>
        <v>2.7437662556770817</v>
      </c>
      <c r="G44" s="26">
        <v>5.0581729429338418E-3</v>
      </c>
      <c r="H44" s="27">
        <v>-2.2960063258659056</v>
      </c>
      <c r="I44" s="27">
        <f t="shared" si="1"/>
        <v>9.1248853921315349E-6</v>
      </c>
      <c r="J44" s="10">
        <f t="shared" si="2"/>
        <v>-5.0397725815429872</v>
      </c>
      <c r="K44" s="10" t="s">
        <v>132</v>
      </c>
      <c r="L44" s="12">
        <v>1</v>
      </c>
      <c r="M44" s="10">
        <f t="shared" si="3"/>
        <v>-1.0413926851582249</v>
      </c>
      <c r="N44" s="10">
        <v>0</v>
      </c>
      <c r="O44" s="28">
        <v>1</v>
      </c>
      <c r="P44" s="29" t="s">
        <v>145</v>
      </c>
    </row>
    <row r="45" spans="1:16" s="2" customFormat="1" x14ac:dyDescent="0.2">
      <c r="A45" s="10" t="s">
        <v>47</v>
      </c>
      <c r="B45" s="10">
        <v>68</v>
      </c>
      <c r="C45" s="11" t="s">
        <v>30</v>
      </c>
      <c r="D45" s="24">
        <v>169017.11804488717</v>
      </c>
      <c r="E45" s="24">
        <v>1185.3048513203655</v>
      </c>
      <c r="F45" s="25">
        <f t="shared" si="0"/>
        <v>3.073830061923553</v>
      </c>
      <c r="G45" s="26">
        <v>1.7479090528700426E-2</v>
      </c>
      <c r="H45" s="27">
        <v>-1.7574811683058735</v>
      </c>
      <c r="I45" s="27">
        <f t="shared" si="1"/>
        <v>1.4746493705167632E-5</v>
      </c>
      <c r="J45" s="10">
        <f t="shared" si="2"/>
        <v>-4.8313112302294261</v>
      </c>
      <c r="K45" s="10" t="s">
        <v>132</v>
      </c>
      <c r="L45" s="12">
        <v>3</v>
      </c>
      <c r="M45" s="10">
        <f t="shared" si="3"/>
        <v>-0.47712125471966244</v>
      </c>
      <c r="N45" s="10">
        <v>1</v>
      </c>
      <c r="O45" s="28">
        <v>2</v>
      </c>
      <c r="P45" s="29" t="s">
        <v>144</v>
      </c>
    </row>
    <row r="46" spans="1:16" s="2" customFormat="1" x14ac:dyDescent="0.2">
      <c r="A46" s="10" t="s">
        <v>48</v>
      </c>
      <c r="B46" s="10">
        <v>49</v>
      </c>
      <c r="C46" s="11" t="s">
        <v>15</v>
      </c>
      <c r="D46" s="24">
        <v>699244.17381588521</v>
      </c>
      <c r="E46" s="24">
        <v>3490.3429574618413</v>
      </c>
      <c r="F46" s="25">
        <f t="shared" si="0"/>
        <v>3.5428681023790647</v>
      </c>
      <c r="G46" s="26">
        <v>3.0907699870928441E-2</v>
      </c>
      <c r="H46" s="27">
        <v>-1.5099333136210198</v>
      </c>
      <c r="I46" s="27">
        <f t="shared" si="1"/>
        <v>8.8552042729360762E-6</v>
      </c>
      <c r="J46" s="10">
        <f t="shared" si="2"/>
        <v>-5.0528014160000847</v>
      </c>
      <c r="K46" s="10" t="s">
        <v>132</v>
      </c>
      <c r="L46" s="12">
        <v>2.5</v>
      </c>
      <c r="M46" s="10">
        <f t="shared" si="3"/>
        <v>-0.57978359661681023</v>
      </c>
      <c r="N46" s="10">
        <v>0</v>
      </c>
      <c r="O46" s="28">
        <v>4</v>
      </c>
      <c r="P46" s="29" t="s">
        <v>144</v>
      </c>
    </row>
    <row r="47" spans="1:16" s="2" customFormat="1" x14ac:dyDescent="0.2">
      <c r="A47" s="10" t="s">
        <v>49</v>
      </c>
      <c r="B47" s="10">
        <v>54</v>
      </c>
      <c r="C47" s="11" t="s">
        <v>17</v>
      </c>
      <c r="D47" s="24">
        <v>706271.69459536567</v>
      </c>
      <c r="E47" s="24">
        <v>10590.951452433779</v>
      </c>
      <c r="F47" s="25">
        <f t="shared" si="0"/>
        <v>4.0249349772916743</v>
      </c>
      <c r="G47" s="26">
        <v>0.11340952014017346</v>
      </c>
      <c r="H47" s="27">
        <v>-0.94535048714679248</v>
      </c>
      <c r="I47" s="27">
        <f t="shared" si="1"/>
        <v>1.0708152204220725E-5</v>
      </c>
      <c r="J47" s="10">
        <f t="shared" si="2"/>
        <v>-4.9702854644384669</v>
      </c>
      <c r="K47" s="10" t="s">
        <v>132</v>
      </c>
      <c r="L47" s="12">
        <v>1.5</v>
      </c>
      <c r="M47" s="10">
        <f t="shared" si="3"/>
        <v>-0.84509804001425681</v>
      </c>
      <c r="N47" s="10">
        <v>0</v>
      </c>
      <c r="O47" s="28">
        <v>1</v>
      </c>
      <c r="P47" s="29" t="s">
        <v>145</v>
      </c>
    </row>
    <row r="48" spans="1:16" s="2" customFormat="1" x14ac:dyDescent="0.2">
      <c r="A48" s="10" t="s">
        <v>50</v>
      </c>
      <c r="B48" s="10">
        <v>36</v>
      </c>
      <c r="C48" s="11" t="s">
        <v>9</v>
      </c>
      <c r="D48" s="24">
        <v>45150.43886631872</v>
      </c>
      <c r="E48" s="24">
        <v>313.48618088260531</v>
      </c>
      <c r="F48" s="25">
        <f t="shared" si="0"/>
        <v>2.4962184009922277</v>
      </c>
      <c r="G48" s="26">
        <v>2.1349009381886008E-2</v>
      </c>
      <c r="H48" s="27">
        <v>-1.6706222719252231</v>
      </c>
      <c r="I48" s="27">
        <f t="shared" si="1"/>
        <v>6.8101915439394798E-5</v>
      </c>
      <c r="J48" s="10">
        <f t="shared" si="2"/>
        <v>-4.1668406729174503</v>
      </c>
      <c r="K48" s="10" t="s">
        <v>132</v>
      </c>
      <c r="L48" s="12">
        <v>4</v>
      </c>
      <c r="M48" s="10">
        <f t="shared" si="3"/>
        <v>-0.3010299956639812</v>
      </c>
      <c r="N48" s="10">
        <v>0</v>
      </c>
      <c r="O48" s="28">
        <v>1</v>
      </c>
      <c r="P48" s="29" t="s">
        <v>145</v>
      </c>
    </row>
    <row r="49" spans="1:16" s="2" customFormat="1" x14ac:dyDescent="0.2">
      <c r="A49" s="10" t="s">
        <v>51</v>
      </c>
      <c r="B49" s="10">
        <v>27</v>
      </c>
      <c r="C49" s="11" t="s">
        <v>13</v>
      </c>
      <c r="D49" s="24">
        <v>107770.07257140047</v>
      </c>
      <c r="E49" s="24">
        <v>755.78374145572548</v>
      </c>
      <c r="F49" s="25">
        <f t="shared" si="0"/>
        <v>2.8783975450670893</v>
      </c>
      <c r="G49" s="26">
        <v>1.294882874460652E-2</v>
      </c>
      <c r="H49" s="27">
        <v>-1.887769512876849</v>
      </c>
      <c r="I49" s="27">
        <f t="shared" si="1"/>
        <v>1.7132981346840834E-5</v>
      </c>
      <c r="J49" s="10">
        <f t="shared" si="2"/>
        <v>-4.7661670579439388</v>
      </c>
      <c r="K49" s="10" t="s">
        <v>132</v>
      </c>
      <c r="L49" s="12">
        <v>0.5</v>
      </c>
      <c r="M49" s="10">
        <f t="shared" si="3"/>
        <v>-1.3617278360175928</v>
      </c>
      <c r="N49" s="10">
        <v>0</v>
      </c>
      <c r="O49" s="28">
        <v>1</v>
      </c>
      <c r="P49" s="29" t="s">
        <v>145</v>
      </c>
    </row>
    <row r="50" spans="1:16" s="2" customFormat="1" x14ac:dyDescent="0.2">
      <c r="A50" s="10" t="s">
        <v>52</v>
      </c>
      <c r="B50" s="10">
        <v>78</v>
      </c>
      <c r="C50" s="11" t="s">
        <v>53</v>
      </c>
      <c r="D50" s="24">
        <v>72240.440007325378</v>
      </c>
      <c r="E50" s="24">
        <v>506.61699236558957</v>
      </c>
      <c r="F50" s="25">
        <f t="shared" si="0"/>
        <v>2.7046797523057888</v>
      </c>
      <c r="G50" s="26">
        <v>5.424931863495264E-3</v>
      </c>
      <c r="H50" s="27">
        <v>-2.265605712132678</v>
      </c>
      <c r="I50" s="27">
        <f t="shared" si="1"/>
        <v>1.0708152204220728E-5</v>
      </c>
      <c r="J50" s="10">
        <f t="shared" si="2"/>
        <v>-4.9702854644384669</v>
      </c>
      <c r="K50" s="10" t="s">
        <v>132</v>
      </c>
      <c r="L50" s="12">
        <v>4</v>
      </c>
      <c r="M50" s="10">
        <f t="shared" si="3"/>
        <v>-0.3010299956639812</v>
      </c>
      <c r="N50" s="10">
        <v>0</v>
      </c>
      <c r="O50" s="28">
        <v>0</v>
      </c>
      <c r="P50" s="29" t="s">
        <v>145</v>
      </c>
    </row>
    <row r="51" spans="1:16" s="2" customFormat="1" x14ac:dyDescent="0.2">
      <c r="A51" s="10" t="s">
        <v>54</v>
      </c>
      <c r="B51" s="10">
        <v>51</v>
      </c>
      <c r="C51" s="11" t="s">
        <v>15</v>
      </c>
      <c r="D51" s="24">
        <v>533788.66382556129</v>
      </c>
      <c r="E51" s="24">
        <v>1072.5081812542167</v>
      </c>
      <c r="F51" s="25">
        <f t="shared" si="0"/>
        <v>3.0304006137332276</v>
      </c>
      <c r="G51" s="26">
        <v>6.1780663837505394E-3</v>
      </c>
      <c r="H51" s="27">
        <v>-2.2091474294852551</v>
      </c>
      <c r="I51" s="27">
        <f t="shared" si="1"/>
        <v>5.7603909151776924E-6</v>
      </c>
      <c r="J51" s="10">
        <f t="shared" si="2"/>
        <v>-5.2395480432184822</v>
      </c>
      <c r="K51" s="10" t="s">
        <v>132</v>
      </c>
      <c r="L51" s="12">
        <v>4</v>
      </c>
      <c r="M51" s="10">
        <f t="shared" si="3"/>
        <v>-0.3010299956639812</v>
      </c>
      <c r="N51" s="10">
        <v>0</v>
      </c>
      <c r="O51" s="28">
        <v>1</v>
      </c>
      <c r="P51" s="29" t="s">
        <v>145</v>
      </c>
    </row>
    <row r="52" spans="1:16" s="2" customFormat="1" x14ac:dyDescent="0.2">
      <c r="A52" s="10" t="s">
        <v>55</v>
      </c>
      <c r="B52" s="10">
        <v>5</v>
      </c>
      <c r="C52" s="11" t="s">
        <v>56</v>
      </c>
      <c r="D52" s="24">
        <v>4865866.0732537499</v>
      </c>
      <c r="E52" s="24">
        <v>19297.971755502756</v>
      </c>
      <c r="F52" s="25">
        <f t="shared" si="0"/>
        <v>4.2855116664336252</v>
      </c>
      <c r="G52" s="26">
        <v>0.1546253879407915</v>
      </c>
      <c r="H52" s="27">
        <v>-0.81071919775678447</v>
      </c>
      <c r="I52" s="27">
        <f t="shared" si="1"/>
        <v>8.0125201705044759E-6</v>
      </c>
      <c r="J52" s="10">
        <f t="shared" si="2"/>
        <v>-5.0962308641904102</v>
      </c>
      <c r="K52" s="10" t="s">
        <v>132</v>
      </c>
      <c r="L52" s="12">
        <v>0.5</v>
      </c>
      <c r="M52" s="10">
        <f t="shared" si="3"/>
        <v>-1.3617278360175928</v>
      </c>
      <c r="N52" s="10">
        <v>0</v>
      </c>
      <c r="O52" s="28">
        <v>1</v>
      </c>
      <c r="P52" s="29" t="s">
        <v>145</v>
      </c>
    </row>
    <row r="53" spans="1:16" s="2" customFormat="1" x14ac:dyDescent="0.2">
      <c r="A53" s="10" t="s">
        <v>57</v>
      </c>
      <c r="B53" s="10">
        <v>29</v>
      </c>
      <c r="C53" s="11" t="s">
        <v>58</v>
      </c>
      <c r="D53" s="24">
        <v>212724.94644954681</v>
      </c>
      <c r="E53" s="24">
        <v>1491.8246976412704</v>
      </c>
      <c r="F53" s="25">
        <f t="shared" si="0"/>
        <v>3.1737177927613009</v>
      </c>
      <c r="G53" s="26">
        <v>4.6572271862445211E-2</v>
      </c>
      <c r="H53" s="27">
        <v>-1.3318725760406867</v>
      </c>
      <c r="I53" s="27">
        <f t="shared" si="1"/>
        <v>3.1218327418818578E-5</v>
      </c>
      <c r="J53" s="10">
        <f t="shared" si="2"/>
        <v>-4.5055903688019878</v>
      </c>
      <c r="K53" s="10" t="s">
        <v>132</v>
      </c>
      <c r="L53" s="12">
        <v>1</v>
      </c>
      <c r="M53" s="10">
        <f t="shared" si="3"/>
        <v>-1.0413926851582249</v>
      </c>
      <c r="N53" s="10">
        <v>0</v>
      </c>
      <c r="O53" s="28">
        <v>1</v>
      </c>
      <c r="P53" s="29" t="s">
        <v>145</v>
      </c>
    </row>
    <row r="54" spans="1:16" s="2" customFormat="1" x14ac:dyDescent="0.2">
      <c r="A54" s="10" t="s">
        <v>59</v>
      </c>
      <c r="B54" s="10">
        <v>42</v>
      </c>
      <c r="C54" s="11" t="s">
        <v>13</v>
      </c>
      <c r="D54" s="24">
        <v>915985.01008114987</v>
      </c>
      <c r="E54" s="24">
        <v>3669.2966676192445</v>
      </c>
      <c r="F54" s="25">
        <f t="shared" si="0"/>
        <v>3.5645828264742274</v>
      </c>
      <c r="G54" s="26">
        <v>7.755639426115607E-2</v>
      </c>
      <c r="H54" s="27">
        <v>-1.1103823902700283</v>
      </c>
      <c r="I54" s="27">
        <f t="shared" si="1"/>
        <v>2.1136583189245667E-5</v>
      </c>
      <c r="J54" s="10">
        <f t="shared" si="2"/>
        <v>-4.6749652167442557</v>
      </c>
      <c r="K54" s="10" t="s">
        <v>132</v>
      </c>
      <c r="L54" s="12">
        <v>2</v>
      </c>
      <c r="M54" s="10">
        <f t="shared" si="3"/>
        <v>-0.69897000433601875</v>
      </c>
      <c r="N54" s="10">
        <v>0</v>
      </c>
      <c r="O54" s="28">
        <v>1</v>
      </c>
      <c r="P54" s="29" t="s">
        <v>145</v>
      </c>
    </row>
    <row r="55" spans="1:16" s="2" customFormat="1" x14ac:dyDescent="0.2">
      <c r="A55" s="10" t="s">
        <v>60</v>
      </c>
      <c r="B55" s="10">
        <v>22</v>
      </c>
      <c r="C55" s="11" t="s">
        <v>13</v>
      </c>
      <c r="D55" s="24">
        <v>91835.597978156744</v>
      </c>
      <c r="E55" s="24">
        <v>644.03642108314136</v>
      </c>
      <c r="F55" s="25">
        <f t="shared" si="0"/>
        <v>2.8089104279625694</v>
      </c>
      <c r="G55" s="26">
        <v>1.3210412437024546E-2</v>
      </c>
      <c r="H55" s="27">
        <v>-1.879083623238784</v>
      </c>
      <c r="I55" s="27">
        <f t="shared" si="1"/>
        <v>2.0511902750479944E-5</v>
      </c>
      <c r="J55" s="10">
        <f t="shared" si="2"/>
        <v>-4.6879940512013532</v>
      </c>
      <c r="K55" s="10" t="s">
        <v>132</v>
      </c>
      <c r="L55" s="12">
        <v>3</v>
      </c>
      <c r="M55" s="10">
        <f t="shared" si="3"/>
        <v>-0.47712125471966244</v>
      </c>
      <c r="N55" s="10">
        <v>0</v>
      </c>
      <c r="O55" s="28">
        <v>2</v>
      </c>
      <c r="P55" s="29" t="s">
        <v>144</v>
      </c>
    </row>
    <row r="56" spans="1:16" s="2" customFormat="1" x14ac:dyDescent="0.2">
      <c r="A56" s="10" t="s">
        <v>61</v>
      </c>
      <c r="B56" s="10">
        <v>14</v>
      </c>
      <c r="C56" s="11" t="s">
        <v>13</v>
      </c>
      <c r="D56" s="24">
        <v>2164619.7718474781</v>
      </c>
      <c r="E56" s="24">
        <v>82269.463504201674</v>
      </c>
      <c r="F56" s="25">
        <f t="shared" si="0"/>
        <v>4.9152386651933409</v>
      </c>
      <c r="G56" s="26">
        <v>0.19461151479762956</v>
      </c>
      <c r="H56" s="27">
        <v>-0.71083146691903654</v>
      </c>
      <c r="I56" s="27">
        <f t="shared" si="1"/>
        <v>2.3655376674200669E-6</v>
      </c>
      <c r="J56" s="10">
        <f t="shared" si="2"/>
        <v>-5.6260701321123774</v>
      </c>
      <c r="K56" s="10" t="s">
        <v>132</v>
      </c>
      <c r="L56" s="12">
        <v>1.5</v>
      </c>
      <c r="M56" s="10">
        <f t="shared" si="3"/>
        <v>-0.84509804001425681</v>
      </c>
      <c r="N56" s="10">
        <v>0</v>
      </c>
      <c r="O56" s="28">
        <v>1</v>
      </c>
      <c r="P56" s="29" t="s">
        <v>145</v>
      </c>
    </row>
    <row r="57" spans="1:16" s="2" customFormat="1" x14ac:dyDescent="0.2">
      <c r="A57" s="10" t="s">
        <v>62</v>
      </c>
      <c r="B57" s="10">
        <v>32</v>
      </c>
      <c r="C57" s="11" t="s">
        <v>13</v>
      </c>
      <c r="D57" s="24">
        <v>424113.03004476416</v>
      </c>
      <c r="E57" s="24">
        <v>2974.2740725630656</v>
      </c>
      <c r="F57" s="25">
        <f t="shared" si="0"/>
        <v>3.4733809852745448</v>
      </c>
      <c r="G57" s="26">
        <v>0.19461151479762956</v>
      </c>
      <c r="H57" s="27">
        <v>-0.71083146691903654</v>
      </c>
      <c r="I57" s="27">
        <f t="shared" si="1"/>
        <v>6.5431601140215057E-5</v>
      </c>
      <c r="J57" s="10">
        <f t="shared" si="2"/>
        <v>-4.1842124521935808</v>
      </c>
      <c r="K57" s="10" t="s">
        <v>132</v>
      </c>
      <c r="L57" s="12">
        <v>1.5</v>
      </c>
      <c r="M57" s="10">
        <f t="shared" si="3"/>
        <v>-0.84509804001425681</v>
      </c>
      <c r="N57" s="10">
        <v>0</v>
      </c>
      <c r="O57" s="28">
        <v>1</v>
      </c>
      <c r="P57" s="29" t="s">
        <v>145</v>
      </c>
    </row>
    <row r="58" spans="1:16" s="2" customFormat="1" x14ac:dyDescent="0.2">
      <c r="A58" s="10" t="s">
        <v>63</v>
      </c>
      <c r="B58" s="10">
        <v>55</v>
      </c>
      <c r="C58" s="11" t="s">
        <v>17</v>
      </c>
      <c r="D58" s="24">
        <v>706271.69459536567</v>
      </c>
      <c r="E58" s="24">
        <v>4953.0324243951145</v>
      </c>
      <c r="F58" s="25">
        <f t="shared" si="0"/>
        <v>3.6948711710452029</v>
      </c>
      <c r="G58" s="26">
        <v>4.4746146962768255E-2</v>
      </c>
      <c r="H58" s="27">
        <v>-1.3492443553168167</v>
      </c>
      <c r="I58" s="27">
        <f t="shared" si="1"/>
        <v>9.0340912654600367E-6</v>
      </c>
      <c r="J58" s="10">
        <f t="shared" si="2"/>
        <v>-5.0441155263620194</v>
      </c>
      <c r="K58" s="10" t="s">
        <v>132</v>
      </c>
      <c r="L58" s="12">
        <v>3</v>
      </c>
      <c r="M58" s="10">
        <f t="shared" si="3"/>
        <v>-0.47712125471966244</v>
      </c>
      <c r="N58" s="10">
        <v>0</v>
      </c>
      <c r="O58" s="28">
        <v>1</v>
      </c>
      <c r="P58" s="29" t="s">
        <v>145</v>
      </c>
    </row>
    <row r="59" spans="1:16" s="2" customFormat="1" x14ac:dyDescent="0.2">
      <c r="A59" s="10" t="s">
        <v>64</v>
      </c>
      <c r="B59" s="10">
        <v>65</v>
      </c>
      <c r="C59" s="11" t="s">
        <v>65</v>
      </c>
      <c r="D59" s="24">
        <v>114434.2016801587</v>
      </c>
      <c r="E59" s="24">
        <v>802.51879796247852</v>
      </c>
      <c r="F59" s="25">
        <f t="shared" si="0"/>
        <v>2.9044552139812847</v>
      </c>
      <c r="G59" s="26">
        <v>1.5658365949548086E-2</v>
      </c>
      <c r="H59" s="27">
        <v>-1.8052535613152312</v>
      </c>
      <c r="I59" s="27">
        <f t="shared" si="1"/>
        <v>1.9511525448753647E-5</v>
      </c>
      <c r="J59" s="10">
        <f t="shared" si="2"/>
        <v>-4.7097087752965159</v>
      </c>
      <c r="K59" s="10" t="s">
        <v>132</v>
      </c>
      <c r="L59" s="12">
        <v>4</v>
      </c>
      <c r="M59" s="10">
        <f t="shared" si="3"/>
        <v>-0.3010299956639812</v>
      </c>
      <c r="N59" s="10">
        <v>0</v>
      </c>
      <c r="O59" s="28">
        <v>1</v>
      </c>
      <c r="P59" s="29" t="s">
        <v>145</v>
      </c>
    </row>
    <row r="60" spans="1:16" s="2" customFormat="1" x14ac:dyDescent="0.2">
      <c r="A60" s="30" t="s">
        <v>66</v>
      </c>
      <c r="B60" s="30">
        <v>65</v>
      </c>
      <c r="C60" s="13" t="s">
        <v>30</v>
      </c>
      <c r="D60" s="31">
        <v>295893.62064048409</v>
      </c>
      <c r="E60" s="32">
        <v>2075.0806076741223</v>
      </c>
      <c r="F60" s="18">
        <f t="shared" si="0"/>
        <v>3.3170349717893739</v>
      </c>
      <c r="G60" s="33">
        <v>3.8900431364447853E-2</v>
      </c>
      <c r="H60" s="34">
        <v>-1.4100455827832719</v>
      </c>
      <c r="I60" s="18">
        <f t="shared" si="1"/>
        <v>1.8746467592914302E-5</v>
      </c>
      <c r="J60" s="30">
        <f t="shared" si="2"/>
        <v>-4.7270805545726455</v>
      </c>
      <c r="K60" s="30" t="s">
        <v>133</v>
      </c>
      <c r="L60" s="35">
        <v>8</v>
      </c>
      <c r="M60" s="30">
        <f t="shared" si="3"/>
        <v>0.3010299956639812</v>
      </c>
      <c r="N60" s="30">
        <v>1</v>
      </c>
      <c r="O60" s="36">
        <v>4</v>
      </c>
      <c r="P60" s="36" t="s">
        <v>144</v>
      </c>
    </row>
    <row r="61" spans="1:16" s="2" customFormat="1" x14ac:dyDescent="0.2">
      <c r="A61" s="30" t="s">
        <v>67</v>
      </c>
      <c r="B61" s="30">
        <v>41</v>
      </c>
      <c r="C61" s="13" t="s">
        <v>68</v>
      </c>
      <c r="D61" s="31">
        <v>550044.94881203887</v>
      </c>
      <c r="E61" s="32">
        <v>4392.9456809187568</v>
      </c>
      <c r="F61" s="18">
        <f t="shared" si="0"/>
        <v>3.6427558332168126</v>
      </c>
      <c r="G61" s="33">
        <v>0.46452033689126238</v>
      </c>
      <c r="H61" s="34">
        <v>-0.33299526766320742</v>
      </c>
      <c r="I61" s="18">
        <f t="shared" si="1"/>
        <v>1.0574233569719689E-4</v>
      </c>
      <c r="J61" s="30">
        <f t="shared" si="2"/>
        <v>-3.9757511008800202</v>
      </c>
      <c r="K61" s="30" t="s">
        <v>133</v>
      </c>
      <c r="L61" s="35">
        <v>6</v>
      </c>
      <c r="M61" s="30">
        <f t="shared" si="3"/>
        <v>0</v>
      </c>
      <c r="N61" s="30">
        <v>1</v>
      </c>
      <c r="O61" s="36">
        <v>3</v>
      </c>
      <c r="P61" s="36" t="s">
        <v>144</v>
      </c>
    </row>
    <row r="62" spans="1:16" s="2" customFormat="1" x14ac:dyDescent="0.2">
      <c r="A62" s="30" t="s">
        <v>69</v>
      </c>
      <c r="B62" s="30">
        <v>31</v>
      </c>
      <c r="C62" s="13" t="s">
        <v>68</v>
      </c>
      <c r="D62" s="31">
        <v>142593.79589698909</v>
      </c>
      <c r="E62" s="32">
        <v>990.0498337491681</v>
      </c>
      <c r="F62" s="18">
        <f t="shared" si="0"/>
        <v>2.9956570551809674</v>
      </c>
      <c r="G62" s="33">
        <v>0.33731099533473669</v>
      </c>
      <c r="H62" s="34">
        <v>-0.47196950187224795</v>
      </c>
      <c r="I62" s="18">
        <f t="shared" si="1"/>
        <v>3.4070102719717778E-4</v>
      </c>
      <c r="J62" s="30">
        <f t="shared" si="2"/>
        <v>-3.4676265570532152</v>
      </c>
      <c r="K62" s="30" t="s">
        <v>133</v>
      </c>
      <c r="L62" s="35">
        <v>5</v>
      </c>
      <c r="M62" s="30">
        <f t="shared" si="3"/>
        <v>-0.14612803567823801</v>
      </c>
      <c r="N62" s="30">
        <v>0</v>
      </c>
      <c r="O62" s="36">
        <v>1</v>
      </c>
      <c r="P62" s="36" t="s">
        <v>145</v>
      </c>
    </row>
    <row r="63" spans="1:16" s="2" customFormat="1" x14ac:dyDescent="0.2">
      <c r="A63" s="30" t="s">
        <v>70</v>
      </c>
      <c r="B63" s="30">
        <v>43</v>
      </c>
      <c r="C63" s="13" t="s">
        <v>68</v>
      </c>
      <c r="D63" s="31">
        <v>320537.73264735629</v>
      </c>
      <c r="E63" s="32">
        <v>3857.4255306969744</v>
      </c>
      <c r="F63" s="18">
        <f t="shared" si="0"/>
        <v>3.5862975505693901</v>
      </c>
      <c r="G63" s="33">
        <v>0.25239752875264682</v>
      </c>
      <c r="H63" s="34">
        <v>-0.59791490162419103</v>
      </c>
      <c r="I63" s="18">
        <f t="shared" si="1"/>
        <v>6.5431601140215057E-5</v>
      </c>
      <c r="J63" s="30">
        <f t="shared" si="2"/>
        <v>-4.1842124521935808</v>
      </c>
      <c r="K63" s="30" t="s">
        <v>133</v>
      </c>
      <c r="L63" s="35">
        <v>6.5</v>
      </c>
      <c r="M63" s="30">
        <f t="shared" si="3"/>
        <v>7.2550667148611747E-2</v>
      </c>
      <c r="N63" s="30">
        <v>1</v>
      </c>
      <c r="O63" s="36">
        <v>2</v>
      </c>
      <c r="P63" s="36" t="s">
        <v>144</v>
      </c>
    </row>
    <row r="64" spans="1:16" s="2" customFormat="1" x14ac:dyDescent="0.2">
      <c r="A64" s="30" t="s">
        <v>71</v>
      </c>
      <c r="B64" s="30">
        <v>39</v>
      </c>
      <c r="C64" s="13" t="s">
        <v>68</v>
      </c>
      <c r="D64" s="31">
        <v>235097.42436523858</v>
      </c>
      <c r="E64" s="32">
        <v>1648.7212707001281</v>
      </c>
      <c r="F64" s="18">
        <f t="shared" si="0"/>
        <v>3.217147240951626</v>
      </c>
      <c r="G64" s="33">
        <v>0.29032626422048335</v>
      </c>
      <c r="H64" s="34">
        <v>-0.5371136741577357</v>
      </c>
      <c r="I64" s="18">
        <f t="shared" si="1"/>
        <v>1.7609178056955408E-4</v>
      </c>
      <c r="J64" s="30">
        <f t="shared" si="2"/>
        <v>-3.7542609151093616</v>
      </c>
      <c r="K64" s="30" t="s">
        <v>133</v>
      </c>
      <c r="L64" s="35">
        <v>6</v>
      </c>
      <c r="M64" s="30">
        <f t="shared" si="3"/>
        <v>0</v>
      </c>
      <c r="N64" s="30">
        <v>0</v>
      </c>
      <c r="O64" s="36">
        <v>1</v>
      </c>
      <c r="P64" s="36" t="s">
        <v>145</v>
      </c>
    </row>
    <row r="65" spans="1:16" s="2" customFormat="1" x14ac:dyDescent="0.2">
      <c r="A65" s="30" t="s">
        <v>72</v>
      </c>
      <c r="B65" s="30">
        <v>54</v>
      </c>
      <c r="C65" s="13" t="s">
        <v>15</v>
      </c>
      <c r="D65" s="31">
        <v>350724.14401991357</v>
      </c>
      <c r="E65" s="32">
        <v>697.67632607103099</v>
      </c>
      <c r="F65" s="18">
        <f t="shared" si="0"/>
        <v>2.8436539865148291</v>
      </c>
      <c r="G65" s="33">
        <v>7.6020674761240831E-2</v>
      </c>
      <c r="H65" s="34">
        <v>-1.1190682799080933</v>
      </c>
      <c r="I65" s="18">
        <f t="shared" si="1"/>
        <v>1.0896266925001137E-4</v>
      </c>
      <c r="J65" s="30">
        <f t="shared" si="2"/>
        <v>-3.9627222664229222</v>
      </c>
      <c r="K65" s="30" t="s">
        <v>133</v>
      </c>
      <c r="L65" s="35">
        <v>4.5</v>
      </c>
      <c r="M65" s="30">
        <f t="shared" si="3"/>
        <v>-0.22184874961635639</v>
      </c>
      <c r="N65" s="30">
        <v>2</v>
      </c>
      <c r="O65" s="36">
        <v>4</v>
      </c>
      <c r="P65" s="36" t="s">
        <v>144</v>
      </c>
    </row>
    <row r="66" spans="1:16" s="2" customFormat="1" x14ac:dyDescent="0.2">
      <c r="A66" s="30" t="s">
        <v>73</v>
      </c>
      <c r="B66" s="30">
        <v>52</v>
      </c>
      <c r="C66" s="13" t="s">
        <v>15</v>
      </c>
      <c r="D66" s="31">
        <v>354248.98026776541</v>
      </c>
      <c r="E66" s="32">
        <v>704.6880897187134</v>
      </c>
      <c r="F66" s="18">
        <f t="shared" si="0"/>
        <v>2.8479969313338618</v>
      </c>
      <c r="G66" s="33">
        <v>0.12786887689717336</v>
      </c>
      <c r="H66" s="34">
        <v>-0.89323514931840231</v>
      </c>
      <c r="I66" s="18">
        <f t="shared" si="1"/>
        <v>1.8145457367984479E-4</v>
      </c>
      <c r="J66" s="30">
        <f t="shared" si="2"/>
        <v>-3.7412320806522641</v>
      </c>
      <c r="K66" s="30" t="s">
        <v>133</v>
      </c>
      <c r="L66" s="35">
        <v>5</v>
      </c>
      <c r="M66" s="30">
        <f t="shared" si="3"/>
        <v>-0.14612803567823801</v>
      </c>
      <c r="N66" s="30">
        <v>1</v>
      </c>
      <c r="O66" s="36">
        <v>1</v>
      </c>
      <c r="P66" s="36" t="s">
        <v>145</v>
      </c>
    </row>
    <row r="67" spans="1:16" s="2" customFormat="1" x14ac:dyDescent="0.2">
      <c r="A67" s="30" t="s">
        <v>74</v>
      </c>
      <c r="B67" s="30">
        <v>40</v>
      </c>
      <c r="C67" s="13" t="s">
        <v>9</v>
      </c>
      <c r="D67" s="31">
        <v>135639.41440846524</v>
      </c>
      <c r="E67" s="32">
        <v>1632.316219955379</v>
      </c>
      <c r="F67" s="18">
        <f t="shared" si="0"/>
        <v>3.2128042961325933</v>
      </c>
      <c r="G67" s="33">
        <v>0.18698068815499855</v>
      </c>
      <c r="H67" s="34">
        <v>-0.72820324619516663</v>
      </c>
      <c r="I67" s="18">
        <f t="shared" si="1"/>
        <v>1.1454930476651751E-4</v>
      </c>
      <c r="J67" s="30">
        <f t="shared" si="2"/>
        <v>-3.94100754232776</v>
      </c>
      <c r="K67" s="30" t="s">
        <v>133</v>
      </c>
      <c r="L67" s="35">
        <v>6.5</v>
      </c>
      <c r="M67" s="30">
        <f t="shared" si="3"/>
        <v>7.2550667148611747E-2</v>
      </c>
      <c r="N67" s="30">
        <v>0</v>
      </c>
      <c r="O67" s="36">
        <v>3</v>
      </c>
      <c r="P67" s="36" t="s">
        <v>144</v>
      </c>
    </row>
    <row r="68" spans="1:16" s="2" customFormat="1" x14ac:dyDescent="0.2">
      <c r="A68" s="30" t="s">
        <v>75</v>
      </c>
      <c r="B68" s="30">
        <v>39</v>
      </c>
      <c r="C68" s="13" t="s">
        <v>9</v>
      </c>
      <c r="D68" s="31">
        <v>120301.36866321547</v>
      </c>
      <c r="E68" s="32">
        <v>843.66481659638373</v>
      </c>
      <c r="F68" s="18">
        <f t="shared" si="0"/>
        <v>2.9261699380764474</v>
      </c>
      <c r="G68" s="33">
        <v>0.43311589133804207</v>
      </c>
      <c r="H68" s="34">
        <v>-0.36339588139643503</v>
      </c>
      <c r="I68" s="18">
        <f t="shared" si="1"/>
        <v>5.1337436718692554E-4</v>
      </c>
      <c r="J68" s="30">
        <f t="shared" si="2"/>
        <v>-3.2895658194728825</v>
      </c>
      <c r="K68" s="30" t="s">
        <v>133</v>
      </c>
      <c r="L68" s="35">
        <v>6.5</v>
      </c>
      <c r="M68" s="30">
        <f t="shared" si="3"/>
        <v>7.2550667148611747E-2</v>
      </c>
      <c r="N68" s="30">
        <v>0</v>
      </c>
      <c r="O68" s="36">
        <v>1</v>
      </c>
      <c r="P68" s="36" t="s">
        <v>145</v>
      </c>
    </row>
    <row r="69" spans="1:16" s="2" customFormat="1" x14ac:dyDescent="0.2">
      <c r="A69" s="30" t="s">
        <v>76</v>
      </c>
      <c r="B69" s="30">
        <v>48</v>
      </c>
      <c r="C69" s="13" t="s">
        <v>77</v>
      </c>
      <c r="D69" s="31">
        <v>411578.59572666552</v>
      </c>
      <c r="E69" s="32">
        <v>2886.3709892679585</v>
      </c>
      <c r="F69" s="18">
        <f t="shared" si="0"/>
        <v>3.4603521508174468</v>
      </c>
      <c r="G69" s="33">
        <v>0.38800000000000001</v>
      </c>
      <c r="H69" s="34">
        <v>-0.41116827440579273</v>
      </c>
      <c r="I69" s="18">
        <f t="shared" si="1"/>
        <v>1.3442485440806227E-4</v>
      </c>
      <c r="J69" s="30">
        <f t="shared" si="2"/>
        <v>-3.8715204252232396</v>
      </c>
      <c r="K69" s="30" t="s">
        <v>133</v>
      </c>
      <c r="L69" s="35">
        <v>5.5</v>
      </c>
      <c r="M69" s="30">
        <f t="shared" si="3"/>
        <v>-7.2550667148611733E-2</v>
      </c>
      <c r="N69" s="30">
        <v>0</v>
      </c>
      <c r="O69" s="36">
        <v>2</v>
      </c>
      <c r="P69" s="36" t="s">
        <v>144</v>
      </c>
    </row>
    <row r="70" spans="1:16" s="2" customFormat="1" x14ac:dyDescent="0.2">
      <c r="A70" s="30" t="s">
        <v>78</v>
      </c>
      <c r="B70" s="30">
        <v>51</v>
      </c>
      <c r="C70" s="13" t="s">
        <v>77</v>
      </c>
      <c r="D70" s="31">
        <v>450338.71516762092</v>
      </c>
      <c r="E70" s="32">
        <v>2247.9079866764719</v>
      </c>
      <c r="F70" s="18">
        <f t="shared" si="0"/>
        <v>3.3517785303416341</v>
      </c>
      <c r="G70" s="33">
        <v>0.1546253879407915</v>
      </c>
      <c r="H70" s="34">
        <v>-0.81071919775678447</v>
      </c>
      <c r="I70" s="18">
        <f t="shared" si="1"/>
        <v>6.8786351068312579E-5</v>
      </c>
      <c r="J70" s="30">
        <f t="shared" si="2"/>
        <v>-4.162497728098419</v>
      </c>
      <c r="K70" s="30" t="s">
        <v>133</v>
      </c>
      <c r="L70" s="35">
        <v>6.5</v>
      </c>
      <c r="M70" s="30">
        <f t="shared" si="3"/>
        <v>7.2550667148611747E-2</v>
      </c>
      <c r="N70" s="30">
        <v>1</v>
      </c>
      <c r="O70" s="36">
        <v>4</v>
      </c>
      <c r="P70" s="36" t="s">
        <v>144</v>
      </c>
    </row>
    <row r="71" spans="1:16" s="2" customFormat="1" x14ac:dyDescent="0.2">
      <c r="A71" s="30" t="s">
        <v>79</v>
      </c>
      <c r="B71" s="30">
        <v>50</v>
      </c>
      <c r="C71" s="13" t="s">
        <v>77</v>
      </c>
      <c r="D71" s="31">
        <v>492749.04109325632</v>
      </c>
      <c r="E71" s="32">
        <v>3935.3506954704735</v>
      </c>
      <c r="F71" s="18">
        <f t="shared" si="0"/>
        <v>3.594983440207455</v>
      </c>
      <c r="G71" s="33">
        <v>0.33395469485292245</v>
      </c>
      <c r="H71" s="34">
        <v>-0.47631244669128048</v>
      </c>
      <c r="I71" s="18">
        <f t="shared" si="1"/>
        <v>8.4860212137459316E-5</v>
      </c>
      <c r="J71" s="30">
        <f t="shared" si="2"/>
        <v>-4.071295886898735</v>
      </c>
      <c r="K71" s="30" t="s">
        <v>133</v>
      </c>
      <c r="L71" s="35">
        <v>5</v>
      </c>
      <c r="M71" s="30">
        <f t="shared" si="3"/>
        <v>-0.14612803567823801</v>
      </c>
      <c r="N71" s="30">
        <v>1</v>
      </c>
      <c r="O71" s="36">
        <v>4</v>
      </c>
      <c r="P71" s="36" t="s">
        <v>144</v>
      </c>
    </row>
    <row r="72" spans="1:16" s="2" customFormat="1" x14ac:dyDescent="0.2">
      <c r="A72" s="30" t="s">
        <v>80</v>
      </c>
      <c r="B72" s="30">
        <v>42</v>
      </c>
      <c r="C72" s="13" t="s">
        <v>68</v>
      </c>
      <c r="D72" s="31">
        <v>539153.32908464293</v>
      </c>
      <c r="E72" s="32">
        <v>5929.8564185911455</v>
      </c>
      <c r="F72" s="18">
        <f t="shared" si="0"/>
        <v>3.7730441777877881</v>
      </c>
      <c r="G72" s="33">
        <v>0.73583458117032119</v>
      </c>
      <c r="H72" s="34">
        <v>-0.13321980598771155</v>
      </c>
      <c r="I72" s="18">
        <f t="shared" si="1"/>
        <v>1.2408978046472594E-4</v>
      </c>
      <c r="J72" s="30">
        <f t="shared" si="2"/>
        <v>-3.9062639837754998</v>
      </c>
      <c r="K72" s="30" t="s">
        <v>133</v>
      </c>
      <c r="L72" s="35">
        <v>6.5</v>
      </c>
      <c r="M72" s="30">
        <f t="shared" si="3"/>
        <v>7.2550667148611747E-2</v>
      </c>
      <c r="N72" s="30">
        <v>1</v>
      </c>
      <c r="O72" s="36">
        <v>1</v>
      </c>
      <c r="P72" s="36" t="s">
        <v>145</v>
      </c>
    </row>
    <row r="73" spans="1:16" s="2" customFormat="1" x14ac:dyDescent="0.2">
      <c r="A73" s="30" t="s">
        <v>81</v>
      </c>
      <c r="B73" s="30">
        <v>55</v>
      </c>
      <c r="C73" s="13" t="s">
        <v>30</v>
      </c>
      <c r="D73" s="31">
        <v>614003.11412555166</v>
      </c>
      <c r="E73" s="32">
        <v>4263.114515168817</v>
      </c>
      <c r="F73" s="18">
        <f t="shared" si="0"/>
        <v>3.6297269987597152</v>
      </c>
      <c r="G73" s="33">
        <v>0.6929829111310285</v>
      </c>
      <c r="H73" s="34">
        <v>-0.15927747490190669</v>
      </c>
      <c r="I73" s="18">
        <f t="shared" si="1"/>
        <v>1.6255320110808395E-4</v>
      </c>
      <c r="J73" s="30">
        <f t="shared" si="2"/>
        <v>-3.7890044736616217</v>
      </c>
      <c r="K73" s="30" t="s">
        <v>133</v>
      </c>
      <c r="L73" s="35">
        <v>9.5</v>
      </c>
      <c r="M73" s="30">
        <f t="shared" si="3"/>
        <v>0.57978359661681012</v>
      </c>
      <c r="N73" s="30">
        <v>2</v>
      </c>
      <c r="O73" s="36">
        <v>4</v>
      </c>
      <c r="P73" s="36" t="s">
        <v>144</v>
      </c>
    </row>
    <row r="74" spans="1:16" s="2" customFormat="1" x14ac:dyDescent="0.2">
      <c r="A74" s="30" t="s">
        <v>82</v>
      </c>
      <c r="B74" s="30">
        <v>62</v>
      </c>
      <c r="C74" s="13" t="s">
        <v>30</v>
      </c>
      <c r="D74" s="31">
        <v>424113.03004476416</v>
      </c>
      <c r="E74" s="32">
        <v>1271.2491503214048</v>
      </c>
      <c r="F74" s="18">
        <f t="shared" si="0"/>
        <v>3.1042306756567806</v>
      </c>
      <c r="G74" s="33">
        <v>5.5202339775567273E-2</v>
      </c>
      <c r="H74" s="34">
        <v>-1.2580425141171339</v>
      </c>
      <c r="I74" s="18">
        <f t="shared" si="1"/>
        <v>4.3423698463523605E-5</v>
      </c>
      <c r="J74" s="30">
        <f t="shared" si="2"/>
        <v>-4.362273189773914</v>
      </c>
      <c r="K74" s="30" t="s">
        <v>133</v>
      </c>
      <c r="L74" s="35">
        <v>8</v>
      </c>
      <c r="M74" s="30">
        <f t="shared" si="3"/>
        <v>0.3010299956639812</v>
      </c>
      <c r="N74" s="30">
        <v>1</v>
      </c>
      <c r="O74" s="36">
        <v>4</v>
      </c>
      <c r="P74" s="36" t="s">
        <v>144</v>
      </c>
    </row>
    <row r="75" spans="1:16" s="2" customFormat="1" x14ac:dyDescent="0.2">
      <c r="A75" s="30" t="s">
        <v>83</v>
      </c>
      <c r="B75" s="30">
        <v>33</v>
      </c>
      <c r="C75" s="13" t="s">
        <v>68</v>
      </c>
      <c r="D75" s="31">
        <v>487846.10621444049</v>
      </c>
      <c r="E75" s="32">
        <v>3421.2295362896734</v>
      </c>
      <c r="F75" s="18">
        <f t="shared" si="0"/>
        <v>3.5341822127409999</v>
      </c>
      <c r="G75" s="33">
        <v>1.6213352864662196</v>
      </c>
      <c r="H75" s="34">
        <v>0.20987283471585738</v>
      </c>
      <c r="I75" s="18">
        <f t="shared" si="1"/>
        <v>4.7390427016614595E-4</v>
      </c>
      <c r="J75" s="30">
        <f t="shared" si="2"/>
        <v>-3.3243093780251423</v>
      </c>
      <c r="K75" s="30" t="s">
        <v>133</v>
      </c>
      <c r="L75" s="35">
        <v>10.5</v>
      </c>
      <c r="M75" s="30">
        <f t="shared" si="3"/>
        <v>0.84509804001425681</v>
      </c>
      <c r="N75" s="30">
        <v>1</v>
      </c>
      <c r="O75" s="36">
        <v>3</v>
      </c>
      <c r="P75" s="36" t="s">
        <v>144</v>
      </c>
    </row>
    <row r="76" spans="1:16" s="2" customFormat="1" x14ac:dyDescent="0.2">
      <c r="A76" s="30" t="s">
        <v>84</v>
      </c>
      <c r="B76" s="30">
        <v>40</v>
      </c>
      <c r="C76" s="13" t="s">
        <v>68</v>
      </c>
      <c r="D76" s="31">
        <v>671826.41759109392</v>
      </c>
      <c r="E76" s="32">
        <v>2013.7527074704767</v>
      </c>
      <c r="F76" s="18">
        <f t="shared" si="0"/>
        <v>3.3040061373322764</v>
      </c>
      <c r="G76" s="33">
        <v>1.6213352864662196</v>
      </c>
      <c r="H76" s="34">
        <v>0.20987283471585738</v>
      </c>
      <c r="I76" s="18">
        <f t="shared" si="1"/>
        <v>8.0513127577755959E-4</v>
      </c>
      <c r="J76" s="30">
        <f t="shared" si="2"/>
        <v>-3.0941333026164193</v>
      </c>
      <c r="K76" s="30" t="s">
        <v>133</v>
      </c>
      <c r="L76" s="35">
        <v>6.5</v>
      </c>
      <c r="M76" s="30">
        <f t="shared" si="3"/>
        <v>7.2550667148611747E-2</v>
      </c>
      <c r="N76" s="30">
        <v>0</v>
      </c>
      <c r="O76" s="36">
        <v>1</v>
      </c>
      <c r="P76" s="36" t="s">
        <v>145</v>
      </c>
    </row>
    <row r="77" spans="1:16" s="2" customFormat="1" x14ac:dyDescent="0.2">
      <c r="A77" s="30" t="s">
        <v>85</v>
      </c>
      <c r="B77" s="30">
        <v>38</v>
      </c>
      <c r="C77" s="13" t="s">
        <v>68</v>
      </c>
      <c r="D77" s="31">
        <v>699244.17381588521</v>
      </c>
      <c r="E77" s="32">
        <v>3490.3429574618413</v>
      </c>
      <c r="F77" s="18">
        <f t="shared" si="0"/>
        <v>3.5428681023790647</v>
      </c>
      <c r="G77" s="33">
        <v>0.55613181284941193</v>
      </c>
      <c r="H77" s="34">
        <v>-0.25482226092062216</v>
      </c>
      <c r="I77" s="18">
        <f t="shared" si="1"/>
        <v>1.5933443206791003E-4</v>
      </c>
      <c r="J77" s="30">
        <f t="shared" si="2"/>
        <v>-3.797690363299687</v>
      </c>
      <c r="K77" s="30" t="s">
        <v>133</v>
      </c>
      <c r="L77" s="35">
        <v>8</v>
      </c>
      <c r="M77" s="30">
        <f t="shared" si="3"/>
        <v>0.3010299956639812</v>
      </c>
      <c r="N77" s="30">
        <v>1</v>
      </c>
      <c r="O77" s="36">
        <v>4</v>
      </c>
      <c r="P77" s="36" t="s">
        <v>144</v>
      </c>
    </row>
    <row r="78" spans="1:16" s="2" customFormat="1" x14ac:dyDescent="0.2">
      <c r="A78" s="30" t="s">
        <v>86</v>
      </c>
      <c r="B78" s="30">
        <v>37</v>
      </c>
      <c r="C78" s="13" t="s">
        <v>68</v>
      </c>
      <c r="D78" s="31">
        <v>391505.67074988817</v>
      </c>
      <c r="E78" s="32">
        <v>1954.2373206359396</v>
      </c>
      <c r="F78" s="18">
        <f t="shared" si="0"/>
        <v>3.2909773028751785</v>
      </c>
      <c r="G78" s="33">
        <v>1.9605990428267808</v>
      </c>
      <c r="H78" s="34">
        <v>0.29238878627747528</v>
      </c>
      <c r="I78" s="18">
        <f t="shared" si="1"/>
        <v>1.0032553478145484E-3</v>
      </c>
      <c r="J78" s="30">
        <f t="shared" si="2"/>
        <v>-2.9985885165977031</v>
      </c>
      <c r="K78" s="30" t="s">
        <v>133</v>
      </c>
      <c r="L78" s="35">
        <v>8</v>
      </c>
      <c r="M78" s="30">
        <f t="shared" si="3"/>
        <v>0.3010299956639812</v>
      </c>
      <c r="N78" s="30">
        <v>1</v>
      </c>
      <c r="O78" s="36">
        <v>3</v>
      </c>
      <c r="P78" s="36" t="s">
        <v>144</v>
      </c>
    </row>
    <row r="79" spans="1:16" s="2" customFormat="1" x14ac:dyDescent="0.2">
      <c r="A79" s="30" t="s">
        <v>87</v>
      </c>
      <c r="B79" s="30">
        <v>40</v>
      </c>
      <c r="C79" s="13" t="s">
        <v>68</v>
      </c>
      <c r="D79" s="31">
        <v>584057.82889129489</v>
      </c>
      <c r="E79" s="32">
        <v>4664.5902709881257</v>
      </c>
      <c r="F79" s="18">
        <f t="shared" ref="F79:F109" si="4">LOG(E79)</f>
        <v>3.668813502131008</v>
      </c>
      <c r="G79" s="33">
        <v>1.0235224502294111</v>
      </c>
      <c r="H79" s="34">
        <v>1.0097373040361492E-2</v>
      </c>
      <c r="I79" s="18">
        <f t="shared" ref="I79:I109" si="5">G79/E79</f>
        <v>2.194238702154204E-4</v>
      </c>
      <c r="J79" s="30">
        <f t="shared" ref="J79:J109" si="6">H79-F79</f>
        <v>-3.6587161290906467</v>
      </c>
      <c r="K79" s="30" t="s">
        <v>133</v>
      </c>
      <c r="L79" s="35">
        <v>6.5</v>
      </c>
      <c r="M79" s="30">
        <f t="shared" ref="M79:M109" si="7">LOG10(L79/(12-L79))</f>
        <v>7.2550667148611747E-2</v>
      </c>
      <c r="N79" s="30">
        <v>1</v>
      </c>
      <c r="O79" s="36">
        <v>4</v>
      </c>
      <c r="P79" s="36" t="s">
        <v>144</v>
      </c>
    </row>
    <row r="80" spans="1:16" s="2" customFormat="1" x14ac:dyDescent="0.2">
      <c r="A80" s="30" t="s">
        <v>88</v>
      </c>
      <c r="B80" s="30">
        <v>40</v>
      </c>
      <c r="C80" s="13" t="s">
        <v>68</v>
      </c>
      <c r="D80" s="31">
        <v>692286.57803649164</v>
      </c>
      <c r="E80" s="32">
        <v>5528.9614776240041</v>
      </c>
      <c r="F80" s="18">
        <f t="shared" si="4"/>
        <v>3.7426435640545606</v>
      </c>
      <c r="G80" s="33">
        <v>2.6999953766072617</v>
      </c>
      <c r="H80" s="34">
        <v>0.43136302048651581</v>
      </c>
      <c r="I80" s="18">
        <f t="shared" si="5"/>
        <v>4.8833680385263747E-4</v>
      </c>
      <c r="J80" s="30">
        <f t="shared" si="6"/>
        <v>-3.3112805435680448</v>
      </c>
      <c r="K80" s="30" t="s">
        <v>133</v>
      </c>
      <c r="L80" s="35">
        <v>6.5</v>
      </c>
      <c r="M80" s="30">
        <f t="shared" si="7"/>
        <v>7.2550667148611747E-2</v>
      </c>
      <c r="N80" s="30">
        <v>1</v>
      </c>
      <c r="O80" s="36">
        <v>4</v>
      </c>
      <c r="P80" s="36" t="s">
        <v>144</v>
      </c>
    </row>
    <row r="81" spans="1:16" s="2" customFormat="1" x14ac:dyDescent="0.2">
      <c r="A81" s="30" t="s">
        <v>89</v>
      </c>
      <c r="B81" s="30">
        <v>36</v>
      </c>
      <c r="C81" s="13" t="s">
        <v>68</v>
      </c>
      <c r="D81" s="31">
        <v>391505.67074988817</v>
      </c>
      <c r="E81" s="32">
        <v>2745.6010150169163</v>
      </c>
      <c r="F81" s="18">
        <f t="shared" si="4"/>
        <v>3.4386374267222841</v>
      </c>
      <c r="G81" s="33">
        <v>0.29916801529178372</v>
      </c>
      <c r="H81" s="34">
        <v>-0.52408483970063824</v>
      </c>
      <c r="I81" s="18">
        <f t="shared" si="5"/>
        <v>1.0896266925001136E-4</v>
      </c>
      <c r="J81" s="30">
        <f t="shared" si="6"/>
        <v>-3.9627222664229222</v>
      </c>
      <c r="K81" s="30" t="s">
        <v>133</v>
      </c>
      <c r="L81" s="35">
        <v>7.5</v>
      </c>
      <c r="M81" s="30">
        <f t="shared" si="7"/>
        <v>0.22184874961635639</v>
      </c>
      <c r="N81" s="30">
        <v>0</v>
      </c>
      <c r="O81" s="36">
        <v>1</v>
      </c>
      <c r="P81" s="36" t="s">
        <v>145</v>
      </c>
    </row>
    <row r="82" spans="1:16" s="2" customFormat="1" x14ac:dyDescent="0.2">
      <c r="A82" s="30" t="s">
        <v>90</v>
      </c>
      <c r="B82" s="30">
        <v>38</v>
      </c>
      <c r="C82" s="13" t="s">
        <v>68</v>
      </c>
      <c r="D82" s="31">
        <v>699244.17381588521</v>
      </c>
      <c r="E82" s="32">
        <v>5584.5284642760535</v>
      </c>
      <c r="F82" s="18">
        <f t="shared" si="4"/>
        <v>3.7469865088735932</v>
      </c>
      <c r="G82" s="33">
        <v>1.6707122969979402</v>
      </c>
      <c r="H82" s="34">
        <v>0.22290166917295498</v>
      </c>
      <c r="I82" s="18">
        <f t="shared" si="5"/>
        <v>2.9916801529178378E-4</v>
      </c>
      <c r="J82" s="30">
        <f t="shared" si="6"/>
        <v>-3.5240848397006381</v>
      </c>
      <c r="K82" s="30" t="s">
        <v>133</v>
      </c>
      <c r="L82" s="35">
        <v>7</v>
      </c>
      <c r="M82" s="30">
        <f t="shared" si="7"/>
        <v>0.14612803567823801</v>
      </c>
      <c r="N82" s="30">
        <v>1</v>
      </c>
      <c r="O82" s="36">
        <v>4</v>
      </c>
      <c r="P82" s="36" t="s">
        <v>144</v>
      </c>
    </row>
    <row r="83" spans="1:16" s="2" customFormat="1" x14ac:dyDescent="0.2">
      <c r="A83" s="36" t="s">
        <v>91</v>
      </c>
      <c r="B83" s="30">
        <v>69</v>
      </c>
      <c r="C83" s="13" t="s">
        <v>15</v>
      </c>
      <c r="D83" s="31">
        <v>160774.0559286073</v>
      </c>
      <c r="E83" s="32">
        <v>1116.2780704588713</v>
      </c>
      <c r="F83" s="18">
        <f t="shared" si="4"/>
        <v>3.0477723930093576</v>
      </c>
      <c r="G83" s="33">
        <v>8.571307144823874E-2</v>
      </c>
      <c r="H83" s="34">
        <v>-1.066952942079703</v>
      </c>
      <c r="I83" s="18">
        <f t="shared" si="5"/>
        <v>7.678469524444249E-5</v>
      </c>
      <c r="J83" s="30">
        <f t="shared" si="6"/>
        <v>-4.1147253350890605</v>
      </c>
      <c r="K83" s="30" t="s">
        <v>133</v>
      </c>
      <c r="L83" s="35">
        <v>8</v>
      </c>
      <c r="M83" s="30">
        <f t="shared" si="7"/>
        <v>0.3010299956639812</v>
      </c>
      <c r="N83" s="30">
        <v>0</v>
      </c>
      <c r="O83" s="36">
        <v>1</v>
      </c>
      <c r="P83" s="36" t="s">
        <v>145</v>
      </c>
    </row>
    <row r="84" spans="1:16" s="2" customFormat="1" x14ac:dyDescent="0.2">
      <c r="A84" s="30" t="s">
        <v>92</v>
      </c>
      <c r="B84" s="30">
        <v>54</v>
      </c>
      <c r="C84" s="13" t="s">
        <v>93</v>
      </c>
      <c r="D84" s="31">
        <v>482991.95635278552</v>
      </c>
      <c r="E84" s="32">
        <v>960.78943915232321</v>
      </c>
      <c r="F84" s="18">
        <f t="shared" si="4"/>
        <v>2.9826282207238699</v>
      </c>
      <c r="G84" s="33">
        <v>0.19461151479762956</v>
      </c>
      <c r="H84" s="34">
        <v>-0.71083146691903654</v>
      </c>
      <c r="I84" s="18">
        <f t="shared" si="5"/>
        <v>2.0255376138327423E-4</v>
      </c>
      <c r="J84" s="30">
        <f t="shared" si="6"/>
        <v>-3.6934596876429064</v>
      </c>
      <c r="K84" s="30" t="s">
        <v>133</v>
      </c>
      <c r="L84" s="35">
        <v>7.5</v>
      </c>
      <c r="M84" s="30">
        <f t="shared" si="7"/>
        <v>0.22184874961635639</v>
      </c>
      <c r="N84" s="30">
        <v>1</v>
      </c>
      <c r="O84" s="36">
        <v>1</v>
      </c>
      <c r="P84" s="36" t="s">
        <v>145</v>
      </c>
    </row>
    <row r="85" spans="1:16" s="2" customFormat="1" x14ac:dyDescent="0.2">
      <c r="A85" s="30" t="s">
        <v>94</v>
      </c>
      <c r="B85" s="30">
        <v>37</v>
      </c>
      <c r="C85" s="13" t="s">
        <v>9</v>
      </c>
      <c r="D85" s="31">
        <v>83931.416910268803</v>
      </c>
      <c r="E85" s="32">
        <v>588.60496967835513</v>
      </c>
      <c r="F85" s="18">
        <f t="shared" si="4"/>
        <v>2.7698239245912766</v>
      </c>
      <c r="G85" s="33">
        <v>0.38800000000000001</v>
      </c>
      <c r="H85" s="34">
        <v>-0.41116827440579273</v>
      </c>
      <c r="I85" s="18">
        <f t="shared" si="5"/>
        <v>6.5918573574399769E-4</v>
      </c>
      <c r="J85" s="30">
        <f t="shared" si="6"/>
        <v>-3.1809921989970693</v>
      </c>
      <c r="K85" s="30" t="s">
        <v>133</v>
      </c>
      <c r="L85" s="35">
        <v>7</v>
      </c>
      <c r="M85" s="30">
        <f t="shared" si="7"/>
        <v>0.14612803567823801</v>
      </c>
      <c r="N85" s="30">
        <v>1</v>
      </c>
      <c r="O85" s="36">
        <v>3</v>
      </c>
      <c r="P85" s="36" t="s">
        <v>144</v>
      </c>
    </row>
    <row r="86" spans="1:16" s="2" customFormat="1" x14ac:dyDescent="0.2">
      <c r="A86" s="30" t="s">
        <v>95</v>
      </c>
      <c r="B86" s="30">
        <v>66</v>
      </c>
      <c r="C86" s="13" t="s">
        <v>53</v>
      </c>
      <c r="D86" s="31">
        <v>333619.12567456765</v>
      </c>
      <c r="E86" s="32">
        <v>2339.6468519259906</v>
      </c>
      <c r="F86" s="18">
        <f t="shared" si="4"/>
        <v>3.3691503096177642</v>
      </c>
      <c r="G86" s="33">
        <v>7.755639426115607E-2</v>
      </c>
      <c r="H86" s="34">
        <v>-1.1103823902700283</v>
      </c>
      <c r="I86" s="18">
        <f t="shared" si="5"/>
        <v>3.3148760975320642E-5</v>
      </c>
      <c r="J86" s="30">
        <f t="shared" si="6"/>
        <v>-4.4795326998877929</v>
      </c>
      <c r="K86" s="30" t="s">
        <v>133</v>
      </c>
      <c r="L86" s="35">
        <v>8</v>
      </c>
      <c r="M86" s="30">
        <f t="shared" si="7"/>
        <v>0.3010299956639812</v>
      </c>
      <c r="N86" s="30">
        <v>0</v>
      </c>
      <c r="O86" s="36">
        <v>0</v>
      </c>
      <c r="P86" s="36" t="s">
        <v>145</v>
      </c>
    </row>
    <row r="87" spans="1:16" s="2" customFormat="1" x14ac:dyDescent="0.2">
      <c r="A87" s="30" t="s">
        <v>96</v>
      </c>
      <c r="B87" s="30">
        <v>44</v>
      </c>
      <c r="C87" s="13" t="s">
        <v>97</v>
      </c>
      <c r="D87" s="31">
        <v>925190.81247905851</v>
      </c>
      <c r="E87" s="32">
        <v>1840.4313987816374</v>
      </c>
      <c r="F87" s="18">
        <f t="shared" si="4"/>
        <v>3.2649196339609836</v>
      </c>
      <c r="G87" s="33">
        <v>0.7285129047545652</v>
      </c>
      <c r="H87" s="34">
        <v>-0.13756275080674407</v>
      </c>
      <c r="I87" s="18">
        <f t="shared" si="5"/>
        <v>3.958381199303813E-4</v>
      </c>
      <c r="J87" s="30">
        <f t="shared" si="6"/>
        <v>-3.4024823847677279</v>
      </c>
      <c r="K87" s="30" t="s">
        <v>133</v>
      </c>
      <c r="L87" s="35">
        <v>7</v>
      </c>
      <c r="M87" s="30">
        <f t="shared" si="7"/>
        <v>0.14612803567823801</v>
      </c>
      <c r="N87" s="30">
        <v>1</v>
      </c>
      <c r="O87" s="36">
        <v>2</v>
      </c>
      <c r="P87" s="36" t="s">
        <v>144</v>
      </c>
    </row>
    <row r="88" spans="1:16" s="2" customFormat="1" x14ac:dyDescent="0.2">
      <c r="A88" s="30" t="s">
        <v>98</v>
      </c>
      <c r="B88" s="30">
        <v>47</v>
      </c>
      <c r="C88" s="13" t="s">
        <v>97</v>
      </c>
      <c r="D88" s="31">
        <v>720539.32924916013</v>
      </c>
      <c r="E88" s="32">
        <v>1433.3294145603402</v>
      </c>
      <c r="F88" s="18">
        <f t="shared" si="4"/>
        <v>3.1563460134851709</v>
      </c>
      <c r="G88" s="33">
        <v>0.32734194883939688</v>
      </c>
      <c r="H88" s="34">
        <v>-0.48499833632934558</v>
      </c>
      <c r="I88" s="18">
        <f t="shared" si="5"/>
        <v>2.2837872823520182E-4</v>
      </c>
      <c r="J88" s="30">
        <f t="shared" si="6"/>
        <v>-3.6413443498145166</v>
      </c>
      <c r="K88" s="30" t="s">
        <v>133</v>
      </c>
      <c r="L88" s="35">
        <v>5.5</v>
      </c>
      <c r="M88" s="30">
        <f t="shared" si="7"/>
        <v>-7.2550667148611733E-2</v>
      </c>
      <c r="N88" s="30">
        <v>1</v>
      </c>
      <c r="O88" s="36">
        <v>4</v>
      </c>
      <c r="P88" s="36" t="s">
        <v>144</v>
      </c>
    </row>
    <row r="89" spans="1:16" s="2" customFormat="1" x14ac:dyDescent="0.2">
      <c r="A89" s="30" t="s">
        <v>99</v>
      </c>
      <c r="B89" s="30">
        <v>45</v>
      </c>
      <c r="C89" s="13" t="s">
        <v>77</v>
      </c>
      <c r="D89" s="31">
        <v>464053.57085927611</v>
      </c>
      <c r="E89" s="32">
        <v>1390.9681284637802</v>
      </c>
      <c r="F89" s="18">
        <f t="shared" si="4"/>
        <v>3.1433171790280729</v>
      </c>
      <c r="G89" s="33">
        <v>0.19075794861485446</v>
      </c>
      <c r="H89" s="34">
        <v>-0.71951735655710158</v>
      </c>
      <c r="I89" s="18">
        <f t="shared" si="5"/>
        <v>1.3714041660000669E-4</v>
      </c>
      <c r="J89" s="30">
        <f t="shared" si="6"/>
        <v>-3.8628345355851748</v>
      </c>
      <c r="K89" s="30" t="s">
        <v>133</v>
      </c>
      <c r="L89" s="35">
        <v>6</v>
      </c>
      <c r="M89" s="30">
        <f t="shared" si="7"/>
        <v>0</v>
      </c>
      <c r="N89" s="30">
        <v>1</v>
      </c>
      <c r="O89" s="36">
        <v>4</v>
      </c>
      <c r="P89" s="36" t="s">
        <v>144</v>
      </c>
    </row>
    <row r="90" spans="1:16" s="2" customFormat="1" x14ac:dyDescent="0.2">
      <c r="A90" s="30" t="s">
        <v>100</v>
      </c>
      <c r="B90" s="30">
        <v>60</v>
      </c>
      <c r="C90" s="13" t="s">
        <v>30</v>
      </c>
      <c r="D90" s="31">
        <v>601845.0378720822</v>
      </c>
      <c r="E90" s="32">
        <v>2410.8997064172099</v>
      </c>
      <c r="F90" s="18">
        <f t="shared" si="4"/>
        <v>3.3821791440748616</v>
      </c>
      <c r="G90" s="33">
        <v>0.17786153238642674</v>
      </c>
      <c r="H90" s="34">
        <v>-0.74991797029032914</v>
      </c>
      <c r="I90" s="18">
        <f t="shared" si="5"/>
        <v>7.3773924279389963E-5</v>
      </c>
      <c r="J90" s="30">
        <f t="shared" si="6"/>
        <v>-4.132097114365191</v>
      </c>
      <c r="K90" s="30" t="s">
        <v>133</v>
      </c>
      <c r="L90" s="35">
        <v>9</v>
      </c>
      <c r="M90" s="30">
        <f t="shared" si="7"/>
        <v>0.47712125471966244</v>
      </c>
      <c r="N90" s="30">
        <v>2</v>
      </c>
      <c r="O90" s="36">
        <v>4</v>
      </c>
      <c r="P90" s="36" t="s">
        <v>144</v>
      </c>
    </row>
    <row r="91" spans="1:16" s="2" customFormat="1" x14ac:dyDescent="0.2">
      <c r="A91" s="30" t="s">
        <v>101</v>
      </c>
      <c r="B91" s="30">
        <v>60</v>
      </c>
      <c r="C91" s="13" t="s">
        <v>30</v>
      </c>
      <c r="D91" s="31">
        <v>512858.51094282907</v>
      </c>
      <c r="E91" s="32">
        <v>3560.8525623555206</v>
      </c>
      <c r="F91" s="18">
        <f t="shared" si="4"/>
        <v>3.55155399201713</v>
      </c>
      <c r="G91" s="33">
        <v>0.33395469485292245</v>
      </c>
      <c r="H91" s="34">
        <v>-0.47631244669128048</v>
      </c>
      <c r="I91" s="18">
        <f t="shared" si="5"/>
        <v>9.3785038556050141E-5</v>
      </c>
      <c r="J91" s="30">
        <f t="shared" si="6"/>
        <v>-4.0278664387084104</v>
      </c>
      <c r="K91" s="30" t="s">
        <v>133</v>
      </c>
      <c r="L91" s="35">
        <v>9</v>
      </c>
      <c r="M91" s="30">
        <f t="shared" si="7"/>
        <v>0.47712125471966244</v>
      </c>
      <c r="N91" s="30">
        <v>1</v>
      </c>
      <c r="O91" s="36">
        <v>3</v>
      </c>
      <c r="P91" s="36" t="s">
        <v>144</v>
      </c>
    </row>
    <row r="92" spans="1:16" s="2" customFormat="1" x14ac:dyDescent="0.2">
      <c r="A92" s="30" t="s">
        <v>102</v>
      </c>
      <c r="B92" s="30">
        <v>71</v>
      </c>
      <c r="C92" s="13" t="s">
        <v>30</v>
      </c>
      <c r="D92" s="31">
        <v>58556.962591892385</v>
      </c>
      <c r="E92" s="32">
        <v>410.65575275234551</v>
      </c>
      <c r="F92" s="18">
        <f t="shared" si="4"/>
        <v>2.6134779111061057</v>
      </c>
      <c r="G92" s="33">
        <v>5.0958182205615328E-2</v>
      </c>
      <c r="H92" s="34">
        <v>-1.2927860726693938</v>
      </c>
      <c r="I92" s="18">
        <f t="shared" si="5"/>
        <v>1.2408978046472594E-4</v>
      </c>
      <c r="J92" s="30">
        <f t="shared" si="6"/>
        <v>-3.9062639837754993</v>
      </c>
      <c r="K92" s="30" t="s">
        <v>133</v>
      </c>
      <c r="L92" s="35">
        <v>9</v>
      </c>
      <c r="M92" s="30">
        <f t="shared" si="7"/>
        <v>0.47712125471966244</v>
      </c>
      <c r="N92" s="30">
        <v>1</v>
      </c>
      <c r="O92" s="36">
        <v>4</v>
      </c>
      <c r="P92" s="36" t="s">
        <v>144</v>
      </c>
    </row>
    <row r="93" spans="1:16" s="2" customFormat="1" x14ac:dyDescent="0.2">
      <c r="A93" s="30" t="s">
        <v>103</v>
      </c>
      <c r="B93" s="30">
        <v>61</v>
      </c>
      <c r="C93" s="13" t="s">
        <v>30</v>
      </c>
      <c r="D93" s="31">
        <v>464053.57085927611</v>
      </c>
      <c r="E93" s="32">
        <v>1390.9681284637802</v>
      </c>
      <c r="F93" s="18">
        <f t="shared" si="4"/>
        <v>3.1433171790280729</v>
      </c>
      <c r="G93" s="33">
        <v>5.8032624258382404E-2</v>
      </c>
      <c r="H93" s="34">
        <v>-1.2363277900219711</v>
      </c>
      <c r="I93" s="18">
        <f t="shared" si="5"/>
        <v>4.1721030892688448E-5</v>
      </c>
      <c r="J93" s="30">
        <f t="shared" si="6"/>
        <v>-4.3796449690500445</v>
      </c>
      <c r="K93" s="30" t="s">
        <v>133</v>
      </c>
      <c r="L93" s="35">
        <v>7</v>
      </c>
      <c r="M93" s="30">
        <f t="shared" si="7"/>
        <v>0.14612803567823801</v>
      </c>
      <c r="N93" s="30">
        <v>2</v>
      </c>
      <c r="O93" s="36">
        <v>2</v>
      </c>
      <c r="P93" s="36" t="s">
        <v>144</v>
      </c>
    </row>
    <row r="94" spans="1:16" s="2" customFormat="1" x14ac:dyDescent="0.2">
      <c r="A94" s="30" t="s">
        <v>104</v>
      </c>
      <c r="B94" s="30">
        <v>39</v>
      </c>
      <c r="C94" s="13" t="s">
        <v>68</v>
      </c>
      <c r="D94" s="31">
        <v>671826.41759109392</v>
      </c>
      <c r="E94" s="32">
        <v>5419.4807051312064</v>
      </c>
      <c r="F94" s="18">
        <f t="shared" si="4"/>
        <v>3.7339576744164957</v>
      </c>
      <c r="G94" s="33">
        <v>6.4446482688892397</v>
      </c>
      <c r="H94" s="34">
        <v>0.80919921974234488</v>
      </c>
      <c r="I94" s="18">
        <f t="shared" si="5"/>
        <v>1.1891634308776847E-3</v>
      </c>
      <c r="J94" s="30">
        <f t="shared" si="6"/>
        <v>-2.924758454674151</v>
      </c>
      <c r="K94" s="30" t="s">
        <v>133</v>
      </c>
      <c r="L94" s="35">
        <v>8</v>
      </c>
      <c r="M94" s="30">
        <f t="shared" si="7"/>
        <v>0.3010299956639812</v>
      </c>
      <c r="N94" s="30">
        <v>1</v>
      </c>
      <c r="O94" s="36">
        <v>4</v>
      </c>
      <c r="P94" s="36" t="s">
        <v>144</v>
      </c>
    </row>
    <row r="95" spans="1:16" s="2" customFormat="1" x14ac:dyDescent="0.2">
      <c r="A95" s="30" t="s">
        <v>105</v>
      </c>
      <c r="B95" s="30">
        <v>41</v>
      </c>
      <c r="C95" s="13" t="s">
        <v>68</v>
      </c>
      <c r="D95" s="31">
        <v>796319.11201590532</v>
      </c>
      <c r="E95" s="32">
        <v>3974.9016274947476</v>
      </c>
      <c r="F95" s="18">
        <f t="shared" si="4"/>
        <v>3.5993263850264876</v>
      </c>
      <c r="G95" s="33">
        <v>2.0203081729457812</v>
      </c>
      <c r="H95" s="34">
        <v>0.30541762073457274</v>
      </c>
      <c r="I95" s="18">
        <f t="shared" si="5"/>
        <v>5.0826620688450004E-4</v>
      </c>
      <c r="J95" s="30">
        <f t="shared" si="6"/>
        <v>-3.2939087642919147</v>
      </c>
      <c r="K95" s="30" t="s">
        <v>133</v>
      </c>
      <c r="L95" s="35">
        <v>9.5</v>
      </c>
      <c r="M95" s="30">
        <f t="shared" si="7"/>
        <v>0.57978359661681012</v>
      </c>
      <c r="N95" s="30">
        <v>1</v>
      </c>
      <c r="O95" s="36">
        <v>4</v>
      </c>
      <c r="P95" s="36" t="s">
        <v>144</v>
      </c>
    </row>
    <row r="96" spans="1:16" s="2" customFormat="1" x14ac:dyDescent="0.2">
      <c r="A96" s="30" t="s">
        <v>106</v>
      </c>
      <c r="B96" s="30">
        <v>33</v>
      </c>
      <c r="C96" s="13" t="s">
        <v>68</v>
      </c>
      <c r="D96" s="31">
        <v>415715.02938198607</v>
      </c>
      <c r="E96" s="32">
        <v>3320.1169227365472</v>
      </c>
      <c r="F96" s="18">
        <f t="shared" si="4"/>
        <v>3.521153378283902</v>
      </c>
      <c r="G96" s="33">
        <v>2.5941270436043564</v>
      </c>
      <c r="H96" s="34">
        <v>0.41399124121038572</v>
      </c>
      <c r="I96" s="18">
        <f t="shared" si="5"/>
        <v>7.813360504985449E-4</v>
      </c>
      <c r="J96" s="30">
        <f t="shared" si="6"/>
        <v>-3.1071621370735163</v>
      </c>
      <c r="K96" s="30" t="s">
        <v>133</v>
      </c>
      <c r="L96" s="35">
        <v>10</v>
      </c>
      <c r="M96" s="30">
        <f t="shared" si="7"/>
        <v>0.69897000433601886</v>
      </c>
      <c r="N96" s="30">
        <v>1</v>
      </c>
      <c r="O96" s="36">
        <v>3</v>
      </c>
      <c r="P96" s="36" t="s">
        <v>144</v>
      </c>
    </row>
    <row r="97" spans="1:16" s="2" customFormat="1" x14ac:dyDescent="0.2">
      <c r="A97" s="30" t="s">
        <v>107</v>
      </c>
      <c r="B97" s="30">
        <v>42</v>
      </c>
      <c r="C97" s="13" t="s">
        <v>68</v>
      </c>
      <c r="D97" s="31">
        <v>804322.2521439821</v>
      </c>
      <c r="E97" s="32">
        <v>4014.8500529942012</v>
      </c>
      <c r="F97" s="18">
        <f t="shared" si="4"/>
        <v>3.6036693298455198</v>
      </c>
      <c r="G97" s="33">
        <v>1.3954962135208813</v>
      </c>
      <c r="H97" s="34">
        <v>0.14472866243036961</v>
      </c>
      <c r="I97" s="18">
        <f t="shared" si="5"/>
        <v>3.4758364449505302E-4</v>
      </c>
      <c r="J97" s="30">
        <f t="shared" si="6"/>
        <v>-3.4589406674151504</v>
      </c>
      <c r="K97" s="30" t="s">
        <v>133</v>
      </c>
      <c r="L97" s="35">
        <v>9.5</v>
      </c>
      <c r="M97" s="30">
        <f t="shared" si="7"/>
        <v>0.57978359661681012</v>
      </c>
      <c r="N97" s="30">
        <v>1</v>
      </c>
      <c r="O97" s="36">
        <v>4</v>
      </c>
      <c r="P97" s="36" t="s">
        <v>144</v>
      </c>
    </row>
    <row r="98" spans="1:16" s="2" customFormat="1" x14ac:dyDescent="0.2">
      <c r="A98" s="30" t="s">
        <v>108</v>
      </c>
      <c r="B98" s="30">
        <v>41</v>
      </c>
      <c r="C98" s="13" t="s">
        <v>68</v>
      </c>
      <c r="D98" s="31">
        <v>812405.82516754325</v>
      </c>
      <c r="E98" s="32">
        <v>6488.2963992867126</v>
      </c>
      <c r="F98" s="18">
        <f t="shared" si="4"/>
        <v>3.8121306811590809</v>
      </c>
      <c r="G98" s="33">
        <v>2.7822224774784861</v>
      </c>
      <c r="H98" s="34">
        <v>0.44439185494361338</v>
      </c>
      <c r="I98" s="18">
        <f t="shared" si="5"/>
        <v>4.2880631621335119E-4</v>
      </c>
      <c r="J98" s="30">
        <f t="shared" si="6"/>
        <v>-3.3677388262154677</v>
      </c>
      <c r="K98" s="30" t="s">
        <v>133</v>
      </c>
      <c r="L98" s="35">
        <v>7</v>
      </c>
      <c r="M98" s="30">
        <f t="shared" si="7"/>
        <v>0.14612803567823801</v>
      </c>
      <c r="N98" s="30">
        <v>1</v>
      </c>
      <c r="O98" s="36">
        <v>3</v>
      </c>
      <c r="P98" s="36" t="s">
        <v>144</v>
      </c>
    </row>
    <row r="99" spans="1:16" s="2" customFormat="1" x14ac:dyDescent="0.2">
      <c r="A99" s="30" t="s">
        <v>109</v>
      </c>
      <c r="B99" s="30">
        <v>40</v>
      </c>
      <c r="C99" s="13" t="s">
        <v>68</v>
      </c>
      <c r="D99" s="31">
        <v>706271.69459536567</v>
      </c>
      <c r="E99" s="32">
        <v>3560.8525623555206</v>
      </c>
      <c r="F99" s="18">
        <f t="shared" si="4"/>
        <v>3.55155399201713</v>
      </c>
      <c r="G99" s="33">
        <v>4.2769924356889417</v>
      </c>
      <c r="H99" s="34">
        <v>0.63113848216201163</v>
      </c>
      <c r="I99" s="18">
        <f t="shared" si="5"/>
        <v>1.2011147220483882E-3</v>
      </c>
      <c r="J99" s="30">
        <f t="shared" si="6"/>
        <v>-2.9204155098551183</v>
      </c>
      <c r="K99" s="30" t="s">
        <v>133</v>
      </c>
      <c r="L99" s="35">
        <v>10</v>
      </c>
      <c r="M99" s="30">
        <f t="shared" si="7"/>
        <v>0.69897000433601886</v>
      </c>
      <c r="N99" s="30">
        <v>1</v>
      </c>
      <c r="O99" s="36">
        <v>4</v>
      </c>
      <c r="P99" s="36" t="s">
        <v>144</v>
      </c>
    </row>
    <row r="100" spans="1:16" s="2" customFormat="1" x14ac:dyDescent="0.2">
      <c r="A100" s="30" t="s">
        <v>110</v>
      </c>
      <c r="B100" s="30">
        <v>36</v>
      </c>
      <c r="C100" s="13" t="s">
        <v>68</v>
      </c>
      <c r="D100" s="31">
        <v>196369.8753517984</v>
      </c>
      <c r="E100" s="32">
        <v>7690.6091988789976</v>
      </c>
      <c r="F100" s="18">
        <f t="shared" si="4"/>
        <v>3.8859607430826335</v>
      </c>
      <c r="G100" s="33">
        <v>2.7545389012807737</v>
      </c>
      <c r="H100" s="34">
        <v>0.44004891012458086</v>
      </c>
      <c r="I100" s="18">
        <f t="shared" si="5"/>
        <v>3.5816914239801475E-4</v>
      </c>
      <c r="J100" s="30">
        <f t="shared" si="6"/>
        <v>-3.4459118329580525</v>
      </c>
      <c r="K100" s="30" t="s">
        <v>133</v>
      </c>
      <c r="L100" s="35">
        <v>8</v>
      </c>
      <c r="M100" s="30">
        <f t="shared" si="7"/>
        <v>0.3010299956639812</v>
      </c>
      <c r="N100" s="30">
        <v>1</v>
      </c>
      <c r="O100" s="36">
        <v>2</v>
      </c>
      <c r="P100" s="36" t="s">
        <v>144</v>
      </c>
    </row>
    <row r="101" spans="1:16" s="2" customFormat="1" x14ac:dyDescent="0.2">
      <c r="A101" s="30" t="s">
        <v>111</v>
      </c>
      <c r="B101" s="30">
        <v>41</v>
      </c>
      <c r="C101" s="13" t="s">
        <v>68</v>
      </c>
      <c r="D101" s="31">
        <v>713369.84313286818</v>
      </c>
      <c r="E101" s="32">
        <v>1419.067548593257</v>
      </c>
      <c r="F101" s="18">
        <f t="shared" si="4"/>
        <v>3.1520030686661382</v>
      </c>
      <c r="G101" s="33">
        <v>1.8280504308452079</v>
      </c>
      <c r="H101" s="34">
        <v>0.26198817254424767</v>
      </c>
      <c r="I101" s="18">
        <f t="shared" si="5"/>
        <v>1.2882053660217808E-3</v>
      </c>
      <c r="J101" s="30">
        <f t="shared" si="6"/>
        <v>-2.8900148961218903</v>
      </c>
      <c r="K101" s="30" t="s">
        <v>133</v>
      </c>
      <c r="L101" s="35">
        <v>10.5</v>
      </c>
      <c r="M101" s="30">
        <f t="shared" si="7"/>
        <v>0.84509804001425681</v>
      </c>
      <c r="N101" s="30">
        <v>2</v>
      </c>
      <c r="O101" s="36">
        <v>4</v>
      </c>
      <c r="P101" s="36" t="s">
        <v>144</v>
      </c>
    </row>
    <row r="102" spans="1:16" s="2" customFormat="1" x14ac:dyDescent="0.2">
      <c r="A102" s="30" t="s">
        <v>112</v>
      </c>
      <c r="B102" s="30">
        <v>54</v>
      </c>
      <c r="C102" s="13" t="s">
        <v>97</v>
      </c>
      <c r="D102" s="31">
        <v>837147.26595414337</v>
      </c>
      <c r="E102" s="32">
        <v>1665.2911949458864</v>
      </c>
      <c r="F102" s="18">
        <f t="shared" si="4"/>
        <v>3.2214901857706586</v>
      </c>
      <c r="G102" s="33">
        <v>1.3407780243279181</v>
      </c>
      <c r="H102" s="34">
        <v>0.12735688315423951</v>
      </c>
      <c r="I102" s="18">
        <f t="shared" si="5"/>
        <v>8.0513127577755948E-4</v>
      </c>
      <c r="J102" s="30">
        <f t="shared" si="6"/>
        <v>-3.0941333026164193</v>
      </c>
      <c r="K102" s="30" t="s">
        <v>133</v>
      </c>
      <c r="L102" s="35">
        <v>6.5</v>
      </c>
      <c r="M102" s="30">
        <f t="shared" si="7"/>
        <v>7.2550667148611747E-2</v>
      </c>
      <c r="N102" s="30">
        <v>2</v>
      </c>
      <c r="O102" s="36">
        <v>4</v>
      </c>
      <c r="P102" s="36" t="s">
        <v>144</v>
      </c>
    </row>
    <row r="103" spans="1:16" s="2" customFormat="1" x14ac:dyDescent="0.2">
      <c r="A103" s="30" t="s">
        <v>113</v>
      </c>
      <c r="B103" s="30">
        <v>49</v>
      </c>
      <c r="C103" s="13" t="s">
        <v>97</v>
      </c>
      <c r="D103" s="31">
        <v>943880.90667157818</v>
      </c>
      <c r="E103" s="32">
        <v>1896.4808793049515</v>
      </c>
      <c r="F103" s="18">
        <f t="shared" si="4"/>
        <v>3.2779484684180811</v>
      </c>
      <c r="G103" s="33">
        <v>0.65918573574399764</v>
      </c>
      <c r="H103" s="34">
        <v>-0.18099219899706931</v>
      </c>
      <c r="I103" s="18">
        <f t="shared" si="5"/>
        <v>3.4758364449505292E-4</v>
      </c>
      <c r="J103" s="30">
        <f t="shared" si="6"/>
        <v>-3.4589406674151504</v>
      </c>
      <c r="K103" s="30" t="s">
        <v>133</v>
      </c>
      <c r="L103" s="35">
        <v>6</v>
      </c>
      <c r="M103" s="30">
        <f t="shared" si="7"/>
        <v>0</v>
      </c>
      <c r="N103" s="30">
        <v>2</v>
      </c>
      <c r="O103" s="36">
        <v>4</v>
      </c>
      <c r="P103" s="36" t="s">
        <v>144</v>
      </c>
    </row>
    <row r="104" spans="1:16" s="2" customFormat="1" x14ac:dyDescent="0.2">
      <c r="A104" s="30" t="s">
        <v>114</v>
      </c>
      <c r="B104" s="30">
        <v>47</v>
      </c>
      <c r="C104" s="13" t="s">
        <v>97</v>
      </c>
      <c r="D104" s="31">
        <v>871311.89399077231</v>
      </c>
      <c r="E104" s="32">
        <v>1733.2530178673953</v>
      </c>
      <c r="F104" s="18">
        <f t="shared" si="4"/>
        <v>3.2388619650467887</v>
      </c>
      <c r="G104" s="33">
        <v>1.3274370600803933</v>
      </c>
      <c r="H104" s="34">
        <v>0.12301393833520698</v>
      </c>
      <c r="I104" s="18">
        <f t="shared" si="5"/>
        <v>7.6586456010541365E-4</v>
      </c>
      <c r="J104" s="30">
        <f t="shared" si="6"/>
        <v>-3.1158480267115816</v>
      </c>
      <c r="K104" s="30" t="s">
        <v>133</v>
      </c>
      <c r="L104" s="35">
        <v>8</v>
      </c>
      <c r="M104" s="30">
        <f t="shared" si="7"/>
        <v>0.3010299956639812</v>
      </c>
      <c r="N104" s="30">
        <v>2</v>
      </c>
      <c r="O104" s="36">
        <v>3</v>
      </c>
      <c r="P104" s="36" t="s">
        <v>144</v>
      </c>
    </row>
    <row r="105" spans="1:16" s="2" customFormat="1" x14ac:dyDescent="0.2">
      <c r="A105" s="30" t="s">
        <v>115</v>
      </c>
      <c r="B105" s="30">
        <v>58</v>
      </c>
      <c r="C105" s="13" t="s">
        <v>97</v>
      </c>
      <c r="D105" s="31">
        <v>796319.11201590532</v>
      </c>
      <c r="E105" s="32">
        <v>1584.0739849944819</v>
      </c>
      <c r="F105" s="18">
        <f t="shared" si="4"/>
        <v>3.1997754616754959</v>
      </c>
      <c r="G105" s="33">
        <v>2.8669537663850924</v>
      </c>
      <c r="H105" s="34">
        <v>0.4574206894007109</v>
      </c>
      <c r="I105" s="18">
        <f t="shared" si="5"/>
        <v>1.8098610251433929E-3</v>
      </c>
      <c r="J105" s="30">
        <f t="shared" si="6"/>
        <v>-2.7423547722747852</v>
      </c>
      <c r="K105" s="30" t="s">
        <v>133</v>
      </c>
      <c r="L105" s="35">
        <v>9</v>
      </c>
      <c r="M105" s="30">
        <f t="shared" si="7"/>
        <v>0.47712125471966244</v>
      </c>
      <c r="N105" s="30">
        <v>2</v>
      </c>
      <c r="O105" s="36">
        <v>4</v>
      </c>
      <c r="P105" s="36" t="s">
        <v>144</v>
      </c>
    </row>
    <row r="106" spans="1:16" s="2" customFormat="1" x14ac:dyDescent="0.2">
      <c r="A106" s="30" t="s">
        <v>116</v>
      </c>
      <c r="B106" s="30">
        <v>55</v>
      </c>
      <c r="C106" s="13" t="s">
        <v>97</v>
      </c>
      <c r="D106" s="31">
        <v>862642.19578923704</v>
      </c>
      <c r="E106" s="32">
        <v>1716.0068621848586</v>
      </c>
      <c r="F106" s="18">
        <f t="shared" si="4"/>
        <v>3.2345190202277561</v>
      </c>
      <c r="G106" s="33">
        <v>0.82139600644571786</v>
      </c>
      <c r="H106" s="34">
        <v>-8.5447412978353843E-2</v>
      </c>
      <c r="I106" s="18">
        <f t="shared" si="5"/>
        <v>4.786670872632164E-4</v>
      </c>
      <c r="J106" s="30">
        <f t="shared" si="6"/>
        <v>-3.3199664332061101</v>
      </c>
      <c r="K106" s="30" t="s">
        <v>133</v>
      </c>
      <c r="L106" s="35">
        <v>6.5</v>
      </c>
      <c r="M106" s="30">
        <f t="shared" si="7"/>
        <v>7.2550667148611747E-2</v>
      </c>
      <c r="N106" s="30">
        <v>2</v>
      </c>
      <c r="O106" s="36">
        <v>4</v>
      </c>
      <c r="P106" s="36" t="s">
        <v>144</v>
      </c>
    </row>
    <row r="107" spans="1:16" s="2" customFormat="1" x14ac:dyDescent="0.2">
      <c r="A107" s="30" t="s">
        <v>117</v>
      </c>
      <c r="B107" s="30">
        <v>35</v>
      </c>
      <c r="C107" s="13" t="s">
        <v>68</v>
      </c>
      <c r="D107" s="31">
        <v>578246.35639372666</v>
      </c>
      <c r="E107" s="32">
        <v>9207.3308658822516</v>
      </c>
      <c r="F107" s="18">
        <f t="shared" si="4"/>
        <v>3.9641337498252192</v>
      </c>
      <c r="G107" s="33">
        <v>8.3582582379009356</v>
      </c>
      <c r="H107" s="34">
        <v>0.92211578503719027</v>
      </c>
      <c r="I107" s="18">
        <f t="shared" si="5"/>
        <v>9.0778297854728421E-4</v>
      </c>
      <c r="J107" s="30">
        <f t="shared" si="6"/>
        <v>-3.042017964788029</v>
      </c>
      <c r="K107" s="30" t="s">
        <v>133</v>
      </c>
      <c r="L107" s="35">
        <v>11</v>
      </c>
      <c r="M107" s="30">
        <f t="shared" si="7"/>
        <v>1.0413926851582251</v>
      </c>
      <c r="N107" s="30">
        <v>1</v>
      </c>
      <c r="O107" s="36">
        <v>4</v>
      </c>
      <c r="P107" s="36" t="s">
        <v>144</v>
      </c>
    </row>
    <row r="108" spans="1:16" s="2" customFormat="1" x14ac:dyDescent="0.2">
      <c r="A108" s="30" t="s">
        <v>118</v>
      </c>
      <c r="B108" s="30">
        <v>47</v>
      </c>
      <c r="C108" s="13" t="s">
        <v>97</v>
      </c>
      <c r="D108" s="31">
        <v>820570.63945062831</v>
      </c>
      <c r="E108" s="32">
        <v>1632.316219955379</v>
      </c>
      <c r="F108" s="18">
        <f t="shared" si="4"/>
        <v>3.2128042961325933</v>
      </c>
      <c r="G108" s="33">
        <v>1.9410907563994322</v>
      </c>
      <c r="H108" s="34">
        <v>0.2880458414584427</v>
      </c>
      <c r="I108" s="18">
        <f t="shared" si="5"/>
        <v>1.1891634308776849E-3</v>
      </c>
      <c r="J108" s="30">
        <f t="shared" si="6"/>
        <v>-2.9247584546741505</v>
      </c>
      <c r="K108" s="30" t="s">
        <v>133</v>
      </c>
      <c r="L108" s="35">
        <v>8.5</v>
      </c>
      <c r="M108" s="30">
        <f t="shared" si="7"/>
        <v>0.38535088136401707</v>
      </c>
      <c r="N108" s="30">
        <v>1</v>
      </c>
      <c r="O108" s="36">
        <v>4</v>
      </c>
      <c r="P108" s="36" t="s">
        <v>144</v>
      </c>
    </row>
    <row r="109" spans="1:16" s="2" customFormat="1" x14ac:dyDescent="0.2">
      <c r="A109" s="30" t="s">
        <v>119</v>
      </c>
      <c r="B109" s="30">
        <v>49</v>
      </c>
      <c r="C109" s="13" t="s">
        <v>97</v>
      </c>
      <c r="D109" s="31">
        <v>742483.01871662308</v>
      </c>
      <c r="E109" s="32">
        <v>1476.9807938826427</v>
      </c>
      <c r="F109" s="18">
        <f t="shared" si="4"/>
        <v>3.1693748479422683</v>
      </c>
      <c r="G109" s="33">
        <v>1.5422618314679621</v>
      </c>
      <c r="H109" s="34">
        <v>0.18815811062069474</v>
      </c>
      <c r="I109" s="18">
        <f t="shared" si="5"/>
        <v>1.0441989752715136E-3</v>
      </c>
      <c r="J109" s="30">
        <f t="shared" si="6"/>
        <v>-2.9812167373215734</v>
      </c>
      <c r="K109" s="30" t="s">
        <v>133</v>
      </c>
      <c r="L109" s="35">
        <v>7</v>
      </c>
      <c r="M109" s="30">
        <f t="shared" si="7"/>
        <v>0.14612803567823801</v>
      </c>
      <c r="N109" s="30">
        <v>2</v>
      </c>
      <c r="O109" s="36">
        <v>4</v>
      </c>
      <c r="P109" s="36" t="s">
        <v>144</v>
      </c>
    </row>
    <row r="110" spans="1:16" x14ac:dyDescent="0.2">
      <c r="F110" s="7"/>
      <c r="H110" s="9"/>
      <c r="J110" s="7"/>
      <c r="M110" s="7"/>
    </row>
    <row r="111" spans="1:16" x14ac:dyDescent="0.2">
      <c r="E111" s="15" t="s">
        <v>150</v>
      </c>
      <c r="F111" s="17">
        <f>SKEW(F$14:F$59)</f>
        <v>0.80827504029481123</v>
      </c>
      <c r="G111" s="15" t="s">
        <v>157</v>
      </c>
      <c r="H111" s="17">
        <f>SKEW(H$14:H$59)</f>
        <v>0.61844324871688305</v>
      </c>
      <c r="I111" s="15" t="s">
        <v>157</v>
      </c>
      <c r="J111" s="17">
        <f>SKEW(J$14:J$59)</f>
        <v>3.5140945990707016E-2</v>
      </c>
      <c r="K111" s="2"/>
      <c r="L111" s="15" t="s">
        <v>157</v>
      </c>
      <c r="M111" s="17">
        <f>SKEW(M$14:M$59)</f>
        <v>-0.57597478979968142</v>
      </c>
    </row>
    <row r="112" spans="1:16" x14ac:dyDescent="0.2">
      <c r="E112" s="15" t="s">
        <v>151</v>
      </c>
      <c r="F112" s="17">
        <f>KURT(F$14:F$59)</f>
        <v>-0.1644075384849959</v>
      </c>
      <c r="G112" s="15" t="s">
        <v>158</v>
      </c>
      <c r="H112" s="17">
        <f>KURT(H$14:H$59)</f>
        <v>-0.25090738805068469</v>
      </c>
      <c r="I112" s="15" t="s">
        <v>158</v>
      </c>
      <c r="J112" s="17">
        <f>KURT(J$14:J$59)</f>
        <v>-0.26463725697210672</v>
      </c>
      <c r="K112" s="2"/>
      <c r="L112" s="15" t="s">
        <v>158</v>
      </c>
      <c r="M112" s="17">
        <f>KURT(M$14:M$59)</f>
        <v>-0.30003153558655171</v>
      </c>
    </row>
    <row r="113" spans="5:13" x14ac:dyDescent="0.2">
      <c r="E113" s="16" t="s">
        <v>152</v>
      </c>
      <c r="F113" s="18">
        <f>SKEW(F$60:F$109)</f>
        <v>-0.16930729277692716</v>
      </c>
      <c r="G113" s="16" t="s">
        <v>159</v>
      </c>
      <c r="H113" s="18">
        <f>SKEW(H$60:H$109)</f>
        <v>-0.15899579051333351</v>
      </c>
      <c r="I113" s="16" t="s">
        <v>159</v>
      </c>
      <c r="J113" s="18">
        <f>SKEW(J$60:J$109)</f>
        <v>-0.20358947320731388</v>
      </c>
      <c r="K113" s="2"/>
      <c r="L113" s="16" t="s">
        <v>159</v>
      </c>
      <c r="M113" s="18">
        <f>SKEW(M$60:M$109)</f>
        <v>0.83453095506581398</v>
      </c>
    </row>
    <row r="114" spans="5:13" x14ac:dyDescent="0.2">
      <c r="E114" s="16" t="s">
        <v>153</v>
      </c>
      <c r="F114" s="18">
        <f>KURT(F$60:F$109)</f>
        <v>-0.38685515964983708</v>
      </c>
      <c r="G114" s="16" t="s">
        <v>160</v>
      </c>
      <c r="H114" s="18">
        <f>KURT(H$60:H$109)</f>
        <v>-0.78508774330823705</v>
      </c>
      <c r="I114" s="16" t="s">
        <v>160</v>
      </c>
      <c r="J114" s="18">
        <f>KURT(J$60:J$109)</f>
        <v>-0.74868893743465392</v>
      </c>
      <c r="K114" s="2"/>
      <c r="L114" s="16" t="s">
        <v>160</v>
      </c>
      <c r="M114" s="18">
        <f>KURT(M$60:M$109)</f>
        <v>0.43793470390887412</v>
      </c>
    </row>
  </sheetData>
  <mergeCells count="2"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B3CA-4C31-864A-BBB5-D67A762BA917}">
  <dimension ref="A1:Q98"/>
  <sheetViews>
    <sheetView workbookViewId="0">
      <selection activeCell="J3" sqref="J3"/>
    </sheetView>
  </sheetViews>
  <sheetFormatPr baseColWidth="10" defaultRowHeight="16" x14ac:dyDescent="0.2"/>
  <cols>
    <col min="2" max="2" width="14.33203125" customWidth="1"/>
    <col min="3" max="3" width="5.83203125" style="47" customWidth="1"/>
    <col min="4" max="4" width="13.83203125" style="4" customWidth="1"/>
    <col min="5" max="5" width="5.83203125" style="4" customWidth="1"/>
    <col min="6" max="6" width="8.33203125" customWidth="1"/>
    <col min="7" max="7" width="13.83203125" style="4" customWidth="1"/>
    <col min="8" max="8" width="8.33203125" customWidth="1"/>
  </cols>
  <sheetData>
    <row r="1" spans="1:17" x14ac:dyDescent="0.2">
      <c r="A1" t="s">
        <v>174</v>
      </c>
      <c r="B1" s="19" t="s">
        <v>171</v>
      </c>
      <c r="C1" s="20"/>
      <c r="D1" s="54" t="s">
        <v>171</v>
      </c>
      <c r="E1" s="9"/>
      <c r="F1" s="65" t="s">
        <v>169</v>
      </c>
      <c r="G1" s="65"/>
      <c r="H1" s="65"/>
    </row>
    <row r="2" spans="1:17" ht="34" customHeight="1" x14ac:dyDescent="0.2">
      <c r="B2" s="19" t="s">
        <v>4</v>
      </c>
      <c r="C2" s="20"/>
      <c r="D2" s="49" t="s">
        <v>170</v>
      </c>
      <c r="E2" s="50"/>
      <c r="F2" s="48" t="s">
        <v>172</v>
      </c>
      <c r="G2" s="49" t="s">
        <v>170</v>
      </c>
      <c r="H2" s="48" t="s">
        <v>173</v>
      </c>
      <c r="J2" s="56" t="s">
        <v>177</v>
      </c>
    </row>
    <row r="3" spans="1:17" x14ac:dyDescent="0.2">
      <c r="B3" s="10" t="s">
        <v>8</v>
      </c>
      <c r="C3" s="51"/>
      <c r="D3" s="9">
        <v>1.7305170672026519E-2</v>
      </c>
      <c r="E3" s="9"/>
      <c r="F3" s="7">
        <v>1.4999999999999999E-2</v>
      </c>
      <c r="G3" s="9">
        <v>2.75E-2</v>
      </c>
      <c r="H3" s="7">
        <v>0.04</v>
      </c>
      <c r="J3" s="59" t="s">
        <v>179</v>
      </c>
      <c r="K3" s="57"/>
      <c r="L3" s="57"/>
      <c r="M3" s="57"/>
      <c r="N3" s="57"/>
      <c r="O3" s="57"/>
      <c r="P3" s="57"/>
      <c r="Q3" s="57"/>
    </row>
    <row r="4" spans="1:17" x14ac:dyDescent="0.2">
      <c r="B4" s="10" t="s">
        <v>10</v>
      </c>
      <c r="C4" s="51"/>
      <c r="D4" s="9">
        <v>0.87218829883047111</v>
      </c>
      <c r="E4" s="9"/>
      <c r="F4" s="7"/>
      <c r="G4" s="9">
        <v>0.86</v>
      </c>
      <c r="H4" s="7"/>
      <c r="J4" s="59" t="s">
        <v>178</v>
      </c>
      <c r="K4" s="58"/>
      <c r="L4" s="58"/>
      <c r="M4" s="58"/>
      <c r="N4" s="58"/>
      <c r="O4" s="58"/>
      <c r="P4" s="58"/>
      <c r="Q4" s="58"/>
    </row>
    <row r="5" spans="1:17" x14ac:dyDescent="0.2">
      <c r="B5" s="10" t="s">
        <v>12</v>
      </c>
      <c r="C5" s="51"/>
      <c r="D5" s="9">
        <v>3.0907699870928441E-2</v>
      </c>
      <c r="E5" s="9"/>
      <c r="F5" s="7"/>
      <c r="G5" s="9">
        <v>0.03</v>
      </c>
      <c r="H5" s="7"/>
    </row>
    <row r="6" spans="1:17" x14ac:dyDescent="0.2">
      <c r="B6" s="10" t="s">
        <v>14</v>
      </c>
      <c r="C6" s="51"/>
      <c r="D6" s="9">
        <v>1.4454493565731735E-2</v>
      </c>
      <c r="E6" s="9"/>
      <c r="F6" s="7"/>
      <c r="G6" s="9">
        <v>1.3999999999999999E-2</v>
      </c>
      <c r="H6" s="7"/>
    </row>
    <row r="7" spans="1:17" x14ac:dyDescent="0.2">
      <c r="B7" s="10" t="s">
        <v>16</v>
      </c>
      <c r="C7" s="51"/>
      <c r="D7" s="9">
        <v>3.8900431364447853E-2</v>
      </c>
      <c r="E7" s="9"/>
      <c r="F7" s="7"/>
      <c r="G7" s="9">
        <v>3.7999999999999999E-2</v>
      </c>
      <c r="H7" s="7"/>
    </row>
    <row r="8" spans="1:17" x14ac:dyDescent="0.2">
      <c r="B8" s="10" t="s">
        <v>18</v>
      </c>
      <c r="C8" s="51"/>
      <c r="D8" s="9">
        <v>0.15156360011910622</v>
      </c>
      <c r="E8" s="9"/>
      <c r="F8" s="7"/>
      <c r="G8" s="9">
        <v>0.11</v>
      </c>
      <c r="H8" s="7"/>
    </row>
    <row r="9" spans="1:17" x14ac:dyDescent="0.2">
      <c r="B9" s="10" t="s">
        <v>19</v>
      </c>
      <c r="C9" s="51"/>
      <c r="D9" s="9">
        <v>3.8613055034451868E-3</v>
      </c>
      <c r="E9" s="9"/>
      <c r="F9" s="7"/>
      <c r="G9" s="9">
        <v>2E-3</v>
      </c>
      <c r="H9" s="7"/>
    </row>
    <row r="10" spans="1:17" x14ac:dyDescent="0.2">
      <c r="B10" s="10" t="s">
        <v>20</v>
      </c>
      <c r="C10" s="51"/>
      <c r="D10" s="9">
        <v>3.8613055034451868E-3</v>
      </c>
      <c r="E10" s="9"/>
      <c r="F10" s="7"/>
      <c r="G10" s="9">
        <v>4.0000000000000001E-3</v>
      </c>
      <c r="H10" s="7"/>
    </row>
    <row r="11" spans="1:17" x14ac:dyDescent="0.2">
      <c r="B11" s="10" t="s">
        <v>21</v>
      </c>
      <c r="C11" s="51"/>
      <c r="D11" s="9">
        <v>1.1600002801527414E-2</v>
      </c>
      <c r="E11" s="9"/>
      <c r="F11" s="7"/>
      <c r="G11" s="9">
        <v>1.2E-2</v>
      </c>
      <c r="H11" s="7"/>
    </row>
    <row r="12" spans="1:17" x14ac:dyDescent="0.2">
      <c r="B12" s="10" t="s">
        <v>22</v>
      </c>
      <c r="C12" s="51"/>
      <c r="D12" s="9">
        <v>1.9317382526731212E-2</v>
      </c>
      <c r="E12" s="9"/>
      <c r="F12" s="7"/>
      <c r="G12" s="9">
        <v>1.9E-2</v>
      </c>
      <c r="H12" s="7"/>
    </row>
    <row r="13" spans="1:17" x14ac:dyDescent="0.2">
      <c r="B13" s="10" t="s">
        <v>23</v>
      </c>
      <c r="C13" s="51"/>
      <c r="D13" s="9">
        <v>8.5079867469735095E-3</v>
      </c>
      <c r="E13" s="9"/>
      <c r="F13" s="7">
        <v>4.0000000000000001E-3</v>
      </c>
      <c r="G13" s="9">
        <v>6.0000000000000001E-3</v>
      </c>
      <c r="H13" s="7">
        <v>8.0000000000000002E-3</v>
      </c>
    </row>
    <row r="14" spans="1:17" x14ac:dyDescent="0.2">
      <c r="B14" s="10" t="s">
        <v>24</v>
      </c>
      <c r="C14" s="51"/>
      <c r="D14" s="9">
        <v>0.77356162689831598</v>
      </c>
      <c r="E14" s="9"/>
      <c r="F14" s="7"/>
      <c r="G14" s="9">
        <v>0.77</v>
      </c>
      <c r="H14" s="7"/>
    </row>
    <row r="15" spans="1:17" x14ac:dyDescent="0.2">
      <c r="B15" s="10" t="s">
        <v>25</v>
      </c>
      <c r="C15" s="51"/>
      <c r="D15" s="9">
        <v>1.5502562605133711E-2</v>
      </c>
      <c r="E15" s="9"/>
      <c r="F15" s="7"/>
      <c r="G15" s="9">
        <v>1.4999999999999999E-2</v>
      </c>
      <c r="H15" s="7"/>
    </row>
    <row r="16" spans="1:17" x14ac:dyDescent="0.2">
      <c r="B16" s="10" t="s">
        <v>26</v>
      </c>
      <c r="C16" s="51"/>
      <c r="D16" s="9">
        <v>2.6075738943022907E-2</v>
      </c>
      <c r="E16" s="9"/>
      <c r="F16" s="7"/>
      <c r="G16" s="9">
        <v>0.03</v>
      </c>
      <c r="H16" s="7"/>
    </row>
    <row r="17" spans="2:8" x14ac:dyDescent="0.2">
      <c r="B17" s="10" t="s">
        <v>27</v>
      </c>
      <c r="C17" s="51"/>
      <c r="D17" s="9">
        <v>0.1546253879407915</v>
      </c>
      <c r="E17" s="9"/>
      <c r="F17" s="7"/>
      <c r="G17" s="9">
        <v>0.15</v>
      </c>
      <c r="H17" s="7"/>
    </row>
    <row r="18" spans="2:8" x14ac:dyDescent="0.2">
      <c r="B18" s="10" t="s">
        <v>29</v>
      </c>
      <c r="C18" s="51"/>
      <c r="D18" s="9">
        <v>1.6297395986536876E-2</v>
      </c>
      <c r="E18" s="9"/>
      <c r="F18" s="7"/>
      <c r="G18" s="9">
        <v>1.6E-2</v>
      </c>
      <c r="H18" s="7"/>
    </row>
    <row r="19" spans="2:8" x14ac:dyDescent="0.2">
      <c r="B19" s="10" t="s">
        <v>31</v>
      </c>
      <c r="C19" s="51"/>
      <c r="D19" s="9">
        <v>5.424931863495264E-3</v>
      </c>
      <c r="E19" s="9"/>
      <c r="F19" s="7"/>
      <c r="G19" s="9">
        <v>5.0000000000000001E-3</v>
      </c>
      <c r="H19" s="7"/>
    </row>
    <row r="20" spans="2:8" x14ac:dyDescent="0.2">
      <c r="B20" s="10" t="s">
        <v>32</v>
      </c>
      <c r="C20" s="51"/>
      <c r="D20" s="9">
        <v>0.19461151479762956</v>
      </c>
      <c r="E20" s="9"/>
      <c r="F20" s="7"/>
      <c r="G20" s="9" t="s">
        <v>168</v>
      </c>
      <c r="H20" s="7"/>
    </row>
    <row r="21" spans="2:8" x14ac:dyDescent="0.2">
      <c r="B21" s="10" t="s">
        <v>34</v>
      </c>
      <c r="C21" s="51"/>
      <c r="D21" s="9">
        <v>7.755639426115607E-2</v>
      </c>
      <c r="E21" s="9"/>
      <c r="F21" s="7"/>
      <c r="G21" s="9">
        <v>7.5999999999999998E-2</v>
      </c>
      <c r="H21" s="7"/>
    </row>
    <row r="22" spans="2:8" x14ac:dyDescent="0.2">
      <c r="B22" s="10" t="s">
        <v>35</v>
      </c>
      <c r="C22" s="51"/>
      <c r="D22" s="9">
        <v>1.0084557966157075E-2</v>
      </c>
      <c r="E22" s="9"/>
      <c r="F22" s="7"/>
      <c r="G22" s="9">
        <v>0.01</v>
      </c>
      <c r="H22" s="7"/>
    </row>
    <row r="23" spans="2:8" x14ac:dyDescent="0.2">
      <c r="B23" s="10" t="s">
        <v>36</v>
      </c>
      <c r="C23" s="51"/>
      <c r="D23" s="9">
        <v>1.1600002801527414E-2</v>
      </c>
      <c r="E23" s="9"/>
      <c r="F23" s="7"/>
      <c r="G23" s="9">
        <v>1.1000000000000001E-2</v>
      </c>
      <c r="H23" s="7"/>
    </row>
    <row r="24" spans="2:8" x14ac:dyDescent="0.2">
      <c r="B24" s="10" t="s">
        <v>37</v>
      </c>
      <c r="C24" s="51"/>
      <c r="D24" s="9">
        <v>5.2646008967339626E-3</v>
      </c>
      <c r="E24" s="9"/>
      <c r="F24" s="7"/>
      <c r="G24" s="9">
        <v>5.0000000000000001E-3</v>
      </c>
      <c r="H24" s="7"/>
    </row>
    <row r="25" spans="2:8" x14ac:dyDescent="0.2">
      <c r="B25" s="10" t="s">
        <v>38</v>
      </c>
      <c r="C25" s="51"/>
      <c r="D25" s="9">
        <v>3.8613055034451868E-3</v>
      </c>
      <c r="E25" s="9"/>
      <c r="F25" s="7"/>
      <c r="G25" s="9" t="s">
        <v>168</v>
      </c>
      <c r="H25" s="7"/>
    </row>
    <row r="26" spans="2:8" x14ac:dyDescent="0.2">
      <c r="B26" s="10" t="s">
        <v>39</v>
      </c>
      <c r="C26" s="51"/>
      <c r="D26" s="9">
        <v>9.6641218197087264E-2</v>
      </c>
      <c r="E26" s="9"/>
      <c r="F26" s="7">
        <v>0.1</v>
      </c>
      <c r="G26" s="9">
        <v>0.13</v>
      </c>
      <c r="H26" s="7">
        <v>0.16</v>
      </c>
    </row>
    <row r="27" spans="2:8" x14ac:dyDescent="0.2">
      <c r="B27" s="10" t="s">
        <v>40</v>
      </c>
      <c r="C27" s="51"/>
      <c r="D27" s="9">
        <v>1.9317382526731212E-2</v>
      </c>
      <c r="E27" s="9"/>
      <c r="F27" s="7">
        <v>5.0000000000000001E-3</v>
      </c>
      <c r="G27" s="9">
        <v>1.1000000000000001E-2</v>
      </c>
      <c r="H27" s="7">
        <v>1.7000000000000001E-2</v>
      </c>
    </row>
    <row r="28" spans="2:8" x14ac:dyDescent="0.2">
      <c r="B28" s="10" t="s">
        <v>41</v>
      </c>
      <c r="C28" s="51"/>
      <c r="D28" s="9">
        <v>1.7479090528700426E-2</v>
      </c>
      <c r="E28" s="9"/>
      <c r="F28" s="7">
        <v>1.7000000000000001E-2</v>
      </c>
      <c r="G28" s="9">
        <v>2.8500000000000001E-2</v>
      </c>
      <c r="H28" s="7">
        <v>0.04</v>
      </c>
    </row>
    <row r="29" spans="2:8" x14ac:dyDescent="0.2">
      <c r="B29" s="29" t="s">
        <v>42</v>
      </c>
      <c r="C29" s="52"/>
      <c r="D29" s="9">
        <v>0.17609178056955407</v>
      </c>
      <c r="E29" s="9"/>
      <c r="F29" s="7"/>
      <c r="G29" s="9">
        <v>0.17</v>
      </c>
      <c r="H29" s="7"/>
    </row>
    <row r="30" spans="2:8" x14ac:dyDescent="0.2">
      <c r="B30" s="10" t="s">
        <v>43</v>
      </c>
      <c r="C30" s="51"/>
      <c r="D30" s="9">
        <v>2.3359537048240935E-2</v>
      </c>
      <c r="E30" s="9"/>
      <c r="F30" s="7"/>
      <c r="G30" s="9">
        <v>2.3E-2</v>
      </c>
      <c r="H30" s="7"/>
    </row>
    <row r="31" spans="2:8" x14ac:dyDescent="0.2">
      <c r="B31" s="10" t="s">
        <v>44</v>
      </c>
      <c r="C31" s="51"/>
      <c r="D31" s="9">
        <v>5.0451139820829251E-2</v>
      </c>
      <c r="E31" s="9"/>
      <c r="F31" s="7"/>
      <c r="G31" s="9">
        <v>0.05</v>
      </c>
      <c r="H31" s="7"/>
    </row>
    <row r="32" spans="2:8" x14ac:dyDescent="0.2">
      <c r="B32" s="10" t="s">
        <v>45</v>
      </c>
      <c r="C32" s="51"/>
      <c r="D32" s="9">
        <v>7.7757144119333975E-3</v>
      </c>
      <c r="E32" s="9"/>
      <c r="F32" s="7"/>
      <c r="G32" s="9">
        <v>6.0000000000000001E-3</v>
      </c>
      <c r="H32" s="7"/>
    </row>
    <row r="33" spans="2:8" x14ac:dyDescent="0.2">
      <c r="B33" s="10" t="s">
        <v>46</v>
      </c>
      <c r="C33" s="51"/>
      <c r="D33" s="9">
        <v>5.0581729429338418E-3</v>
      </c>
      <c r="E33" s="9"/>
      <c r="F33" s="7"/>
      <c r="G33" s="9">
        <v>4.0000000000000001E-3</v>
      </c>
      <c r="H33" s="7"/>
    </row>
    <row r="34" spans="2:8" x14ac:dyDescent="0.2">
      <c r="B34" s="10" t="s">
        <v>47</v>
      </c>
      <c r="C34" s="51"/>
      <c r="D34" s="9">
        <v>1.7479090528700426E-2</v>
      </c>
      <c r="E34" s="9"/>
      <c r="F34" s="7"/>
      <c r="G34" s="9">
        <v>0.02</v>
      </c>
      <c r="H34" s="7"/>
    </row>
    <row r="35" spans="2:8" x14ac:dyDescent="0.2">
      <c r="B35" s="10" t="s">
        <v>48</v>
      </c>
      <c r="C35" s="51"/>
      <c r="D35" s="9">
        <v>3.0907699870928441E-2</v>
      </c>
      <c r="E35" s="9"/>
      <c r="F35" s="7">
        <v>1.7000000000000001E-2</v>
      </c>
      <c r="G35" s="9">
        <v>3.3500000000000002E-2</v>
      </c>
      <c r="H35" s="7">
        <v>0.05</v>
      </c>
    </row>
    <row r="36" spans="2:8" x14ac:dyDescent="0.2">
      <c r="B36" s="10" t="s">
        <v>49</v>
      </c>
      <c r="C36" s="51"/>
      <c r="D36" s="9">
        <v>0.11340952014017346</v>
      </c>
      <c r="E36" s="9"/>
      <c r="F36" s="7"/>
      <c r="G36" s="9" t="s">
        <v>168</v>
      </c>
      <c r="H36" s="7"/>
    </row>
    <row r="37" spans="2:8" x14ac:dyDescent="0.2">
      <c r="B37" s="10" t="s">
        <v>50</v>
      </c>
      <c r="C37" s="51"/>
      <c r="D37" s="9">
        <v>2.1349009381886008E-2</v>
      </c>
      <c r="E37" s="9"/>
      <c r="F37" s="7"/>
      <c r="G37" s="9">
        <v>2.1000000000000001E-2</v>
      </c>
      <c r="H37" s="7"/>
    </row>
    <row r="38" spans="2:8" x14ac:dyDescent="0.2">
      <c r="B38" s="10" t="s">
        <v>51</v>
      </c>
      <c r="C38" s="51"/>
      <c r="D38" s="9">
        <v>1.294882874460652E-2</v>
      </c>
      <c r="E38" s="9"/>
      <c r="F38" s="7"/>
      <c r="G38" s="9" t="s">
        <v>168</v>
      </c>
      <c r="H38" s="7"/>
    </row>
    <row r="39" spans="2:8" x14ac:dyDescent="0.2">
      <c r="B39" s="10" t="s">
        <v>52</v>
      </c>
      <c r="C39" s="51"/>
      <c r="D39" s="9">
        <v>5.424931863495264E-3</v>
      </c>
      <c r="E39" s="9"/>
      <c r="F39" s="7"/>
      <c r="G39" s="9">
        <v>5.0000000000000001E-3</v>
      </c>
      <c r="H39" s="7"/>
    </row>
    <row r="40" spans="2:8" x14ac:dyDescent="0.2">
      <c r="B40" s="10" t="s">
        <v>54</v>
      </c>
      <c r="C40" s="51"/>
      <c r="D40" s="9">
        <v>6.1780663837505394E-3</v>
      </c>
      <c r="E40" s="9"/>
      <c r="F40" s="7"/>
      <c r="G40" s="9">
        <v>6.0000000000000001E-3</v>
      </c>
      <c r="H40" s="7"/>
    </row>
    <row r="41" spans="2:8" x14ac:dyDescent="0.2">
      <c r="B41" s="10" t="s">
        <v>55</v>
      </c>
      <c r="C41" s="51"/>
      <c r="D41" s="9">
        <v>0.1546253879407915</v>
      </c>
      <c r="E41" s="9"/>
      <c r="F41" s="7">
        <v>0.05</v>
      </c>
      <c r="G41" s="9">
        <v>0.12</v>
      </c>
      <c r="H41" s="7">
        <v>0.19</v>
      </c>
    </row>
    <row r="42" spans="2:8" x14ac:dyDescent="0.2">
      <c r="B42" s="10" t="s">
        <v>57</v>
      </c>
      <c r="C42" s="51"/>
      <c r="D42" s="9">
        <v>4.6572271862445211E-2</v>
      </c>
      <c r="E42" s="9"/>
      <c r="F42" s="7"/>
      <c r="G42" s="9">
        <v>0.05</v>
      </c>
      <c r="H42" s="7"/>
    </row>
    <row r="43" spans="2:8" x14ac:dyDescent="0.2">
      <c r="B43" s="10" t="s">
        <v>59</v>
      </c>
      <c r="C43" s="51"/>
      <c r="D43" s="9">
        <v>7.755639426115607E-2</v>
      </c>
      <c r="E43" s="9"/>
      <c r="F43" s="7">
        <v>4.2999999999999997E-2</v>
      </c>
      <c r="G43" s="9">
        <v>9.4E-2</v>
      </c>
      <c r="H43" s="7">
        <v>0.14499999999999999</v>
      </c>
    </row>
    <row r="44" spans="2:8" x14ac:dyDescent="0.2">
      <c r="B44" s="10" t="s">
        <v>60</v>
      </c>
      <c r="C44" s="51"/>
      <c r="D44" s="9">
        <v>1.3210412437024546E-2</v>
      </c>
      <c r="E44" s="9"/>
      <c r="F44" s="7"/>
      <c r="G44" s="9">
        <v>0.01</v>
      </c>
      <c r="H44" s="7"/>
    </row>
    <row r="45" spans="2:8" x14ac:dyDescent="0.2">
      <c r="B45" s="10" t="s">
        <v>61</v>
      </c>
      <c r="C45" s="51"/>
      <c r="D45" s="9">
        <v>0.19461151479762956</v>
      </c>
      <c r="E45" s="9"/>
      <c r="F45" s="7"/>
      <c r="G45" s="9">
        <v>0.187</v>
      </c>
      <c r="H45" s="7"/>
    </row>
    <row r="46" spans="2:8" x14ac:dyDescent="0.2">
      <c r="B46" s="10" t="s">
        <v>62</v>
      </c>
      <c r="C46" s="51"/>
      <c r="D46" s="9">
        <v>0.19461151479762956</v>
      </c>
      <c r="E46" s="9"/>
      <c r="F46" s="7"/>
      <c r="G46" s="9">
        <v>0.19</v>
      </c>
      <c r="H46" s="7"/>
    </row>
    <row r="47" spans="2:8" x14ac:dyDescent="0.2">
      <c r="B47" s="10" t="s">
        <v>63</v>
      </c>
      <c r="C47" s="51"/>
      <c r="D47" s="9">
        <v>4.4746146962768255E-2</v>
      </c>
      <c r="E47" s="9"/>
      <c r="F47" s="7"/>
      <c r="G47" s="9">
        <v>4.5999999999999999E-2</v>
      </c>
      <c r="H47" s="7"/>
    </row>
    <row r="48" spans="2:8" x14ac:dyDescent="0.2">
      <c r="B48" s="10" t="s">
        <v>64</v>
      </c>
      <c r="C48" s="51"/>
      <c r="D48" s="9">
        <v>1.5658365949548086E-2</v>
      </c>
      <c r="E48" s="9"/>
      <c r="F48" s="7"/>
      <c r="G48" s="9">
        <v>5.0000000000000001E-3</v>
      </c>
      <c r="H48" s="7"/>
    </row>
    <row r="49" spans="2:8" x14ac:dyDescent="0.2">
      <c r="B49" s="30" t="s">
        <v>81</v>
      </c>
      <c r="C49" s="51"/>
      <c r="D49" s="9">
        <v>0.6929829111310285</v>
      </c>
      <c r="E49" s="9"/>
      <c r="F49" s="7"/>
      <c r="G49" s="9">
        <v>0.65</v>
      </c>
      <c r="H49" s="7"/>
    </row>
    <row r="50" spans="2:8" x14ac:dyDescent="0.2">
      <c r="B50" s="30" t="s">
        <v>96</v>
      </c>
      <c r="C50" s="51"/>
      <c r="D50" s="9">
        <v>0.7285129047545652</v>
      </c>
      <c r="E50" s="9"/>
      <c r="F50" s="7"/>
      <c r="G50" s="9">
        <v>0.73</v>
      </c>
      <c r="H50" s="7"/>
    </row>
    <row r="51" spans="2:8" x14ac:dyDescent="0.2">
      <c r="B51" s="30" t="s">
        <v>95</v>
      </c>
      <c r="C51" s="51"/>
      <c r="D51" s="9">
        <v>7.755639426115607E-2</v>
      </c>
      <c r="E51" s="9"/>
      <c r="F51" s="7"/>
      <c r="G51" s="9">
        <v>0.08</v>
      </c>
      <c r="H51" s="7"/>
    </row>
    <row r="52" spans="2:8" x14ac:dyDescent="0.2">
      <c r="B52" s="30" t="s">
        <v>67</v>
      </c>
      <c r="C52" s="51"/>
      <c r="D52" s="9">
        <v>0.46452033689126238</v>
      </c>
      <c r="E52" s="9"/>
      <c r="F52" s="7"/>
      <c r="G52" s="9">
        <v>0.45</v>
      </c>
      <c r="H52" s="7"/>
    </row>
    <row r="53" spans="2:8" x14ac:dyDescent="0.2">
      <c r="B53" s="30" t="s">
        <v>66</v>
      </c>
      <c r="C53" s="51"/>
      <c r="D53" s="9">
        <v>3.8900431364447853E-2</v>
      </c>
      <c r="E53" s="9"/>
      <c r="F53" s="7"/>
      <c r="G53" s="9">
        <v>3.2000000000000001E-2</v>
      </c>
      <c r="H53" s="7"/>
    </row>
    <row r="54" spans="2:8" x14ac:dyDescent="0.2">
      <c r="B54" s="30" t="s">
        <v>83</v>
      </c>
      <c r="C54" s="51"/>
      <c r="D54" s="9">
        <v>1.6213352864662196</v>
      </c>
      <c r="E54" s="9"/>
      <c r="F54" s="7">
        <v>0.39</v>
      </c>
      <c r="G54" s="9">
        <v>0.67999999999999994</v>
      </c>
      <c r="H54" s="7">
        <v>0.97</v>
      </c>
    </row>
    <row r="55" spans="2:8" x14ac:dyDescent="0.2">
      <c r="B55" s="30" t="s">
        <v>72</v>
      </c>
      <c r="C55" s="51"/>
      <c r="D55" s="9">
        <v>7.6020674761240831E-2</v>
      </c>
      <c r="E55" s="9"/>
      <c r="F55" s="7"/>
      <c r="G55" s="9">
        <v>7.5999999999999998E-2</v>
      </c>
      <c r="H55" s="7"/>
    </row>
    <row r="56" spans="2:8" x14ac:dyDescent="0.2">
      <c r="B56" s="30" t="s">
        <v>73</v>
      </c>
      <c r="C56" s="51"/>
      <c r="D56" s="9">
        <v>0.12786887689717336</v>
      </c>
      <c r="E56" s="9"/>
      <c r="F56" s="7"/>
      <c r="G56" s="9">
        <v>0.13</v>
      </c>
      <c r="H56" s="7"/>
    </row>
    <row r="57" spans="2:8" x14ac:dyDescent="0.2">
      <c r="B57" s="30" t="s">
        <v>100</v>
      </c>
      <c r="C57" s="51"/>
      <c r="D57" s="9">
        <v>0.17786153238642674</v>
      </c>
      <c r="E57" s="9"/>
      <c r="F57" s="7"/>
      <c r="G57" s="9">
        <v>0.18</v>
      </c>
      <c r="H57" s="7"/>
    </row>
    <row r="58" spans="2:8" x14ac:dyDescent="0.2">
      <c r="B58" s="30" t="s">
        <v>117</v>
      </c>
      <c r="C58" s="51"/>
      <c r="D58" s="9">
        <v>8.3582582379009356</v>
      </c>
      <c r="E58" s="9"/>
      <c r="F58" s="7"/>
      <c r="G58" s="9">
        <v>8.43</v>
      </c>
      <c r="H58" s="7"/>
    </row>
    <row r="59" spans="2:8" x14ac:dyDescent="0.2">
      <c r="B59" s="30" t="s">
        <v>84</v>
      </c>
      <c r="C59" s="51"/>
      <c r="D59" s="9">
        <v>1.6213352864662196</v>
      </c>
      <c r="E59" s="9"/>
      <c r="F59" s="7"/>
      <c r="G59" s="9">
        <v>1.66</v>
      </c>
      <c r="H59" s="7"/>
    </row>
    <row r="60" spans="2:8" x14ac:dyDescent="0.2">
      <c r="B60" s="30" t="s">
        <v>104</v>
      </c>
      <c r="C60" s="51"/>
      <c r="D60" s="9">
        <v>6.4446482688892397</v>
      </c>
      <c r="E60" s="9"/>
      <c r="F60" s="7">
        <v>1.96</v>
      </c>
      <c r="G60" s="9">
        <v>4.1449999999999996</v>
      </c>
      <c r="H60" s="7">
        <v>6.33</v>
      </c>
    </row>
    <row r="61" spans="2:8" x14ac:dyDescent="0.2">
      <c r="B61" s="30" t="s">
        <v>92</v>
      </c>
      <c r="C61" s="51"/>
      <c r="D61" s="9">
        <v>0.19461151479762956</v>
      </c>
      <c r="E61" s="9"/>
      <c r="F61" s="7"/>
      <c r="G61" s="9">
        <v>0.192</v>
      </c>
      <c r="H61" s="7"/>
    </row>
    <row r="62" spans="2:8" x14ac:dyDescent="0.2">
      <c r="B62" s="30" t="s">
        <v>112</v>
      </c>
      <c r="C62" s="51"/>
      <c r="D62" s="9">
        <v>1.3407780243279181</v>
      </c>
      <c r="E62" s="9"/>
      <c r="F62" s="7">
        <v>0.62</v>
      </c>
      <c r="G62" s="9">
        <v>0.79</v>
      </c>
      <c r="H62" s="7">
        <v>0.96</v>
      </c>
    </row>
    <row r="63" spans="2:8" x14ac:dyDescent="0.2">
      <c r="B63" s="30" t="s">
        <v>105</v>
      </c>
      <c r="C63" s="51"/>
      <c r="D63" s="9">
        <v>2.0203081729457812</v>
      </c>
      <c r="E63" s="9"/>
      <c r="F63" s="7"/>
      <c r="G63" s="9">
        <v>1.97</v>
      </c>
      <c r="H63" s="7"/>
    </row>
    <row r="64" spans="2:8" x14ac:dyDescent="0.2">
      <c r="B64" s="30" t="s">
        <v>82</v>
      </c>
      <c r="C64" s="51"/>
      <c r="D64" s="9">
        <v>5.5202339775567273E-2</v>
      </c>
      <c r="E64" s="9"/>
      <c r="F64" s="7">
        <v>2.5000000000000001E-2</v>
      </c>
      <c r="G64" s="9">
        <v>3.2500000000000001E-2</v>
      </c>
      <c r="H64" s="7">
        <v>0.04</v>
      </c>
    </row>
    <row r="65" spans="2:8" x14ac:dyDescent="0.2">
      <c r="B65" s="30" t="s">
        <v>69</v>
      </c>
      <c r="C65" s="51"/>
      <c r="D65" s="9">
        <v>0.33731099533473669</v>
      </c>
      <c r="E65" s="9"/>
      <c r="F65" s="7"/>
      <c r="G65" s="9">
        <v>0.33399999999999996</v>
      </c>
      <c r="H65" s="7"/>
    </row>
    <row r="66" spans="2:8" x14ac:dyDescent="0.2">
      <c r="B66" s="30" t="s">
        <v>70</v>
      </c>
      <c r="C66" s="51"/>
      <c r="D66" s="9">
        <v>0.25239752875264682</v>
      </c>
      <c r="E66" s="9"/>
      <c r="F66" s="7"/>
      <c r="G66" s="9">
        <v>0.25</v>
      </c>
      <c r="H66" s="7"/>
    </row>
    <row r="67" spans="2:8" x14ac:dyDescent="0.2">
      <c r="B67" s="30" t="s">
        <v>74</v>
      </c>
      <c r="C67" s="51"/>
      <c r="D67" s="9">
        <v>0.18698068815499855</v>
      </c>
      <c r="E67" s="9"/>
      <c r="F67" s="7"/>
      <c r="G67" s="9">
        <v>0.18</v>
      </c>
      <c r="H67" s="7"/>
    </row>
    <row r="68" spans="2:8" x14ac:dyDescent="0.2">
      <c r="B68" s="30" t="s">
        <v>106</v>
      </c>
      <c r="C68" s="51"/>
      <c r="D68" s="9">
        <v>2.5941270436043564</v>
      </c>
      <c r="E68" s="9"/>
      <c r="F68" s="7">
        <v>0.39</v>
      </c>
      <c r="G68" s="9">
        <v>1.48</v>
      </c>
      <c r="H68" s="7">
        <v>2.57</v>
      </c>
    </row>
    <row r="69" spans="2:8" x14ac:dyDescent="0.2">
      <c r="B69" s="30" t="s">
        <v>119</v>
      </c>
      <c r="C69" s="51"/>
      <c r="D69" s="9">
        <v>1.5422618314679621</v>
      </c>
      <c r="E69" s="9"/>
      <c r="F69" s="7"/>
      <c r="G69" s="9" t="s">
        <v>168</v>
      </c>
      <c r="H69" s="7"/>
    </row>
    <row r="70" spans="2:8" x14ac:dyDescent="0.2">
      <c r="B70" s="36" t="s">
        <v>91</v>
      </c>
      <c r="C70" s="53"/>
      <c r="D70" s="9">
        <v>8.571307144823874E-2</v>
      </c>
      <c r="E70" s="9"/>
      <c r="F70" s="7"/>
      <c r="G70" s="9">
        <v>3.5000000000000003E-2</v>
      </c>
      <c r="H70" s="7"/>
    </row>
    <row r="71" spans="2:8" x14ac:dyDescent="0.2">
      <c r="B71" s="30" t="s">
        <v>85</v>
      </c>
      <c r="C71" s="51"/>
      <c r="D71" s="9">
        <v>0.55613181284941193</v>
      </c>
      <c r="E71" s="9"/>
      <c r="F71" s="7"/>
      <c r="G71" s="9">
        <v>0.55000000000000004</v>
      </c>
      <c r="H71" s="7"/>
    </row>
    <row r="72" spans="2:8" x14ac:dyDescent="0.2">
      <c r="B72" s="30" t="s">
        <v>86</v>
      </c>
      <c r="C72" s="51"/>
      <c r="D72" s="9">
        <v>1.9605990428267808</v>
      </c>
      <c r="E72" s="9"/>
      <c r="F72" s="7"/>
      <c r="G72" s="9">
        <v>1.9</v>
      </c>
      <c r="H72" s="7"/>
    </row>
    <row r="73" spans="2:8" x14ac:dyDescent="0.2">
      <c r="B73" s="30" t="s">
        <v>87</v>
      </c>
      <c r="C73" s="51"/>
      <c r="D73" s="9">
        <v>1.0235224502294111</v>
      </c>
      <c r="E73" s="9"/>
      <c r="F73" s="7"/>
      <c r="G73" s="9">
        <v>1.03</v>
      </c>
      <c r="H73" s="7"/>
    </row>
    <row r="74" spans="2:8" x14ac:dyDescent="0.2">
      <c r="B74" s="30" t="s">
        <v>113</v>
      </c>
      <c r="C74" s="51"/>
      <c r="D74" s="9">
        <v>0.65918573574399764</v>
      </c>
      <c r="E74" s="9"/>
      <c r="F74" s="7">
        <v>0.66</v>
      </c>
      <c r="G74" s="9">
        <v>0.71500000000000008</v>
      </c>
      <c r="H74" s="7">
        <v>0.77</v>
      </c>
    </row>
    <row r="75" spans="2:8" x14ac:dyDescent="0.2">
      <c r="B75" s="30" t="s">
        <v>101</v>
      </c>
      <c r="C75" s="51"/>
      <c r="D75" s="9">
        <v>0.33395469485292245</v>
      </c>
      <c r="E75" s="9"/>
      <c r="F75" s="7"/>
      <c r="G75" s="9">
        <v>0.3</v>
      </c>
      <c r="H75" s="7"/>
    </row>
    <row r="76" spans="2:8" x14ac:dyDescent="0.2">
      <c r="B76" s="30" t="s">
        <v>94</v>
      </c>
      <c r="C76" s="51"/>
      <c r="D76" s="9">
        <v>0.38800000000000001</v>
      </c>
      <c r="E76" s="9"/>
      <c r="F76" s="7"/>
      <c r="G76" s="9">
        <v>0.19</v>
      </c>
      <c r="H76" s="7"/>
    </row>
    <row r="77" spans="2:8" x14ac:dyDescent="0.2">
      <c r="B77" s="30" t="s">
        <v>118</v>
      </c>
      <c r="C77" s="51"/>
      <c r="D77" s="9">
        <v>1.9410907563994322</v>
      </c>
      <c r="E77" s="9"/>
      <c r="F77" s="7">
        <v>0.18</v>
      </c>
      <c r="G77" s="9">
        <v>1.0649999999999999</v>
      </c>
      <c r="H77" s="7">
        <v>1.95</v>
      </c>
    </row>
    <row r="78" spans="2:8" x14ac:dyDescent="0.2">
      <c r="B78" s="30" t="s">
        <v>114</v>
      </c>
      <c r="C78" s="51"/>
      <c r="D78" s="9">
        <v>1.3274370600803933</v>
      </c>
      <c r="E78" s="9"/>
      <c r="F78" s="7">
        <v>0.33</v>
      </c>
      <c r="G78" s="9">
        <v>0.45999999999999996</v>
      </c>
      <c r="H78" s="7">
        <v>0.59</v>
      </c>
    </row>
    <row r="79" spans="2:8" x14ac:dyDescent="0.2">
      <c r="B79" s="30" t="s">
        <v>75</v>
      </c>
      <c r="C79" s="51"/>
      <c r="D79" s="9">
        <v>0.43311589133804207</v>
      </c>
      <c r="E79" s="9"/>
      <c r="F79" s="7"/>
      <c r="G79" s="9">
        <v>0.1</v>
      </c>
      <c r="H79" s="7"/>
    </row>
    <row r="80" spans="2:8" x14ac:dyDescent="0.2">
      <c r="B80" s="30" t="s">
        <v>76</v>
      </c>
      <c r="C80" s="51"/>
      <c r="D80" s="9">
        <v>0.38800000000000001</v>
      </c>
      <c r="E80" s="9"/>
      <c r="F80" s="7"/>
      <c r="G80" s="9">
        <v>0.38</v>
      </c>
      <c r="H80" s="7"/>
    </row>
    <row r="81" spans="2:8" x14ac:dyDescent="0.2">
      <c r="B81" s="30" t="s">
        <v>80</v>
      </c>
      <c r="C81" s="51"/>
      <c r="D81" s="9">
        <v>0.73583458117032119</v>
      </c>
      <c r="E81" s="9"/>
      <c r="F81" s="7"/>
      <c r="G81" s="9" t="s">
        <v>168</v>
      </c>
      <c r="H81" s="7"/>
    </row>
    <row r="82" spans="2:8" x14ac:dyDescent="0.2">
      <c r="B82" s="30" t="s">
        <v>78</v>
      </c>
      <c r="C82" s="51"/>
      <c r="D82" s="9">
        <v>0.1546253879407915</v>
      </c>
      <c r="E82" s="9"/>
      <c r="F82" s="7">
        <v>4.4999999999999998E-2</v>
      </c>
      <c r="G82" s="9">
        <v>9.7500000000000003E-2</v>
      </c>
      <c r="H82" s="7">
        <v>0.15</v>
      </c>
    </row>
    <row r="83" spans="2:8" x14ac:dyDescent="0.2">
      <c r="B83" s="30" t="s">
        <v>88</v>
      </c>
      <c r="C83" s="51"/>
      <c r="D83" s="9">
        <v>2.6999953766072617</v>
      </c>
      <c r="E83" s="9"/>
      <c r="F83" s="7"/>
      <c r="G83" s="9">
        <v>2.7</v>
      </c>
      <c r="H83" s="7"/>
    </row>
    <row r="84" spans="2:8" x14ac:dyDescent="0.2">
      <c r="B84" s="30" t="s">
        <v>103</v>
      </c>
      <c r="C84" s="51"/>
      <c r="D84" s="9">
        <v>5.8032624258382404E-2</v>
      </c>
      <c r="E84" s="9"/>
      <c r="F84" s="7">
        <v>0.04</v>
      </c>
      <c r="G84" s="9">
        <v>0.05</v>
      </c>
      <c r="H84" s="7">
        <v>0.06</v>
      </c>
    </row>
    <row r="85" spans="2:8" x14ac:dyDescent="0.2">
      <c r="B85" s="30" t="s">
        <v>102</v>
      </c>
      <c r="C85" s="51"/>
      <c r="D85" s="9">
        <v>5.0958182205615328E-2</v>
      </c>
      <c r="E85" s="9"/>
      <c r="F85" s="7"/>
      <c r="G85" s="9">
        <v>0.04</v>
      </c>
      <c r="H85" s="7"/>
    </row>
    <row r="86" spans="2:8" x14ac:dyDescent="0.2">
      <c r="B86" s="30" t="s">
        <v>99</v>
      </c>
      <c r="C86" s="51"/>
      <c r="D86" s="9">
        <v>0.19075794861485446</v>
      </c>
      <c r="E86" s="9"/>
      <c r="F86" s="7"/>
      <c r="G86" s="9">
        <v>0.18</v>
      </c>
      <c r="H86" s="7"/>
    </row>
    <row r="87" spans="2:8" x14ac:dyDescent="0.2">
      <c r="B87" s="30" t="s">
        <v>79</v>
      </c>
      <c r="C87" s="51"/>
      <c r="D87" s="9">
        <v>0.33395469485292245</v>
      </c>
      <c r="E87" s="9"/>
      <c r="F87" s="7"/>
      <c r="G87" s="9">
        <v>0.33200000000000002</v>
      </c>
      <c r="H87" s="7"/>
    </row>
    <row r="88" spans="2:8" x14ac:dyDescent="0.2">
      <c r="B88" s="30" t="s">
        <v>115</v>
      </c>
      <c r="C88" s="51"/>
      <c r="D88" s="9">
        <v>2.8669537663850924</v>
      </c>
      <c r="E88" s="9"/>
      <c r="F88" s="7">
        <v>0.1</v>
      </c>
      <c r="G88" s="9">
        <v>0.25</v>
      </c>
      <c r="H88" s="7">
        <v>0.4</v>
      </c>
    </row>
    <row r="89" spans="2:8" x14ac:dyDescent="0.2">
      <c r="B89" s="30" t="s">
        <v>107</v>
      </c>
      <c r="C89" s="51"/>
      <c r="D89" s="9">
        <v>1.3954962135208813</v>
      </c>
      <c r="E89" s="9"/>
      <c r="F89" s="7"/>
      <c r="G89" s="9">
        <v>1.38</v>
      </c>
      <c r="H89" s="7"/>
    </row>
    <row r="90" spans="2:8" x14ac:dyDescent="0.2">
      <c r="B90" s="30" t="s">
        <v>116</v>
      </c>
      <c r="C90" s="51"/>
      <c r="D90" s="9">
        <v>0.82139600644571786</v>
      </c>
      <c r="E90" s="9"/>
      <c r="F90" s="7">
        <v>0.32</v>
      </c>
      <c r="G90" s="9">
        <v>0.57499999999999996</v>
      </c>
      <c r="H90" s="7">
        <v>0.83</v>
      </c>
    </row>
    <row r="91" spans="2:8" x14ac:dyDescent="0.2">
      <c r="B91" s="30" t="s">
        <v>89</v>
      </c>
      <c r="C91" s="51"/>
      <c r="D91" s="9">
        <v>0.29916801529178372</v>
      </c>
      <c r="E91" s="9"/>
      <c r="F91" s="7"/>
      <c r="G91" s="9">
        <v>0.3</v>
      </c>
      <c r="H91" s="7"/>
    </row>
    <row r="92" spans="2:8" x14ac:dyDescent="0.2">
      <c r="B92" s="30" t="s">
        <v>98</v>
      </c>
      <c r="C92" s="51"/>
      <c r="D92" s="9">
        <v>0.32734194883939688</v>
      </c>
      <c r="E92" s="9"/>
      <c r="F92" s="7">
        <v>0.17</v>
      </c>
      <c r="G92" s="9">
        <v>0.25</v>
      </c>
      <c r="H92" s="7">
        <v>0.33</v>
      </c>
    </row>
    <row r="93" spans="2:8" x14ac:dyDescent="0.2">
      <c r="B93" s="30" t="s">
        <v>90</v>
      </c>
      <c r="C93" s="51"/>
      <c r="D93" s="9">
        <v>1.6707122969979402</v>
      </c>
      <c r="E93" s="9"/>
      <c r="F93" s="7"/>
      <c r="G93" s="9">
        <v>1.63</v>
      </c>
      <c r="H93" s="7"/>
    </row>
    <row r="94" spans="2:8" x14ac:dyDescent="0.2">
      <c r="B94" s="30" t="s">
        <v>71</v>
      </c>
      <c r="C94" s="51"/>
      <c r="D94" s="9">
        <v>0.29032626422048335</v>
      </c>
      <c r="E94" s="9"/>
      <c r="F94" s="7"/>
      <c r="G94" s="9">
        <v>0.28000000000000003</v>
      </c>
      <c r="H94" s="7"/>
    </row>
    <row r="95" spans="2:8" x14ac:dyDescent="0.2">
      <c r="B95" s="30" t="s">
        <v>108</v>
      </c>
      <c r="C95" s="51"/>
      <c r="D95" s="9">
        <v>2.7822224774784861</v>
      </c>
      <c r="E95" s="9"/>
      <c r="F95" s="7"/>
      <c r="G95" s="9">
        <v>2.81</v>
      </c>
      <c r="H95" s="7"/>
    </row>
    <row r="96" spans="2:8" x14ac:dyDescent="0.2">
      <c r="B96" s="30" t="s">
        <v>109</v>
      </c>
      <c r="C96" s="51"/>
      <c r="D96" s="9">
        <v>4.2769924356889417</v>
      </c>
      <c r="E96" s="9"/>
      <c r="F96" s="7">
        <v>1.03</v>
      </c>
      <c r="G96" s="9">
        <v>2.665</v>
      </c>
      <c r="H96" s="7">
        <v>4.3</v>
      </c>
    </row>
    <row r="97" spans="2:8" x14ac:dyDescent="0.2">
      <c r="B97" s="30" t="s">
        <v>110</v>
      </c>
      <c r="C97" s="51"/>
      <c r="D97" s="9">
        <v>2.7545389012807737</v>
      </c>
      <c r="E97" s="9"/>
      <c r="F97" s="7">
        <v>0.9</v>
      </c>
      <c r="G97" s="9">
        <v>1.635</v>
      </c>
      <c r="H97" s="7">
        <v>2.37</v>
      </c>
    </row>
    <row r="98" spans="2:8" x14ac:dyDescent="0.2">
      <c r="B98" s="30" t="s">
        <v>111</v>
      </c>
      <c r="C98" s="51"/>
      <c r="D98" s="9">
        <v>1.8280504308452079</v>
      </c>
      <c r="E98" s="9"/>
      <c r="F98" s="7"/>
      <c r="G98" s="9">
        <v>1.8</v>
      </c>
      <c r="H98" s="7"/>
    </row>
  </sheetData>
  <mergeCells count="1"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8"/>
  <sheetViews>
    <sheetView tabSelected="1" topLeftCell="A14" zoomScale="116" workbookViewId="0">
      <selection activeCell="B3" sqref="B3"/>
    </sheetView>
  </sheetViews>
  <sheetFormatPr baseColWidth="10" defaultRowHeight="16" x14ac:dyDescent="0.2"/>
  <cols>
    <col min="1" max="1" width="11.83203125" bestFit="1" customWidth="1"/>
    <col min="2" max="2" width="11" customWidth="1"/>
    <col min="3" max="14" width="10.83203125" customWidth="1"/>
    <col min="16" max="16" width="11" bestFit="1" customWidth="1"/>
    <col min="17" max="17" width="15.83203125" bestFit="1" customWidth="1"/>
  </cols>
  <sheetData>
    <row r="1" spans="2:3" x14ac:dyDescent="0.2">
      <c r="B1" t="s">
        <v>1</v>
      </c>
    </row>
    <row r="2" spans="2:3" ht="18" x14ac:dyDescent="0.2">
      <c r="B2" s="70" t="s">
        <v>203</v>
      </c>
    </row>
    <row r="3" spans="2:3" x14ac:dyDescent="0.2">
      <c r="B3" t="s">
        <v>176</v>
      </c>
    </row>
    <row r="4" spans="2:3" x14ac:dyDescent="0.2">
      <c r="B4" s="1">
        <v>43746</v>
      </c>
    </row>
    <row r="6" spans="2:3" x14ac:dyDescent="0.2">
      <c r="B6" t="s">
        <v>146</v>
      </c>
    </row>
    <row r="7" spans="2:3" x14ac:dyDescent="0.2">
      <c r="B7" t="s">
        <v>177</v>
      </c>
    </row>
    <row r="8" spans="2:3" x14ac:dyDescent="0.2">
      <c r="B8">
        <v>1</v>
      </c>
      <c r="C8" s="5" t="s">
        <v>181</v>
      </c>
    </row>
    <row r="9" spans="2:3" x14ac:dyDescent="0.2">
      <c r="B9">
        <v>2</v>
      </c>
      <c r="C9" s="5" t="s">
        <v>182</v>
      </c>
    </row>
    <row r="10" spans="2:3" x14ac:dyDescent="0.2">
      <c r="B10">
        <v>3</v>
      </c>
      <c r="C10" s="5" t="s">
        <v>183</v>
      </c>
    </row>
    <row r="11" spans="2:3" x14ac:dyDescent="0.2">
      <c r="B11">
        <v>4</v>
      </c>
      <c r="C11" s="5" t="s">
        <v>184</v>
      </c>
    </row>
    <row r="12" spans="2:3" x14ac:dyDescent="0.2">
      <c r="B12" s="62" t="s">
        <v>199</v>
      </c>
      <c r="C12" s="5" t="s">
        <v>185</v>
      </c>
    </row>
    <row r="13" spans="2:3" x14ac:dyDescent="0.2">
      <c r="B13">
        <v>6</v>
      </c>
      <c r="C13" s="5" t="s">
        <v>186</v>
      </c>
    </row>
    <row r="14" spans="2:3" x14ac:dyDescent="0.2">
      <c r="B14">
        <v>7</v>
      </c>
      <c r="C14" s="5" t="s">
        <v>187</v>
      </c>
    </row>
    <row r="15" spans="2:3" x14ac:dyDescent="0.2">
      <c r="B15">
        <v>8</v>
      </c>
      <c r="C15" s="5" t="s">
        <v>188</v>
      </c>
    </row>
    <row r="16" spans="2:3" x14ac:dyDescent="0.2">
      <c r="B16">
        <v>9</v>
      </c>
      <c r="C16" s="5" t="s">
        <v>189</v>
      </c>
    </row>
    <row r="17" spans="1:22" x14ac:dyDescent="0.2">
      <c r="B17">
        <v>10</v>
      </c>
      <c r="C17" s="5" t="s">
        <v>190</v>
      </c>
    </row>
    <row r="18" spans="1:22" x14ac:dyDescent="0.2">
      <c r="B18">
        <v>11</v>
      </c>
      <c r="C18" s="5" t="s">
        <v>191</v>
      </c>
    </row>
    <row r="19" spans="1:22" x14ac:dyDescent="0.2">
      <c r="B19">
        <v>12</v>
      </c>
      <c r="C19" s="5" t="s">
        <v>192</v>
      </c>
    </row>
    <row r="20" spans="1:22" x14ac:dyDescent="0.2">
      <c r="B20">
        <v>13</v>
      </c>
      <c r="C20" t="s">
        <v>193</v>
      </c>
    </row>
    <row r="22" spans="1:22" x14ac:dyDescent="0.2">
      <c r="B22" s="62" t="s">
        <v>200</v>
      </c>
      <c r="C22" s="5" t="s">
        <v>202</v>
      </c>
    </row>
    <row r="23" spans="1:22" x14ac:dyDescent="0.2">
      <c r="B23" s="6"/>
      <c r="C23" s="5"/>
    </row>
    <row r="24" spans="1:22" x14ac:dyDescent="0.2">
      <c r="B24" s="38"/>
      <c r="C24" s="67" t="s">
        <v>197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22" ht="48" customHeight="1" x14ac:dyDescent="0.2">
      <c r="A25" s="37" t="s">
        <v>161</v>
      </c>
      <c r="B25" s="45" t="s">
        <v>194</v>
      </c>
      <c r="C25" s="37" t="s">
        <v>195</v>
      </c>
      <c r="D25" s="37">
        <v>3</v>
      </c>
      <c r="E25" s="37">
        <v>9</v>
      </c>
      <c r="F25" s="45" t="s">
        <v>196</v>
      </c>
      <c r="G25" s="37">
        <v>2</v>
      </c>
      <c r="H25" s="45">
        <v>6</v>
      </c>
      <c r="I25" s="45">
        <v>6</v>
      </c>
      <c r="J25" s="37">
        <v>4</v>
      </c>
      <c r="K25" s="37">
        <v>8</v>
      </c>
      <c r="L25" s="37" t="s">
        <v>199</v>
      </c>
      <c r="M25" s="46" t="s">
        <v>201</v>
      </c>
      <c r="N25" s="37" t="s">
        <v>147</v>
      </c>
      <c r="O25" s="43" t="s">
        <v>166</v>
      </c>
      <c r="P25" s="43" t="s">
        <v>167</v>
      </c>
      <c r="R25" s="66" t="s">
        <v>198</v>
      </c>
      <c r="S25" s="66"/>
      <c r="T25" s="39" t="s">
        <v>164</v>
      </c>
      <c r="U25" s="39" t="s">
        <v>162</v>
      </c>
      <c r="V25" s="39" t="s">
        <v>165</v>
      </c>
    </row>
    <row r="26" spans="1:22" x14ac:dyDescent="0.2">
      <c r="A26" s="7">
        <v>10000</v>
      </c>
      <c r="B26" s="7">
        <f t="shared" ref="B26:B37" si="0">2016+A26</f>
        <v>12016</v>
      </c>
      <c r="C26" s="60"/>
      <c r="D26" s="60"/>
      <c r="E26" s="60">
        <v>2431214.0214667763</v>
      </c>
      <c r="F26" s="60">
        <v>8500000</v>
      </c>
      <c r="G26" s="60"/>
      <c r="H26" s="60"/>
      <c r="I26" s="60"/>
      <c r="J26" s="60"/>
      <c r="K26" s="60"/>
      <c r="L26" s="60"/>
      <c r="M26" s="60">
        <v>4000000</v>
      </c>
      <c r="N26" s="60">
        <v>4977071.3404889256</v>
      </c>
      <c r="O26" s="7"/>
      <c r="P26" s="7"/>
      <c r="R26" s="41" t="s">
        <v>163</v>
      </c>
      <c r="S26" s="42">
        <v>2015</v>
      </c>
      <c r="T26" s="40">
        <v>7383.00882</v>
      </c>
      <c r="U26" s="40">
        <v>7383.00882</v>
      </c>
      <c r="V26" s="40">
        <v>7383.00882</v>
      </c>
    </row>
    <row r="27" spans="1:22" x14ac:dyDescent="0.2">
      <c r="A27" s="7">
        <v>9000</v>
      </c>
      <c r="B27" s="7">
        <f t="shared" si="0"/>
        <v>11016</v>
      </c>
      <c r="C27" s="60"/>
      <c r="D27" s="60"/>
      <c r="E27" s="60">
        <v>3564407.699174664</v>
      </c>
      <c r="F27" s="60"/>
      <c r="G27" s="60"/>
      <c r="H27" s="60"/>
      <c r="I27" s="60"/>
      <c r="J27" s="60"/>
      <c r="K27" s="60"/>
      <c r="L27" s="60"/>
      <c r="M27" s="60"/>
      <c r="N27" s="60">
        <v>3564407.699174664</v>
      </c>
      <c r="O27" s="7">
        <f t="shared" ref="O27:O40" si="1">B26-B27</f>
        <v>1000</v>
      </c>
      <c r="P27" s="7">
        <f t="shared" ref="P27:P40" si="2">(N27-N26)/(N26*O27)</f>
        <v>-2.838343163422463E-4</v>
      </c>
      <c r="R27" s="41"/>
      <c r="S27" s="42">
        <v>2016</v>
      </c>
      <c r="T27" s="40">
        <v>7458.1749819999995</v>
      </c>
      <c r="U27" s="40">
        <v>7466.9642800000001</v>
      </c>
      <c r="V27" s="40">
        <v>7476.0536309999998</v>
      </c>
    </row>
    <row r="28" spans="1:22" x14ac:dyDescent="0.2">
      <c r="A28" s="7">
        <v>8000</v>
      </c>
      <c r="B28" s="7">
        <f t="shared" si="0"/>
        <v>10016</v>
      </c>
      <c r="C28" s="60"/>
      <c r="D28" s="60"/>
      <c r="E28" s="60">
        <v>5136461.7955597742</v>
      </c>
      <c r="F28" s="60"/>
      <c r="G28" s="60"/>
      <c r="H28" s="60"/>
      <c r="I28" s="60"/>
      <c r="J28" s="60"/>
      <c r="K28" s="60"/>
      <c r="L28" s="60">
        <v>5320000</v>
      </c>
      <c r="M28" s="60"/>
      <c r="N28" s="60">
        <v>5228230.8977798875</v>
      </c>
      <c r="O28" s="7">
        <f t="shared" si="1"/>
        <v>1000</v>
      </c>
      <c r="P28" s="7">
        <f t="shared" si="2"/>
        <v>4.6678812835873981E-4</v>
      </c>
      <c r="R28" s="41"/>
      <c r="S28" s="42">
        <v>2017</v>
      </c>
      <c r="T28" s="40">
        <v>7529.6196770000006</v>
      </c>
      <c r="U28" s="40">
        <v>7550.2621009999993</v>
      </c>
      <c r="V28" s="40">
        <v>7571.2591560000001</v>
      </c>
    </row>
    <row r="29" spans="1:22" x14ac:dyDescent="0.2">
      <c r="A29" s="7">
        <v>7000</v>
      </c>
      <c r="B29" s="7">
        <f t="shared" si="0"/>
        <v>9016</v>
      </c>
      <c r="C29" s="60"/>
      <c r="D29" s="60"/>
      <c r="E29" s="60">
        <v>7561695.7682437086</v>
      </c>
      <c r="F29" s="60"/>
      <c r="G29" s="60"/>
      <c r="H29" s="60"/>
      <c r="I29" s="60"/>
      <c r="J29" s="60"/>
      <c r="K29" s="60"/>
      <c r="L29" s="60"/>
      <c r="M29" s="60"/>
      <c r="N29" s="60">
        <v>7561695.7682437086</v>
      </c>
      <c r="O29" s="7">
        <f t="shared" si="1"/>
        <v>1000</v>
      </c>
      <c r="P29" s="7">
        <f t="shared" si="2"/>
        <v>4.4632016375839524E-4</v>
      </c>
      <c r="R29" s="41"/>
      <c r="S29" s="42">
        <v>2018</v>
      </c>
      <c r="T29" s="40">
        <v>7597.8155590000006</v>
      </c>
      <c r="U29" s="40">
        <v>7632.8193250000004</v>
      </c>
      <c r="V29" s="40">
        <v>7668.0933380000006</v>
      </c>
    </row>
    <row r="30" spans="1:22" x14ac:dyDescent="0.2">
      <c r="A30" s="7">
        <v>6000</v>
      </c>
      <c r="B30" s="7">
        <f t="shared" si="0"/>
        <v>8016</v>
      </c>
      <c r="C30" s="60"/>
      <c r="D30" s="60"/>
      <c r="E30" s="60">
        <v>11461003.338127356</v>
      </c>
      <c r="F30" s="60"/>
      <c r="G30" s="60"/>
      <c r="H30" s="60"/>
      <c r="I30" s="60"/>
      <c r="J30" s="60"/>
      <c r="K30" s="60"/>
      <c r="L30" s="60"/>
      <c r="M30" s="60"/>
      <c r="N30" s="60">
        <v>11461003.338127356</v>
      </c>
      <c r="O30" s="7">
        <f t="shared" si="1"/>
        <v>1000</v>
      </c>
      <c r="P30" s="7">
        <f t="shared" si="2"/>
        <v>5.1566575664935895E-4</v>
      </c>
      <c r="R30" s="41"/>
      <c r="S30" s="42">
        <v>2019</v>
      </c>
      <c r="T30" s="40">
        <v>7663.1369539999996</v>
      </c>
      <c r="U30" s="40">
        <v>7714.5769230000005</v>
      </c>
      <c r="V30" s="40">
        <v>7766.1240319999997</v>
      </c>
    </row>
    <row r="31" spans="1:22" x14ac:dyDescent="0.2">
      <c r="A31" s="7">
        <v>5000</v>
      </c>
      <c r="B31" s="7">
        <f t="shared" si="0"/>
        <v>7016</v>
      </c>
      <c r="C31" s="60"/>
      <c r="D31" s="60"/>
      <c r="E31" s="60">
        <v>17920172.319985621</v>
      </c>
      <c r="F31" s="60"/>
      <c r="G31" s="60"/>
      <c r="H31" s="60"/>
      <c r="I31" s="60"/>
      <c r="J31" s="60"/>
      <c r="K31" s="60"/>
      <c r="L31" s="60"/>
      <c r="M31" s="60">
        <v>5000000</v>
      </c>
      <c r="N31" s="60">
        <v>11460086.15999281</v>
      </c>
      <c r="O31" s="7">
        <f t="shared" si="1"/>
        <v>1000</v>
      </c>
      <c r="P31" s="7">
        <f t="shared" si="2"/>
        <v>-8.0025989652625311E-8</v>
      </c>
      <c r="R31" s="41"/>
      <c r="S31" s="42">
        <v>2020</v>
      </c>
      <c r="T31" s="40">
        <v>7725.8603080000003</v>
      </c>
      <c r="U31" s="40">
        <v>7795.482309</v>
      </c>
      <c r="V31" s="40">
        <v>7865.0186590000003</v>
      </c>
    </row>
    <row r="32" spans="1:22" x14ac:dyDescent="0.2">
      <c r="A32" s="7">
        <v>4000</v>
      </c>
      <c r="B32" s="7">
        <f t="shared" si="0"/>
        <v>6016</v>
      </c>
      <c r="C32" s="60"/>
      <c r="D32" s="60"/>
      <c r="E32" s="60">
        <v>28370429.822296716</v>
      </c>
      <c r="F32" s="60"/>
      <c r="G32" s="60"/>
      <c r="H32" s="60"/>
      <c r="I32" s="60"/>
      <c r="J32" s="60"/>
      <c r="K32" s="60"/>
      <c r="L32" s="60"/>
      <c r="M32" s="60">
        <v>7000000</v>
      </c>
      <c r="N32" s="60">
        <v>17685214.911148358</v>
      </c>
      <c r="O32" s="7">
        <f t="shared" si="1"/>
        <v>1000</v>
      </c>
      <c r="P32" s="7">
        <f t="shared" si="2"/>
        <v>5.4320086814770095E-4</v>
      </c>
      <c r="R32" s="41"/>
      <c r="S32" s="42">
        <v>2021</v>
      </c>
      <c r="T32" s="40">
        <v>7786.1591670000007</v>
      </c>
      <c r="U32" s="40">
        <v>7875.4646339999999</v>
      </c>
      <c r="V32" s="40">
        <v>7964.5485039999994</v>
      </c>
    </row>
    <row r="33" spans="1:22" x14ac:dyDescent="0.2">
      <c r="A33" s="7">
        <v>3000</v>
      </c>
      <c r="B33" s="7">
        <f t="shared" si="0"/>
        <v>5016</v>
      </c>
      <c r="C33" s="60"/>
      <c r="D33" s="60"/>
      <c r="E33" s="60">
        <v>44819892.720431454</v>
      </c>
      <c r="F33" s="60"/>
      <c r="G33" s="60"/>
      <c r="H33" s="60"/>
      <c r="I33" s="60"/>
      <c r="J33" s="60"/>
      <c r="K33" s="60"/>
      <c r="L33" s="60"/>
      <c r="M33" s="60">
        <v>14000000</v>
      </c>
      <c r="N33" s="60">
        <v>29409946.360215727</v>
      </c>
      <c r="O33" s="7">
        <f t="shared" si="1"/>
        <v>1000</v>
      </c>
      <c r="P33" s="7">
        <f t="shared" si="2"/>
        <v>6.6296799377181244E-4</v>
      </c>
      <c r="R33" s="41"/>
      <c r="S33" s="42">
        <v>2022</v>
      </c>
      <c r="T33" s="40">
        <v>7844.1093229999997</v>
      </c>
      <c r="U33" s="40">
        <v>7954.4689819999994</v>
      </c>
      <c r="V33" s="40">
        <v>8064.5846490000004</v>
      </c>
    </row>
    <row r="34" spans="1:22" x14ac:dyDescent="0.2">
      <c r="A34" s="7">
        <v>2000</v>
      </c>
      <c r="B34" s="7">
        <f t="shared" si="0"/>
        <v>4016</v>
      </c>
      <c r="C34" s="60"/>
      <c r="D34" s="60"/>
      <c r="E34" s="60">
        <v>72108132.516422033</v>
      </c>
      <c r="F34" s="60"/>
      <c r="G34" s="60"/>
      <c r="H34" s="60"/>
      <c r="I34" s="60"/>
      <c r="J34" s="60"/>
      <c r="K34" s="60"/>
      <c r="L34" s="60"/>
      <c r="M34" s="60">
        <v>27000000</v>
      </c>
      <c r="N34" s="60">
        <v>49554066.258211017</v>
      </c>
      <c r="O34" s="7">
        <f t="shared" si="1"/>
        <v>1000</v>
      </c>
      <c r="P34" s="7">
        <f t="shared" si="2"/>
        <v>6.8494242224274252E-4</v>
      </c>
      <c r="R34" s="41"/>
      <c r="S34" s="42">
        <v>2023</v>
      </c>
      <c r="T34" s="40">
        <v>7899.7031880000004</v>
      </c>
      <c r="U34" s="40">
        <v>8032.4874749999999</v>
      </c>
      <c r="V34" s="40">
        <v>8165.0840109999999</v>
      </c>
    </row>
    <row r="35" spans="1:22" x14ac:dyDescent="0.2">
      <c r="A35" s="7">
        <v>1000</v>
      </c>
      <c r="B35" s="7">
        <f t="shared" si="0"/>
        <v>3016</v>
      </c>
      <c r="C35" s="60"/>
      <c r="D35" s="60"/>
      <c r="E35" s="60">
        <v>115065665.60226192</v>
      </c>
      <c r="F35" s="60"/>
      <c r="G35" s="60"/>
      <c r="H35" s="60"/>
      <c r="I35" s="60"/>
      <c r="J35" s="60"/>
      <c r="K35" s="60"/>
      <c r="L35" s="60"/>
      <c r="M35" s="60">
        <v>50000000</v>
      </c>
      <c r="N35" s="60">
        <v>82532832.80113095</v>
      </c>
      <c r="O35" s="7">
        <f t="shared" si="1"/>
        <v>1000</v>
      </c>
      <c r="P35" s="7">
        <f t="shared" si="2"/>
        <v>6.6551080533084239E-4</v>
      </c>
      <c r="R35" s="41"/>
      <c r="S35" s="42">
        <v>2024</v>
      </c>
      <c r="T35" s="40">
        <v>7952.8743059999997</v>
      </c>
      <c r="U35" s="40">
        <v>8109.5328229999996</v>
      </c>
      <c r="V35" s="40">
        <v>8266.0668590000005</v>
      </c>
    </row>
    <row r="36" spans="1:22" x14ac:dyDescent="0.2">
      <c r="A36" s="7">
        <v>500</v>
      </c>
      <c r="B36" s="7">
        <f t="shared" si="0"/>
        <v>2516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>
        <v>100000000</v>
      </c>
      <c r="N36" s="60">
        <v>100000000</v>
      </c>
      <c r="O36" s="7">
        <f t="shared" si="1"/>
        <v>500</v>
      </c>
      <c r="P36" s="7">
        <f t="shared" si="2"/>
        <v>4.2327802417632991E-4</v>
      </c>
      <c r="R36" s="41"/>
      <c r="S36" s="42">
        <v>2025</v>
      </c>
      <c r="T36" s="40">
        <v>8003.5709260000003</v>
      </c>
      <c r="U36" s="40">
        <v>8185.6137570000001</v>
      </c>
      <c r="V36" s="40">
        <v>8367.5479319999995</v>
      </c>
    </row>
    <row r="37" spans="1:22" x14ac:dyDescent="0.2">
      <c r="A37" s="7">
        <v>400</v>
      </c>
      <c r="B37" s="7">
        <f t="shared" si="0"/>
        <v>2416</v>
      </c>
      <c r="C37" s="60"/>
      <c r="D37" s="60"/>
      <c r="E37" s="60"/>
      <c r="F37" s="60">
        <v>153000000</v>
      </c>
      <c r="G37" s="60">
        <v>162000000</v>
      </c>
      <c r="H37" s="60"/>
      <c r="I37" s="60"/>
      <c r="J37" s="60"/>
      <c r="K37" s="60"/>
      <c r="L37" s="60"/>
      <c r="M37" s="60"/>
      <c r="N37" s="60">
        <v>157500000</v>
      </c>
      <c r="O37" s="7">
        <f t="shared" si="1"/>
        <v>100</v>
      </c>
      <c r="P37" s="7">
        <f t="shared" si="2"/>
        <v>5.7499999999999999E-3</v>
      </c>
      <c r="R37" s="41"/>
      <c r="S37" s="42">
        <v>2026</v>
      </c>
      <c r="T37" s="40">
        <v>8051.8344770000003</v>
      </c>
      <c r="U37" s="40">
        <v>8260.7101239999993</v>
      </c>
      <c r="V37" s="40">
        <v>8469.4636599999994</v>
      </c>
    </row>
    <row r="38" spans="1:22" x14ac:dyDescent="0.2">
      <c r="A38" s="7">
        <v>200</v>
      </c>
      <c r="B38" s="7">
        <f>2016+A38</f>
        <v>2216</v>
      </c>
      <c r="C38" s="60"/>
      <c r="D38" s="60"/>
      <c r="E38" s="60"/>
      <c r="F38" s="60">
        <v>225000000</v>
      </c>
      <c r="G38" s="60">
        <v>231000000</v>
      </c>
      <c r="H38" s="60"/>
      <c r="I38" s="60"/>
      <c r="J38" s="60"/>
      <c r="K38" s="60"/>
      <c r="L38" s="60"/>
      <c r="M38" s="60">
        <v>150000000</v>
      </c>
      <c r="N38" s="60">
        <v>202000000</v>
      </c>
      <c r="O38" s="7">
        <f t="shared" si="1"/>
        <v>200</v>
      </c>
      <c r="P38" s="7">
        <f t="shared" si="2"/>
        <v>1.4126984126984128E-3</v>
      </c>
      <c r="R38" s="41"/>
      <c r="S38" s="42">
        <v>2027</v>
      </c>
      <c r="T38" s="40">
        <v>8097.8678329999993</v>
      </c>
      <c r="U38" s="40">
        <v>8334.8016430000007</v>
      </c>
      <c r="V38" s="40">
        <v>8571.6083259999996</v>
      </c>
    </row>
    <row r="39" spans="1:22" x14ac:dyDescent="0.2">
      <c r="A39" s="7">
        <v>1</v>
      </c>
      <c r="B39" s="7">
        <f t="shared" ref="B39:B102" si="3">2016-A39</f>
        <v>2015</v>
      </c>
      <c r="C39" s="60"/>
      <c r="D39" s="60">
        <v>225820000</v>
      </c>
      <c r="E39" s="60">
        <v>188239090.41632837</v>
      </c>
      <c r="F39" s="60">
        <v>252000000</v>
      </c>
      <c r="G39" s="60">
        <v>255000000</v>
      </c>
      <c r="H39" s="60">
        <v>270000000</v>
      </c>
      <c r="I39" s="60">
        <v>330000000</v>
      </c>
      <c r="J39" s="60"/>
      <c r="K39" s="60">
        <v>300000000</v>
      </c>
      <c r="L39" s="60">
        <v>133000000</v>
      </c>
      <c r="M39" s="60">
        <v>170000000</v>
      </c>
      <c r="N39" s="60">
        <v>236006565.60181427</v>
      </c>
      <c r="O39" s="7">
        <f t="shared" si="1"/>
        <v>201</v>
      </c>
      <c r="P39" s="7">
        <f t="shared" si="2"/>
        <v>8.375588789176462E-4</v>
      </c>
      <c r="R39" s="41"/>
      <c r="S39" s="42">
        <v>2028</v>
      </c>
      <c r="T39" s="40">
        <v>8142.0650009999999</v>
      </c>
      <c r="U39" s="40">
        <v>8407.9003520000006</v>
      </c>
      <c r="V39" s="40">
        <v>8673.6067540000004</v>
      </c>
    </row>
    <row r="40" spans="1:22" x14ac:dyDescent="0.2">
      <c r="A40" s="7">
        <v>100</v>
      </c>
      <c r="B40" s="7">
        <f t="shared" si="3"/>
        <v>1916</v>
      </c>
      <c r="C40" s="60"/>
      <c r="D40" s="60"/>
      <c r="E40" s="60">
        <v>195062192.49441931</v>
      </c>
      <c r="F40" s="60"/>
      <c r="G40" s="60"/>
      <c r="H40" s="60"/>
      <c r="I40" s="60"/>
      <c r="J40" s="60"/>
      <c r="K40" s="60"/>
      <c r="L40" s="60"/>
      <c r="M40" s="60"/>
      <c r="N40" s="60">
        <v>195062192.49441931</v>
      </c>
      <c r="O40" s="7">
        <f t="shared" si="1"/>
        <v>99</v>
      </c>
      <c r="P40" s="7">
        <f t="shared" si="2"/>
        <v>-1.75240686750684E-3</v>
      </c>
      <c r="R40" s="41"/>
      <c r="S40" s="42">
        <v>2029</v>
      </c>
      <c r="T40" s="40">
        <v>8184.9278409999997</v>
      </c>
      <c r="U40" s="40">
        <v>8480.0273560000005</v>
      </c>
      <c r="V40" s="40">
        <v>8774.9920230000098</v>
      </c>
    </row>
    <row r="41" spans="1:22" x14ac:dyDescent="0.2">
      <c r="A41" s="7">
        <v>200</v>
      </c>
      <c r="B41" s="7">
        <f t="shared" si="3"/>
        <v>1816</v>
      </c>
      <c r="C41" s="60"/>
      <c r="D41" s="60"/>
      <c r="E41" s="60">
        <v>202309552.90875453</v>
      </c>
      <c r="F41" s="60">
        <v>257000000</v>
      </c>
      <c r="G41" s="60">
        <v>256000000</v>
      </c>
      <c r="H41" s="60"/>
      <c r="I41" s="60"/>
      <c r="J41" s="60"/>
      <c r="K41" s="60"/>
      <c r="L41" s="60"/>
      <c r="M41" s="60">
        <v>190000000</v>
      </c>
      <c r="N41" s="60">
        <v>226327388.22718865</v>
      </c>
      <c r="O41" s="7">
        <f>B39-B41</f>
        <v>199</v>
      </c>
      <c r="P41" s="7">
        <f>(N41-N39)/(N39*O41)</f>
        <v>-2.0609207273756017E-4</v>
      </c>
      <c r="R41" s="41"/>
      <c r="S41" s="42">
        <v>2030</v>
      </c>
      <c r="T41" s="40">
        <v>8226.8207999999995</v>
      </c>
      <c r="U41" s="40">
        <v>8551.1986440000001</v>
      </c>
      <c r="V41" s="40">
        <v>8875.4329030000008</v>
      </c>
    </row>
    <row r="42" spans="1:22" x14ac:dyDescent="0.2">
      <c r="A42" s="7">
        <v>300</v>
      </c>
      <c r="B42" s="7">
        <f t="shared" si="3"/>
        <v>1716</v>
      </c>
      <c r="C42" s="60"/>
      <c r="D42" s="60"/>
      <c r="E42" s="60">
        <v>205316554.39333758</v>
      </c>
      <c r="F42" s="60"/>
      <c r="G42" s="60"/>
      <c r="H42" s="60"/>
      <c r="I42" s="60"/>
      <c r="J42" s="60"/>
      <c r="K42" s="60"/>
      <c r="L42" s="60"/>
      <c r="M42" s="60"/>
      <c r="N42" s="60">
        <v>205316554.39333758</v>
      </c>
      <c r="O42" s="7">
        <f>B41-B42</f>
        <v>100</v>
      </c>
      <c r="P42" s="7">
        <f>(N42-N41)/(N41*O42)</f>
        <v>-9.2833810341858762E-4</v>
      </c>
      <c r="R42" s="41"/>
      <c r="S42" s="42">
        <v>2031</v>
      </c>
      <c r="T42" s="40">
        <v>8267.9006509999999</v>
      </c>
      <c r="U42" s="40">
        <v>8621.4157749999995</v>
      </c>
      <c r="V42" s="40">
        <v>8974.7920890000005</v>
      </c>
    </row>
    <row r="43" spans="1:22" x14ac:dyDescent="0.2">
      <c r="A43" s="7">
        <v>400</v>
      </c>
      <c r="B43" s="7">
        <f t="shared" si="3"/>
        <v>1616</v>
      </c>
      <c r="C43" s="60"/>
      <c r="D43" s="60"/>
      <c r="E43" s="60">
        <v>208909833.53006211</v>
      </c>
      <c r="F43" s="60">
        <v>206000000</v>
      </c>
      <c r="G43" s="60">
        <v>190000000</v>
      </c>
      <c r="H43" s="60"/>
      <c r="I43" s="60"/>
      <c r="J43" s="60"/>
      <c r="K43" s="60"/>
      <c r="L43" s="60"/>
      <c r="M43" s="60">
        <v>206000000</v>
      </c>
      <c r="N43" s="60">
        <v>202727458.38251552</v>
      </c>
      <c r="O43" s="7">
        <f>B41-B43</f>
        <v>200</v>
      </c>
      <c r="P43" s="7">
        <f>(N43-N41)/(N41*O43)</f>
        <v>-5.2136707867152579E-4</v>
      </c>
      <c r="R43" s="41"/>
      <c r="S43" s="42">
        <v>2032</v>
      </c>
      <c r="T43" s="40">
        <v>8308.1004950000006</v>
      </c>
      <c r="U43" s="40">
        <v>8690.6735059999992</v>
      </c>
      <c r="V43" s="40">
        <v>9073.1551390000004</v>
      </c>
    </row>
    <row r="44" spans="1:22" x14ac:dyDescent="0.2">
      <c r="A44" s="7">
        <v>500</v>
      </c>
      <c r="B44" s="7">
        <f t="shared" si="3"/>
        <v>1516</v>
      </c>
      <c r="C44" s="60"/>
      <c r="D44" s="60"/>
      <c r="E44" s="60">
        <v>210429836.56061304</v>
      </c>
      <c r="F44" s="60">
        <v>207000000</v>
      </c>
      <c r="G44" s="60"/>
      <c r="H44" s="60"/>
      <c r="I44" s="60"/>
      <c r="J44" s="60"/>
      <c r="K44" s="60"/>
      <c r="L44" s="60"/>
      <c r="M44" s="60"/>
      <c r="N44" s="60">
        <v>208714918.28030652</v>
      </c>
      <c r="O44" s="7">
        <f t="shared" ref="O44:O75" si="4">B43-B44</f>
        <v>100</v>
      </c>
      <c r="P44" s="7">
        <f t="shared" ref="P44:P65" si="5">(N44-N43)/(N43*O44)</f>
        <v>2.95345285022692E-4</v>
      </c>
      <c r="R44" s="41"/>
      <c r="S44" s="42">
        <v>2033</v>
      </c>
      <c r="T44" s="40">
        <v>8347.2755799999995</v>
      </c>
      <c r="U44" s="40">
        <v>8758.9731140000004</v>
      </c>
      <c r="V44" s="40">
        <v>9170.7036719999996</v>
      </c>
    </row>
    <row r="45" spans="1:22" x14ac:dyDescent="0.2">
      <c r="A45" s="7">
        <v>600</v>
      </c>
      <c r="B45" s="7">
        <f t="shared" si="3"/>
        <v>1416</v>
      </c>
      <c r="C45" s="60"/>
      <c r="D45" s="60"/>
      <c r="E45" s="60">
        <v>212642769.09800315</v>
      </c>
      <c r="F45" s="60">
        <v>208000000</v>
      </c>
      <c r="G45" s="60">
        <v>206000000</v>
      </c>
      <c r="H45" s="60"/>
      <c r="I45" s="60"/>
      <c r="J45" s="60">
        <v>237000000</v>
      </c>
      <c r="K45" s="60"/>
      <c r="L45" s="60"/>
      <c r="M45" s="60">
        <v>200000000</v>
      </c>
      <c r="N45" s="60">
        <v>212728553.81960061</v>
      </c>
      <c r="O45" s="7">
        <f t="shared" si="4"/>
        <v>100</v>
      </c>
      <c r="P45" s="7">
        <f t="shared" si="5"/>
        <v>1.9230228353412361E-4</v>
      </c>
      <c r="R45" s="41"/>
      <c r="S45" s="42">
        <v>2034</v>
      </c>
      <c r="T45" s="40">
        <v>8385.173338999999</v>
      </c>
      <c r="U45" s="40">
        <v>8826.3156159999999</v>
      </c>
      <c r="V45" s="40">
        <v>9267.7333749999998</v>
      </c>
    </row>
    <row r="46" spans="1:22" x14ac:dyDescent="0.2">
      <c r="A46" s="7">
        <v>700</v>
      </c>
      <c r="B46" s="7">
        <f t="shared" si="3"/>
        <v>1316</v>
      </c>
      <c r="C46" s="60"/>
      <c r="D46" s="60"/>
      <c r="E46" s="60">
        <v>225835011.89248493</v>
      </c>
      <c r="F46" s="60">
        <v>206000000</v>
      </c>
      <c r="G46" s="60">
        <v>207000000</v>
      </c>
      <c r="H46" s="60"/>
      <c r="I46" s="60"/>
      <c r="J46" s="60"/>
      <c r="K46" s="60"/>
      <c r="L46" s="60"/>
      <c r="M46" s="60"/>
      <c r="N46" s="60">
        <v>212945003.96416166</v>
      </c>
      <c r="O46" s="7">
        <f t="shared" si="4"/>
        <v>100</v>
      </c>
      <c r="P46" s="7">
        <f t="shared" si="5"/>
        <v>1.0174945519754142E-5</v>
      </c>
      <c r="R46" s="41"/>
      <c r="S46" s="42">
        <v>2035</v>
      </c>
      <c r="T46" s="40">
        <v>8421.5921899999994</v>
      </c>
      <c r="U46" s="40">
        <v>8892.701939999999</v>
      </c>
      <c r="V46" s="40">
        <v>9364.4907210000001</v>
      </c>
    </row>
    <row r="47" spans="1:22" x14ac:dyDescent="0.2">
      <c r="A47" s="7">
        <v>800</v>
      </c>
      <c r="B47" s="7">
        <f t="shared" si="3"/>
        <v>1216</v>
      </c>
      <c r="C47" s="60"/>
      <c r="D47" s="60"/>
      <c r="E47" s="60">
        <v>240487640.35510677</v>
      </c>
      <c r="F47" s="60">
        <v>224000000</v>
      </c>
      <c r="G47" s="60">
        <v>224000000</v>
      </c>
      <c r="H47" s="60"/>
      <c r="I47" s="60"/>
      <c r="J47" s="60">
        <v>261000000</v>
      </c>
      <c r="K47" s="60"/>
      <c r="L47" s="60"/>
      <c r="M47" s="60">
        <v>220000000</v>
      </c>
      <c r="N47" s="60">
        <v>233897528.07102135</v>
      </c>
      <c r="O47" s="7">
        <f t="shared" si="4"/>
        <v>100</v>
      </c>
      <c r="P47" s="7">
        <f t="shared" si="5"/>
        <v>9.8394062865104657E-4</v>
      </c>
      <c r="R47" s="41"/>
      <c r="S47" s="42">
        <v>2036</v>
      </c>
      <c r="T47" s="40">
        <v>8456.4941589999999</v>
      </c>
      <c r="U47" s="40">
        <v>8958.1266909999995</v>
      </c>
      <c r="V47" s="40">
        <v>9461.0328079999999</v>
      </c>
    </row>
    <row r="48" spans="1:22" x14ac:dyDescent="0.2">
      <c r="A48" s="7">
        <v>900</v>
      </c>
      <c r="B48" s="7">
        <f t="shared" si="3"/>
        <v>1116</v>
      </c>
      <c r="C48" s="60"/>
      <c r="D48" s="60"/>
      <c r="E48" s="60">
        <v>268747447.90684998</v>
      </c>
      <c r="F48" s="60">
        <v>222000000</v>
      </c>
      <c r="G48" s="60">
        <v>226000000</v>
      </c>
      <c r="H48" s="60"/>
      <c r="I48" s="60"/>
      <c r="J48" s="60"/>
      <c r="K48" s="60"/>
      <c r="L48" s="60"/>
      <c r="M48" s="60"/>
      <c r="N48" s="60">
        <v>238915815.96895</v>
      </c>
      <c r="O48" s="7">
        <f t="shared" si="4"/>
        <v>100</v>
      </c>
      <c r="P48" s="7">
        <f t="shared" si="5"/>
        <v>2.1455070257967357E-4</v>
      </c>
      <c r="R48" s="41"/>
      <c r="S48" s="42">
        <v>2037</v>
      </c>
      <c r="T48" s="40">
        <v>8489.897121</v>
      </c>
      <c r="U48" s="40">
        <v>9022.5900750000001</v>
      </c>
      <c r="V48" s="40">
        <v>9557.381222</v>
      </c>
    </row>
    <row r="49" spans="1:22" x14ac:dyDescent="0.2">
      <c r="A49" s="7">
        <v>1000</v>
      </c>
      <c r="B49" s="7">
        <f t="shared" si="3"/>
        <v>1016</v>
      </c>
      <c r="C49" s="60"/>
      <c r="D49" s="60">
        <v>267329999.99999997</v>
      </c>
      <c r="E49" s="60">
        <v>295040195.21180671</v>
      </c>
      <c r="F49" s="60">
        <v>253000000</v>
      </c>
      <c r="G49" s="60">
        <v>254000000</v>
      </c>
      <c r="H49" s="60">
        <v>275000000</v>
      </c>
      <c r="I49" s="60">
        <v>345000000</v>
      </c>
      <c r="J49" s="60">
        <v>280000000</v>
      </c>
      <c r="K49" s="60"/>
      <c r="L49" s="60"/>
      <c r="M49" s="60">
        <v>265000000</v>
      </c>
      <c r="N49" s="60">
        <v>279296274.40147585</v>
      </c>
      <c r="O49" s="7">
        <f t="shared" si="4"/>
        <v>100</v>
      </c>
      <c r="P49" s="7">
        <f t="shared" si="5"/>
        <v>1.6901542607699847E-3</v>
      </c>
      <c r="R49" s="41"/>
      <c r="S49" s="42">
        <v>2038</v>
      </c>
      <c r="T49" s="40">
        <v>8521.7115450000001</v>
      </c>
      <c r="U49" s="40">
        <v>9086.1037969999998</v>
      </c>
      <c r="V49" s="40">
        <v>9653.7148019999986</v>
      </c>
    </row>
    <row r="50" spans="1:22" x14ac:dyDescent="0.2">
      <c r="A50" s="7">
        <v>1100</v>
      </c>
      <c r="B50" s="7">
        <f t="shared" si="3"/>
        <v>916</v>
      </c>
      <c r="C50" s="60"/>
      <c r="D50" s="60"/>
      <c r="E50" s="60">
        <v>352606918.79904175</v>
      </c>
      <c r="F50" s="60">
        <v>299000000</v>
      </c>
      <c r="G50" s="60">
        <v>301000000</v>
      </c>
      <c r="H50" s="60"/>
      <c r="I50" s="60"/>
      <c r="J50" s="60"/>
      <c r="K50" s="60"/>
      <c r="L50" s="60"/>
      <c r="M50" s="60">
        <v>320000000</v>
      </c>
      <c r="N50" s="60">
        <v>318151729.69976044</v>
      </c>
      <c r="O50" s="7">
        <f t="shared" si="4"/>
        <v>100</v>
      </c>
      <c r="P50" s="7">
        <f t="shared" si="5"/>
        <v>1.3911913211714247E-3</v>
      </c>
      <c r="R50" s="41"/>
      <c r="S50" s="42">
        <v>2039</v>
      </c>
      <c r="T50" s="40">
        <v>8551.8386030000001</v>
      </c>
      <c r="U50" s="40">
        <v>9148.6836490000005</v>
      </c>
      <c r="V50" s="40">
        <v>9750.2405409999901</v>
      </c>
    </row>
    <row r="51" spans="1:22" x14ac:dyDescent="0.2">
      <c r="A51" s="7">
        <v>1200</v>
      </c>
      <c r="B51" s="7">
        <f t="shared" si="3"/>
        <v>816</v>
      </c>
      <c r="C51" s="60"/>
      <c r="D51" s="60"/>
      <c r="E51" s="60">
        <v>393081040.95568866</v>
      </c>
      <c r="F51" s="60">
        <v>400000000</v>
      </c>
      <c r="G51" s="60">
        <v>400000000</v>
      </c>
      <c r="H51" s="60"/>
      <c r="I51" s="60"/>
      <c r="J51" s="60">
        <v>384000000</v>
      </c>
      <c r="K51" s="60">
        <v>450000000</v>
      </c>
      <c r="L51" s="60"/>
      <c r="M51" s="60">
        <v>360000000</v>
      </c>
      <c r="N51" s="60">
        <v>397846840.15928149</v>
      </c>
      <c r="O51" s="7">
        <f t="shared" si="4"/>
        <v>100</v>
      </c>
      <c r="P51" s="7">
        <f t="shared" si="5"/>
        <v>2.5049403482649388E-3</v>
      </c>
      <c r="R51" s="41"/>
      <c r="S51" s="42">
        <v>2040</v>
      </c>
      <c r="T51" s="40">
        <v>8580.1887839999999</v>
      </c>
      <c r="U51" s="40">
        <v>9210.3370040000009</v>
      </c>
      <c r="V51" s="40">
        <v>9847.12901099999</v>
      </c>
    </row>
    <row r="52" spans="1:22" x14ac:dyDescent="0.2">
      <c r="A52" s="7">
        <v>1250</v>
      </c>
      <c r="B52" s="7">
        <f t="shared" si="3"/>
        <v>766</v>
      </c>
      <c r="C52" s="60"/>
      <c r="D52" s="60"/>
      <c r="E52" s="60"/>
      <c r="F52" s="60">
        <v>417000000</v>
      </c>
      <c r="G52" s="60"/>
      <c r="H52" s="60"/>
      <c r="I52" s="60"/>
      <c r="J52" s="60"/>
      <c r="K52" s="60"/>
      <c r="L52" s="60"/>
      <c r="M52" s="60"/>
      <c r="N52" s="60">
        <v>417000000</v>
      </c>
      <c r="O52" s="7">
        <f t="shared" si="4"/>
        <v>50</v>
      </c>
      <c r="P52" s="7">
        <f t="shared" si="5"/>
        <v>9.6284086775958171E-4</v>
      </c>
      <c r="R52" s="41"/>
      <c r="S52" s="42">
        <v>2041</v>
      </c>
      <c r="T52" s="40">
        <v>8606.7096139999903</v>
      </c>
      <c r="U52" s="40">
        <v>9271.0632729999998</v>
      </c>
      <c r="V52" s="40">
        <v>9944.4685370000007</v>
      </c>
    </row>
    <row r="53" spans="1:22" x14ac:dyDescent="0.2">
      <c r="A53" s="7">
        <v>1300</v>
      </c>
      <c r="B53" s="7">
        <f t="shared" si="3"/>
        <v>716</v>
      </c>
      <c r="C53" s="60"/>
      <c r="D53" s="60"/>
      <c r="E53" s="60">
        <v>392403532.4260329</v>
      </c>
      <c r="F53" s="60">
        <v>431000000</v>
      </c>
      <c r="G53" s="60">
        <v>432000000</v>
      </c>
      <c r="H53" s="60"/>
      <c r="I53" s="60"/>
      <c r="J53" s="60"/>
      <c r="K53" s="60"/>
      <c r="L53" s="60"/>
      <c r="M53" s="60">
        <v>360000000</v>
      </c>
      <c r="N53" s="60">
        <v>403850883.1065082</v>
      </c>
      <c r="O53" s="7">
        <f t="shared" si="4"/>
        <v>50</v>
      </c>
      <c r="P53" s="7">
        <f t="shared" si="5"/>
        <v>-6.3065308841687311E-4</v>
      </c>
      <c r="R53" s="41"/>
      <c r="S53" s="42">
        <v>2042</v>
      </c>
      <c r="T53" s="40">
        <v>8631.3478570000007</v>
      </c>
      <c r="U53" s="40">
        <v>9330.8458900000005</v>
      </c>
      <c r="V53" s="40">
        <v>10042.309956000001</v>
      </c>
    </row>
    <row r="54" spans="1:22" x14ac:dyDescent="0.2">
      <c r="A54" s="7">
        <v>1340</v>
      </c>
      <c r="B54" s="7">
        <f t="shared" si="3"/>
        <v>676</v>
      </c>
      <c r="C54" s="60"/>
      <c r="D54" s="60"/>
      <c r="E54" s="60"/>
      <c r="F54" s="60">
        <v>442000000</v>
      </c>
      <c r="G54" s="60"/>
      <c r="H54" s="60"/>
      <c r="I54" s="60"/>
      <c r="J54" s="60">
        <v>378000000</v>
      </c>
      <c r="K54" s="60"/>
      <c r="L54" s="60"/>
      <c r="M54" s="60"/>
      <c r="N54" s="60">
        <v>410000000</v>
      </c>
      <c r="O54" s="7">
        <f t="shared" si="4"/>
        <v>40</v>
      </c>
      <c r="P54" s="7">
        <f t="shared" si="5"/>
        <v>3.8065515953509063E-4</v>
      </c>
      <c r="R54" s="41"/>
      <c r="S54" s="42">
        <v>2043</v>
      </c>
      <c r="T54" s="40">
        <v>8654.0163359999988</v>
      </c>
      <c r="U54" s="40">
        <v>9389.6559289999987</v>
      </c>
      <c r="V54" s="40">
        <v>10140.733844</v>
      </c>
    </row>
    <row r="55" spans="1:22" x14ac:dyDescent="0.2">
      <c r="A55" s="7">
        <v>1400</v>
      </c>
      <c r="B55" s="7">
        <f t="shared" si="3"/>
        <v>616</v>
      </c>
      <c r="C55" s="60"/>
      <c r="D55" s="60"/>
      <c r="E55" s="60">
        <v>389774827.60628933</v>
      </c>
      <c r="F55" s="60">
        <v>375000000</v>
      </c>
      <c r="G55" s="60">
        <v>374000000</v>
      </c>
      <c r="H55" s="60"/>
      <c r="I55" s="60"/>
      <c r="J55" s="60"/>
      <c r="K55" s="60"/>
      <c r="L55" s="60"/>
      <c r="M55" s="60">
        <v>350000000</v>
      </c>
      <c r="N55" s="60">
        <v>372193706.90157235</v>
      </c>
      <c r="O55" s="7">
        <f t="shared" si="4"/>
        <v>60</v>
      </c>
      <c r="P55" s="7">
        <f t="shared" si="5"/>
        <v>-1.5368411828629127E-3</v>
      </c>
      <c r="R55" s="41"/>
      <c r="S55" s="42">
        <v>2044</v>
      </c>
      <c r="T55" s="40">
        <v>8674.6214920000002</v>
      </c>
      <c r="U55" s="40">
        <v>9447.4546489999993</v>
      </c>
      <c r="V55" s="40">
        <v>10239.810063999999</v>
      </c>
    </row>
    <row r="56" spans="1:22" x14ac:dyDescent="0.2">
      <c r="A56" s="7">
        <v>1500</v>
      </c>
      <c r="B56" s="7">
        <f t="shared" si="3"/>
        <v>516</v>
      </c>
      <c r="C56" s="60"/>
      <c r="D56" s="60">
        <v>438428000</v>
      </c>
      <c r="E56" s="60">
        <v>461367657.68083769</v>
      </c>
      <c r="F56" s="60">
        <v>461000000</v>
      </c>
      <c r="G56" s="60">
        <v>460000000</v>
      </c>
      <c r="H56" s="60">
        <v>440000000</v>
      </c>
      <c r="I56" s="60">
        <v>540000000</v>
      </c>
      <c r="J56" s="60">
        <v>427000000</v>
      </c>
      <c r="K56" s="60"/>
      <c r="L56" s="60"/>
      <c r="M56" s="60">
        <v>425000000</v>
      </c>
      <c r="N56" s="60">
        <v>456599457.2101047</v>
      </c>
      <c r="O56" s="7">
        <f t="shared" si="4"/>
        <v>100</v>
      </c>
      <c r="P56" s="7">
        <f t="shared" si="5"/>
        <v>2.2677909041286851E-3</v>
      </c>
      <c r="R56" s="41"/>
      <c r="S56" s="42">
        <v>2045</v>
      </c>
      <c r="T56" s="40">
        <v>8693.091461</v>
      </c>
      <c r="U56" s="40">
        <v>9504.2095719999998</v>
      </c>
      <c r="V56" s="40">
        <v>10339.587097</v>
      </c>
    </row>
    <row r="57" spans="1:22" x14ac:dyDescent="0.2">
      <c r="A57" s="7">
        <v>1600</v>
      </c>
      <c r="B57" s="7">
        <f t="shared" si="3"/>
        <v>416</v>
      </c>
      <c r="C57" s="60"/>
      <c r="D57" s="61">
        <v>556148000</v>
      </c>
      <c r="E57" s="60">
        <v>553956116.98668015</v>
      </c>
      <c r="F57" s="60">
        <v>578000000</v>
      </c>
      <c r="G57" s="60">
        <v>579000000</v>
      </c>
      <c r="H57" s="60"/>
      <c r="I57" s="60"/>
      <c r="J57" s="60">
        <v>498000000</v>
      </c>
      <c r="K57" s="60"/>
      <c r="L57" s="60"/>
      <c r="M57" s="60">
        <v>545000000</v>
      </c>
      <c r="N57" s="60">
        <v>551684019.49777997</v>
      </c>
      <c r="O57" s="7">
        <f t="shared" si="4"/>
        <v>100</v>
      </c>
      <c r="P57" s="7">
        <f t="shared" si="5"/>
        <v>2.082450182237558E-3</v>
      </c>
      <c r="R57" s="41"/>
      <c r="S57" s="42">
        <v>2046</v>
      </c>
      <c r="T57" s="40">
        <v>8709.3912500000006</v>
      </c>
      <c r="U57" s="40">
        <v>9559.9091950000002</v>
      </c>
      <c r="V57" s="40">
        <v>10440.102500000001</v>
      </c>
    </row>
    <row r="58" spans="1:22" x14ac:dyDescent="0.2">
      <c r="A58" s="7">
        <v>1650</v>
      </c>
      <c r="B58" s="7">
        <f t="shared" si="3"/>
        <v>366</v>
      </c>
      <c r="C58" s="60"/>
      <c r="D58" s="60"/>
      <c r="E58" s="60"/>
      <c r="F58" s="60"/>
      <c r="G58" s="60"/>
      <c r="H58" s="60"/>
      <c r="I58" s="60"/>
      <c r="J58" s="60">
        <v>516000000</v>
      </c>
      <c r="K58" s="60">
        <v>500000000</v>
      </c>
      <c r="L58" s="60">
        <v>545000000</v>
      </c>
      <c r="M58" s="60">
        <v>545000000</v>
      </c>
      <c r="N58" s="60">
        <v>526500000</v>
      </c>
      <c r="O58" s="7">
        <f t="shared" si="4"/>
        <v>50</v>
      </c>
      <c r="P58" s="7">
        <f t="shared" si="5"/>
        <v>-9.1298709434092307E-4</v>
      </c>
      <c r="R58" s="41"/>
      <c r="S58" s="42">
        <v>2047</v>
      </c>
      <c r="T58" s="40">
        <v>8723.5112870000012</v>
      </c>
      <c r="U58" s="40">
        <v>9614.5454399999999</v>
      </c>
      <c r="V58" s="40">
        <v>10541.359818000001</v>
      </c>
    </row>
    <row r="59" spans="1:22" x14ac:dyDescent="0.2">
      <c r="A59" s="7">
        <v>1700</v>
      </c>
      <c r="B59" s="7">
        <f t="shared" si="3"/>
        <v>316</v>
      </c>
      <c r="C59" s="60"/>
      <c r="D59" s="61">
        <v>603490000</v>
      </c>
      <c r="E59" s="60">
        <v>603167544.06681061</v>
      </c>
      <c r="F59" s="60">
        <v>680000000</v>
      </c>
      <c r="G59" s="60">
        <v>679000000</v>
      </c>
      <c r="H59" s="60"/>
      <c r="I59" s="60"/>
      <c r="J59" s="60">
        <v>641000000</v>
      </c>
      <c r="K59" s="60"/>
      <c r="L59" s="60"/>
      <c r="M59" s="60">
        <v>610000000</v>
      </c>
      <c r="N59" s="60">
        <v>636109590.67780173</v>
      </c>
      <c r="O59" s="7">
        <f t="shared" si="4"/>
        <v>50</v>
      </c>
      <c r="P59" s="7">
        <f t="shared" si="5"/>
        <v>4.1637071482545761E-3</v>
      </c>
      <c r="R59" s="41"/>
      <c r="S59" s="42">
        <v>2048</v>
      </c>
      <c r="T59" s="40">
        <v>8735.4414070000003</v>
      </c>
      <c r="U59" s="40">
        <v>9668.0934319999997</v>
      </c>
      <c r="V59" s="40">
        <v>10643.322098999999</v>
      </c>
    </row>
    <row r="60" spans="1:22" x14ac:dyDescent="0.2">
      <c r="A60" s="7">
        <v>1750</v>
      </c>
      <c r="B60" s="7">
        <f t="shared" si="3"/>
        <v>266</v>
      </c>
      <c r="C60" s="60"/>
      <c r="D60" s="60"/>
      <c r="E60" s="60">
        <v>811562143.9450171</v>
      </c>
      <c r="F60" s="60">
        <v>771000000</v>
      </c>
      <c r="G60" s="60">
        <v>770000000</v>
      </c>
      <c r="H60" s="60">
        <v>735000000</v>
      </c>
      <c r="I60" s="60">
        <v>805000000</v>
      </c>
      <c r="J60" s="60">
        <v>731000000</v>
      </c>
      <c r="K60" s="60">
        <v>795000000</v>
      </c>
      <c r="L60" s="60">
        <v>728000000</v>
      </c>
      <c r="M60" s="60">
        <v>720000000</v>
      </c>
      <c r="N60" s="60">
        <v>762951349.32722414</v>
      </c>
      <c r="O60" s="7">
        <f t="shared" si="4"/>
        <v>50</v>
      </c>
      <c r="P60" s="7">
        <f t="shared" si="5"/>
        <v>3.9880473587661875E-3</v>
      </c>
      <c r="R60" s="41"/>
      <c r="S60" s="42">
        <v>2049</v>
      </c>
      <c r="T60" s="40">
        <v>8745.1848559999999</v>
      </c>
      <c r="U60" s="40">
        <v>9720.525979</v>
      </c>
      <c r="V60" s="40">
        <v>10745.925649000001</v>
      </c>
    </row>
    <row r="61" spans="1:22" x14ac:dyDescent="0.2">
      <c r="A61" s="7">
        <v>1800</v>
      </c>
      <c r="B61" s="7">
        <f t="shared" si="3"/>
        <v>216</v>
      </c>
      <c r="C61" s="60"/>
      <c r="D61" s="60">
        <v>712000000</v>
      </c>
      <c r="E61" s="60">
        <v>989313102.6693759</v>
      </c>
      <c r="F61" s="60">
        <v>954000000</v>
      </c>
      <c r="G61" s="60">
        <v>954000000</v>
      </c>
      <c r="H61" s="60"/>
      <c r="I61" s="60"/>
      <c r="J61" s="60">
        <v>890000000</v>
      </c>
      <c r="K61" s="60"/>
      <c r="L61" s="60">
        <v>906000000</v>
      </c>
      <c r="M61" s="60">
        <v>900000000</v>
      </c>
      <c r="N61" s="60">
        <v>900759014.66705358</v>
      </c>
      <c r="O61" s="7">
        <f t="shared" si="4"/>
        <v>50</v>
      </c>
      <c r="P61" s="7">
        <f t="shared" si="5"/>
        <v>3.6124889342249466E-3</v>
      </c>
      <c r="R61" s="41"/>
      <c r="S61" s="42">
        <v>2050</v>
      </c>
      <c r="T61" s="40">
        <v>8752.7545829999999</v>
      </c>
      <c r="U61" s="40">
        <v>9771.8227530000004</v>
      </c>
      <c r="V61" s="40">
        <v>10849.107460000001</v>
      </c>
    </row>
    <row r="62" spans="1:22" x14ac:dyDescent="0.2">
      <c r="A62" s="7">
        <v>1850</v>
      </c>
      <c r="B62" s="7">
        <f t="shared" si="3"/>
        <v>166</v>
      </c>
      <c r="C62" s="60"/>
      <c r="D62" s="60"/>
      <c r="E62" s="60">
        <v>1262675509.9630523</v>
      </c>
      <c r="F62" s="60">
        <v>1241000000</v>
      </c>
      <c r="G62" s="60">
        <v>1241000000</v>
      </c>
      <c r="H62" s="60"/>
      <c r="I62" s="60"/>
      <c r="J62" s="60">
        <v>1190000000</v>
      </c>
      <c r="K62" s="60">
        <v>1265000000</v>
      </c>
      <c r="L62" s="60"/>
      <c r="M62" s="60">
        <v>1200000000</v>
      </c>
      <c r="N62" s="60">
        <v>1233279251.6605086</v>
      </c>
      <c r="O62" s="7">
        <f t="shared" si="4"/>
        <v>50</v>
      </c>
      <c r="P62" s="7">
        <f t="shared" si="5"/>
        <v>7.3831120550342556E-3</v>
      </c>
      <c r="R62" s="41"/>
      <c r="S62" s="42">
        <v>2051</v>
      </c>
      <c r="T62" s="40">
        <v>8758.1587329999984</v>
      </c>
      <c r="U62" s="40">
        <v>9821.9792039999993</v>
      </c>
      <c r="V62" s="40">
        <v>10952.856871</v>
      </c>
    </row>
    <row r="63" spans="1:22" x14ac:dyDescent="0.2">
      <c r="A63" s="7">
        <v>1875</v>
      </c>
      <c r="B63" s="7">
        <f t="shared" si="3"/>
        <v>141</v>
      </c>
      <c r="C63" s="60"/>
      <c r="D63" s="60">
        <v>884000000</v>
      </c>
      <c r="E63" s="60"/>
      <c r="F63" s="60"/>
      <c r="G63" s="60"/>
      <c r="H63" s="60"/>
      <c r="I63" s="60"/>
      <c r="J63" s="60"/>
      <c r="K63" s="60"/>
      <c r="L63" s="60"/>
      <c r="M63" s="60">
        <v>1325000000</v>
      </c>
      <c r="N63" s="60">
        <v>1104500000</v>
      </c>
      <c r="O63" s="7">
        <f t="shared" si="4"/>
        <v>25</v>
      </c>
      <c r="P63" s="7">
        <f t="shared" si="5"/>
        <v>-4.176807531209757E-3</v>
      </c>
      <c r="R63" s="41"/>
      <c r="S63" s="42">
        <v>2052</v>
      </c>
      <c r="T63" s="40">
        <v>8761.4250590000011</v>
      </c>
      <c r="U63" s="40">
        <v>9870.9961429999985</v>
      </c>
      <c r="V63" s="40">
        <v>11057.142049</v>
      </c>
    </row>
    <row r="64" spans="1:22" x14ac:dyDescent="0.2">
      <c r="A64" s="7">
        <v>1900</v>
      </c>
      <c r="B64" s="7">
        <f t="shared" si="3"/>
        <v>116</v>
      </c>
      <c r="C64" s="60"/>
      <c r="D64" s="60"/>
      <c r="E64" s="60">
        <v>1654429526.8455009</v>
      </c>
      <c r="F64" s="60">
        <v>1634000000</v>
      </c>
      <c r="G64" s="60">
        <v>1633000000</v>
      </c>
      <c r="H64" s="60">
        <v>1650000000</v>
      </c>
      <c r="I64" s="60">
        <v>1710000000</v>
      </c>
      <c r="J64" s="60">
        <v>1668000000</v>
      </c>
      <c r="K64" s="60">
        <v>1656000000</v>
      </c>
      <c r="L64" s="60">
        <v>1610000000</v>
      </c>
      <c r="M64" s="60">
        <v>1625000000</v>
      </c>
      <c r="N64" s="60">
        <v>1648936614.0939445</v>
      </c>
      <c r="O64" s="7">
        <f t="shared" si="4"/>
        <v>25</v>
      </c>
      <c r="P64" s="7">
        <f t="shared" si="5"/>
        <v>1.9717034462433482E-2</v>
      </c>
      <c r="R64" s="41"/>
      <c r="S64" s="42">
        <v>2053</v>
      </c>
      <c r="T64" s="40">
        <v>8762.6184080000003</v>
      </c>
      <c r="U64" s="40">
        <v>9918.8682339999996</v>
      </c>
      <c r="V64" s="40">
        <v>11161.849515</v>
      </c>
    </row>
    <row r="65" spans="1:22" x14ac:dyDescent="0.2">
      <c r="A65" s="7">
        <v>1910</v>
      </c>
      <c r="B65" s="7">
        <f t="shared" si="3"/>
        <v>106</v>
      </c>
      <c r="C65" s="60"/>
      <c r="D65" s="60"/>
      <c r="E65" s="60">
        <v>1777175380.8902614</v>
      </c>
      <c r="F65" s="60"/>
      <c r="G65" s="60"/>
      <c r="H65" s="60"/>
      <c r="I65" s="60"/>
      <c r="J65" s="60"/>
      <c r="K65" s="60"/>
      <c r="L65" s="60"/>
      <c r="M65" s="60"/>
      <c r="N65" s="60">
        <v>1777175380.8902614</v>
      </c>
      <c r="O65" s="7">
        <f t="shared" si="4"/>
        <v>10</v>
      </c>
      <c r="P65" s="7">
        <f t="shared" si="5"/>
        <v>7.7770586025091891E-3</v>
      </c>
      <c r="R65" s="41"/>
      <c r="S65" s="42">
        <v>2054</v>
      </c>
      <c r="T65" s="40">
        <v>8761.823237999999</v>
      </c>
      <c r="U65" s="40">
        <v>9965.5919949999989</v>
      </c>
      <c r="V65" s="40">
        <v>11266.83808</v>
      </c>
    </row>
    <row r="66" spans="1:22" x14ac:dyDescent="0.2">
      <c r="A66" s="7">
        <v>1920</v>
      </c>
      <c r="B66" s="7">
        <f t="shared" si="3"/>
        <v>96</v>
      </c>
      <c r="C66" s="60">
        <v>1813000000</v>
      </c>
      <c r="D66" s="60">
        <v>1543000000</v>
      </c>
      <c r="E66" s="60">
        <v>1912110935.1544213</v>
      </c>
      <c r="F66" s="60"/>
      <c r="G66" s="60"/>
      <c r="H66" s="60"/>
      <c r="I66" s="60"/>
      <c r="J66" s="60"/>
      <c r="K66" s="60"/>
      <c r="L66" s="60"/>
      <c r="M66" s="60"/>
      <c r="N66" s="60">
        <v>1756036978.3848071</v>
      </c>
      <c r="O66" s="7">
        <f t="shared" si="4"/>
        <v>10</v>
      </c>
      <c r="P66" s="7">
        <f>(N66-N64)/(N64*O66)</f>
        <v>6.4951171182351317E-3</v>
      </c>
      <c r="R66" s="41"/>
      <c r="S66" s="42">
        <v>2055</v>
      </c>
      <c r="T66" s="40">
        <v>8759.1184250000006</v>
      </c>
      <c r="U66" s="40">
        <v>10011.171421999999</v>
      </c>
      <c r="V66" s="40">
        <v>11371.996809</v>
      </c>
    </row>
    <row r="67" spans="1:22" x14ac:dyDescent="0.2">
      <c r="A67" s="7">
        <v>1930</v>
      </c>
      <c r="B67" s="7">
        <f t="shared" si="3"/>
        <v>86</v>
      </c>
      <c r="C67" s="60">
        <v>1987000000</v>
      </c>
      <c r="D67" s="60"/>
      <c r="E67" s="60">
        <v>2091893626.2621305</v>
      </c>
      <c r="F67" s="60"/>
      <c r="G67" s="60"/>
      <c r="H67" s="60"/>
      <c r="I67" s="60"/>
      <c r="J67" s="60"/>
      <c r="K67" s="60"/>
      <c r="L67" s="60"/>
      <c r="M67" s="60"/>
      <c r="N67" s="60">
        <v>2039446813.1310654</v>
      </c>
      <c r="O67" s="7">
        <f t="shared" si="4"/>
        <v>10</v>
      </c>
      <c r="P67" s="7">
        <f t="shared" ref="P67:P97" si="6">(N67-N66)/(N66*O67)</f>
        <v>1.6139172365660374E-2</v>
      </c>
      <c r="R67" s="41"/>
      <c r="S67" s="42">
        <v>2056</v>
      </c>
      <c r="T67" s="40">
        <v>8754.5445380000001</v>
      </c>
      <c r="U67" s="40">
        <v>10055.609539000001</v>
      </c>
      <c r="V67" s="40">
        <v>11477.284549</v>
      </c>
    </row>
    <row r="68" spans="1:22" x14ac:dyDescent="0.2">
      <c r="A68" s="7">
        <v>1940</v>
      </c>
      <c r="B68" s="7">
        <f t="shared" si="3"/>
        <v>76</v>
      </c>
      <c r="C68" s="60">
        <v>2213000000</v>
      </c>
      <c r="D68" s="60">
        <v>2181000000</v>
      </c>
      <c r="E68" s="60">
        <v>2307348106.6106753</v>
      </c>
      <c r="F68" s="60"/>
      <c r="G68" s="60"/>
      <c r="H68" s="60"/>
      <c r="I68" s="60"/>
      <c r="J68" s="60"/>
      <c r="K68" s="60"/>
      <c r="L68" s="60"/>
      <c r="M68" s="60"/>
      <c r="N68" s="60">
        <v>2233782702.2035584</v>
      </c>
      <c r="O68" s="7">
        <f t="shared" si="4"/>
        <v>10</v>
      </c>
      <c r="P68" s="7">
        <f t="shared" si="6"/>
        <v>9.528853011574176E-3</v>
      </c>
      <c r="R68" s="41"/>
      <c r="S68" s="42">
        <v>2057</v>
      </c>
      <c r="T68" s="40">
        <v>8748.1484550000005</v>
      </c>
      <c r="U68" s="40">
        <v>10098.925718</v>
      </c>
      <c r="V68" s="40">
        <v>11582.693995</v>
      </c>
    </row>
    <row r="69" spans="1:22" x14ac:dyDescent="0.2">
      <c r="A69" s="7">
        <v>1950</v>
      </c>
      <c r="B69" s="7">
        <f t="shared" si="3"/>
        <v>66</v>
      </c>
      <c r="C69" s="60">
        <v>2536274721</v>
      </c>
      <c r="D69" s="60">
        <v>2104000000</v>
      </c>
      <c r="E69" s="60">
        <v>2544876951.6192799</v>
      </c>
      <c r="F69" s="60">
        <v>2530000000</v>
      </c>
      <c r="G69" s="60">
        <v>2513000000</v>
      </c>
      <c r="H69" s="60"/>
      <c r="I69" s="60"/>
      <c r="J69" s="60"/>
      <c r="K69" s="60">
        <v>2516000000</v>
      </c>
      <c r="L69" s="60">
        <v>2400000000</v>
      </c>
      <c r="M69" s="60">
        <v>2500000000</v>
      </c>
      <c r="N69" s="60">
        <v>2455518959.0774097</v>
      </c>
      <c r="O69" s="7">
        <f t="shared" si="4"/>
        <v>10</v>
      </c>
      <c r="P69" s="7">
        <f t="shared" si="6"/>
        <v>9.9264918049152794E-3</v>
      </c>
      <c r="R69" s="41"/>
      <c r="S69" s="42">
        <v>2058</v>
      </c>
      <c r="T69" s="40">
        <v>8740.0244860000003</v>
      </c>
      <c r="U69" s="40">
        <v>10141.161411000001</v>
      </c>
      <c r="V69" s="40">
        <v>11688.193044</v>
      </c>
    </row>
    <row r="70" spans="1:22" x14ac:dyDescent="0.2">
      <c r="A70" s="7">
        <v>1951</v>
      </c>
      <c r="B70" s="7">
        <f t="shared" si="3"/>
        <v>65</v>
      </c>
      <c r="C70" s="60">
        <v>2583816786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>
        <v>2583816786</v>
      </c>
      <c r="O70" s="7">
        <f t="shared" si="4"/>
        <v>1</v>
      </c>
      <c r="P70" s="7">
        <f t="shared" si="6"/>
        <v>5.2248762506315348E-2</v>
      </c>
      <c r="R70" s="41"/>
      <c r="S70" s="42">
        <v>2059</v>
      </c>
      <c r="T70" s="40">
        <v>8730.2807820000107</v>
      </c>
      <c r="U70" s="40">
        <v>10182.370369</v>
      </c>
      <c r="V70" s="40">
        <v>11793.759210999999</v>
      </c>
    </row>
    <row r="71" spans="1:22" x14ac:dyDescent="0.2">
      <c r="A71" s="7">
        <v>1952</v>
      </c>
      <c r="B71" s="7">
        <f t="shared" si="3"/>
        <v>64</v>
      </c>
      <c r="C71" s="60">
        <v>2630584384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>
        <v>2630584384</v>
      </c>
      <c r="O71" s="7">
        <f t="shared" si="4"/>
        <v>1</v>
      </c>
      <c r="P71" s="7">
        <f t="shared" si="6"/>
        <v>1.8100198997623509E-2</v>
      </c>
      <c r="R71" s="41"/>
      <c r="S71" s="42">
        <v>2060</v>
      </c>
      <c r="T71" s="40">
        <v>8719.0076009999993</v>
      </c>
      <c r="U71" s="40">
        <v>10222.598469</v>
      </c>
      <c r="V71" s="40">
        <v>11899.382361</v>
      </c>
    </row>
    <row r="72" spans="1:22" x14ac:dyDescent="0.2">
      <c r="A72" s="7">
        <v>1953</v>
      </c>
      <c r="B72" s="7">
        <f t="shared" si="3"/>
        <v>63</v>
      </c>
      <c r="C72" s="60">
        <v>2677230358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>
        <v>2677230358</v>
      </c>
      <c r="O72" s="7">
        <f t="shared" si="4"/>
        <v>1</v>
      </c>
      <c r="P72" s="7">
        <f t="shared" si="6"/>
        <v>1.7732171712002379E-2</v>
      </c>
      <c r="R72" s="41"/>
      <c r="S72" s="42">
        <v>2061</v>
      </c>
      <c r="T72" s="40">
        <v>8706.2587139999996</v>
      </c>
      <c r="U72" s="40">
        <v>10261.867904999999</v>
      </c>
      <c r="V72" s="40">
        <v>12005.055751</v>
      </c>
    </row>
    <row r="73" spans="1:22" x14ac:dyDescent="0.2">
      <c r="A73" s="7">
        <v>1954</v>
      </c>
      <c r="B73" s="7">
        <f t="shared" si="3"/>
        <v>62</v>
      </c>
      <c r="C73" s="60">
        <v>2724302468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>
        <v>2724302468</v>
      </c>
      <c r="O73" s="7">
        <f t="shared" si="4"/>
        <v>1</v>
      </c>
      <c r="P73" s="7">
        <f t="shared" si="6"/>
        <v>1.7582390644623042E-2</v>
      </c>
      <c r="R73" s="41"/>
      <c r="S73" s="42">
        <v>2062</v>
      </c>
      <c r="T73" s="40">
        <v>8692.0657769999889</v>
      </c>
      <c r="U73" s="40">
        <v>10300.193299</v>
      </c>
      <c r="V73" s="40">
        <v>12110.794542</v>
      </c>
    </row>
    <row r="74" spans="1:22" x14ac:dyDescent="0.2">
      <c r="A74" s="7">
        <v>1955</v>
      </c>
      <c r="B74" s="7">
        <f t="shared" si="3"/>
        <v>61</v>
      </c>
      <c r="C74" s="60">
        <v>2772242535.0000005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>
        <v>2772242535.0000005</v>
      </c>
      <c r="O74" s="7">
        <f t="shared" si="4"/>
        <v>1</v>
      </c>
      <c r="P74" s="7">
        <f t="shared" si="6"/>
        <v>1.7597189579024557E-2</v>
      </c>
      <c r="R74" s="41"/>
      <c r="S74" s="42">
        <v>2063</v>
      </c>
      <c r="T74" s="40">
        <v>8676.4686620000011</v>
      </c>
      <c r="U74" s="40">
        <v>10337.605232</v>
      </c>
      <c r="V74" s="40">
        <v>12216.646447000001</v>
      </c>
    </row>
    <row r="75" spans="1:22" x14ac:dyDescent="0.2">
      <c r="A75" s="7">
        <v>1956</v>
      </c>
      <c r="B75" s="7">
        <f t="shared" si="3"/>
        <v>60</v>
      </c>
      <c r="C75" s="60">
        <v>2821383444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>
        <v>2821383444</v>
      </c>
      <c r="O75" s="7">
        <f t="shared" si="4"/>
        <v>1</v>
      </c>
      <c r="P75" s="7">
        <f t="shared" si="6"/>
        <v>1.7726049715920515E-2</v>
      </c>
      <c r="R75" s="41"/>
      <c r="S75" s="42">
        <v>2064</v>
      </c>
      <c r="T75" s="40">
        <v>8659.4992559999991</v>
      </c>
      <c r="U75" s="40">
        <v>10374.134682</v>
      </c>
      <c r="V75" s="40">
        <v>12322.677548</v>
      </c>
    </row>
    <row r="76" spans="1:22" x14ac:dyDescent="0.2">
      <c r="A76" s="7">
        <v>1957</v>
      </c>
      <c r="B76" s="7">
        <f t="shared" si="3"/>
        <v>59</v>
      </c>
      <c r="C76" s="60">
        <v>2871952277.9999995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>
        <v>2871952277.9999995</v>
      </c>
      <c r="O76" s="7">
        <f t="shared" ref="O76:O97" si="7">B75-B76</f>
        <v>1</v>
      </c>
      <c r="P76" s="7">
        <f t="shared" si="6"/>
        <v>1.792341771464635E-2</v>
      </c>
      <c r="R76" s="41"/>
      <c r="S76" s="42">
        <v>2065</v>
      </c>
      <c r="T76" s="40">
        <v>8641.184048000001</v>
      </c>
      <c r="U76" s="40">
        <v>10409.808295999999</v>
      </c>
      <c r="V76" s="40">
        <v>12428.951732000001</v>
      </c>
    </row>
    <row r="77" spans="1:22" x14ac:dyDescent="0.2">
      <c r="A77" s="7">
        <v>1958</v>
      </c>
      <c r="B77" s="7">
        <f t="shared" si="3"/>
        <v>58</v>
      </c>
      <c r="C77" s="60">
        <v>2924081242.9999995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>
        <v>2924081242.9999995</v>
      </c>
      <c r="O77" s="7">
        <f t="shared" si="7"/>
        <v>1</v>
      </c>
      <c r="P77" s="7">
        <f t="shared" si="6"/>
        <v>1.8151055433380015E-2</v>
      </c>
      <c r="R77" s="41"/>
      <c r="S77" s="42">
        <v>2066</v>
      </c>
      <c r="T77" s="40">
        <v>8621.5566099999996</v>
      </c>
      <c r="U77" s="40">
        <v>10444.646732000001</v>
      </c>
      <c r="V77" s="40">
        <v>12535.499137000001</v>
      </c>
    </row>
    <row r="78" spans="1:22" x14ac:dyDescent="0.2">
      <c r="A78" s="7">
        <v>1959</v>
      </c>
      <c r="B78" s="7">
        <f t="shared" si="3"/>
        <v>57</v>
      </c>
      <c r="C78" s="60">
        <v>2977824686.0000005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>
        <v>2977824686.0000005</v>
      </c>
      <c r="O78" s="7">
        <f t="shared" si="7"/>
        <v>1</v>
      </c>
      <c r="P78" s="7">
        <f t="shared" si="6"/>
        <v>1.8379599790073604E-2</v>
      </c>
      <c r="R78" s="41"/>
      <c r="S78" s="42">
        <v>2067</v>
      </c>
      <c r="T78" s="40">
        <v>8600.636493</v>
      </c>
      <c r="U78" s="40">
        <v>10478.663349999999</v>
      </c>
      <c r="V78" s="40">
        <v>12642.357013000001</v>
      </c>
    </row>
    <row r="79" spans="1:22" x14ac:dyDescent="0.2">
      <c r="A79" s="7">
        <v>1960</v>
      </c>
      <c r="B79" s="7">
        <f t="shared" si="3"/>
        <v>56</v>
      </c>
      <c r="C79" s="60">
        <v>3033212526.9999995</v>
      </c>
      <c r="D79" s="60"/>
      <c r="E79" s="60">
        <v>3042794825.3853669</v>
      </c>
      <c r="F79" s="60"/>
      <c r="G79" s="60"/>
      <c r="H79" s="60"/>
      <c r="I79" s="60"/>
      <c r="J79" s="60"/>
      <c r="K79" s="60"/>
      <c r="L79" s="60"/>
      <c r="M79" s="60"/>
      <c r="N79" s="60">
        <v>3038003676.1926832</v>
      </c>
      <c r="O79" s="7">
        <f t="shared" si="7"/>
        <v>1</v>
      </c>
      <c r="P79" s="7">
        <f t="shared" si="6"/>
        <v>2.0209044029895162E-2</v>
      </c>
      <c r="R79" s="41"/>
      <c r="S79" s="42">
        <v>2068</v>
      </c>
      <c r="T79" s="40">
        <v>8578.4150919999993</v>
      </c>
      <c r="U79" s="40">
        <v>10511.866504000001</v>
      </c>
      <c r="V79" s="40">
        <v>12749.606345</v>
      </c>
    </row>
    <row r="80" spans="1:22" x14ac:dyDescent="0.2">
      <c r="A80" s="7">
        <v>1961</v>
      </c>
      <c r="B80" s="7">
        <f t="shared" si="3"/>
        <v>55</v>
      </c>
      <c r="C80" s="60">
        <v>3090305279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>
        <v>3090305279</v>
      </c>
      <c r="O80" s="7">
        <f t="shared" si="7"/>
        <v>1</v>
      </c>
      <c r="P80" s="7">
        <f t="shared" si="6"/>
        <v>1.7215779960102848E-2</v>
      </c>
      <c r="R80" s="41"/>
      <c r="S80" s="42">
        <v>2069</v>
      </c>
      <c r="T80" s="40">
        <v>8554.8703760000099</v>
      </c>
      <c r="U80" s="40">
        <v>10544.259435</v>
      </c>
      <c r="V80" s="40">
        <v>12857.342121</v>
      </c>
    </row>
    <row r="81" spans="1:22" x14ac:dyDescent="0.2">
      <c r="A81" s="7">
        <v>1962</v>
      </c>
      <c r="B81" s="7">
        <f t="shared" si="3"/>
        <v>54</v>
      </c>
      <c r="C81" s="60">
        <v>3149244245.0000005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>
        <v>3149244245.0000005</v>
      </c>
      <c r="O81" s="7">
        <f t="shared" si="7"/>
        <v>1</v>
      </c>
      <c r="P81" s="7">
        <f t="shared" si="6"/>
        <v>1.9072214774545734E-2</v>
      </c>
      <c r="R81" s="41"/>
      <c r="S81" s="42">
        <v>2070</v>
      </c>
      <c r="T81" s="40">
        <v>8529.9878860000008</v>
      </c>
      <c r="U81" s="40">
        <v>10575.846551000001</v>
      </c>
      <c r="V81" s="40">
        <v>12965.645028000001</v>
      </c>
    </row>
    <row r="82" spans="1:22" x14ac:dyDescent="0.2">
      <c r="A82" s="7">
        <v>1963</v>
      </c>
      <c r="B82" s="7">
        <f t="shared" si="3"/>
        <v>53</v>
      </c>
      <c r="C82" s="60">
        <v>3210271351.9999995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>
        <v>3210271351.9999995</v>
      </c>
      <c r="O82" s="7">
        <f t="shared" si="7"/>
        <v>1</v>
      </c>
      <c r="P82" s="7">
        <f t="shared" si="6"/>
        <v>1.9378334054873866E-2</v>
      </c>
      <c r="R82" s="41"/>
      <c r="S82" s="42">
        <v>2071</v>
      </c>
      <c r="T82" s="40">
        <v>8503.7825429999994</v>
      </c>
      <c r="U82" s="40">
        <v>10606.640449999999</v>
      </c>
      <c r="V82" s="40">
        <v>13074.559235999999</v>
      </c>
    </row>
    <row r="83" spans="1:22" x14ac:dyDescent="0.2">
      <c r="A83" s="7">
        <v>1964</v>
      </c>
      <c r="B83" s="7">
        <f t="shared" si="3"/>
        <v>52</v>
      </c>
      <c r="C83" s="60">
        <v>3273670772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>
        <v>3273670772</v>
      </c>
      <c r="O83" s="7">
        <f t="shared" si="7"/>
        <v>1</v>
      </c>
      <c r="P83" s="7">
        <f t="shared" si="6"/>
        <v>1.9748928688069507E-2</v>
      </c>
      <c r="R83" s="41"/>
      <c r="S83" s="42">
        <v>2072</v>
      </c>
      <c r="T83" s="40">
        <v>8476.2716110000001</v>
      </c>
      <c r="U83" s="40">
        <v>10636.651714</v>
      </c>
      <c r="V83" s="40">
        <v>13184.116031</v>
      </c>
    </row>
    <row r="84" spans="1:22" x14ac:dyDescent="0.2">
      <c r="A84" s="7">
        <v>1965</v>
      </c>
      <c r="B84" s="7">
        <f t="shared" si="3"/>
        <v>51</v>
      </c>
      <c r="C84" s="60">
        <v>3339592688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>
        <v>3339592688</v>
      </c>
      <c r="O84" s="7">
        <f t="shared" si="7"/>
        <v>1</v>
      </c>
      <c r="P84" s="7">
        <f t="shared" si="6"/>
        <v>2.0137002341174947E-2</v>
      </c>
      <c r="R84" s="41"/>
      <c r="S84" s="42">
        <v>2073</v>
      </c>
      <c r="T84" s="40">
        <v>8447.4463839999989</v>
      </c>
      <c r="U84" s="40">
        <v>10665.879011999999</v>
      </c>
      <c r="V84" s="40">
        <v>13294.366937000001</v>
      </c>
    </row>
    <row r="85" spans="1:22" x14ac:dyDescent="0.2">
      <c r="A85" s="7">
        <v>1966</v>
      </c>
      <c r="B85" s="7">
        <f t="shared" si="3"/>
        <v>50</v>
      </c>
      <c r="C85" s="60">
        <v>3408121405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>
        <v>3408121405</v>
      </c>
      <c r="O85" s="7">
        <f t="shared" si="7"/>
        <v>1</v>
      </c>
      <c r="P85" s="7">
        <f t="shared" si="6"/>
        <v>2.0520082358019585E-2</v>
      </c>
      <c r="R85" s="41"/>
      <c r="S85" s="42">
        <v>2074</v>
      </c>
      <c r="T85" s="40">
        <v>8417.2924169999987</v>
      </c>
      <c r="U85" s="40">
        <v>10694.316774000001</v>
      </c>
      <c r="V85" s="40">
        <v>13405.362274999999</v>
      </c>
    </row>
    <row r="86" spans="1:22" x14ac:dyDescent="0.2">
      <c r="A86" s="7">
        <v>1967</v>
      </c>
      <c r="B86" s="7">
        <f t="shared" si="3"/>
        <v>49</v>
      </c>
      <c r="C86" s="60">
        <v>3479053821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>
        <v>3479053821</v>
      </c>
      <c r="O86" s="7">
        <f t="shared" si="7"/>
        <v>1</v>
      </c>
      <c r="P86" s="7">
        <f t="shared" si="6"/>
        <v>2.0812760923345101E-2</v>
      </c>
      <c r="R86" s="41"/>
      <c r="S86" s="42">
        <v>2075</v>
      </c>
      <c r="T86" s="40">
        <v>8385.806720999999</v>
      </c>
      <c r="U86" s="40">
        <v>10721.963763</v>
      </c>
      <c r="V86" s="40">
        <v>13517.141317</v>
      </c>
    </row>
    <row r="87" spans="1:22" x14ac:dyDescent="0.2">
      <c r="A87" s="7">
        <v>1968</v>
      </c>
      <c r="B87" s="7">
        <f t="shared" si="3"/>
        <v>48</v>
      </c>
      <c r="C87" s="60">
        <v>3551880700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>
        <v>3551880700</v>
      </c>
      <c r="O87" s="7">
        <f t="shared" si="7"/>
        <v>1</v>
      </c>
      <c r="P87" s="7">
        <f t="shared" si="6"/>
        <v>2.0932955552572349E-2</v>
      </c>
      <c r="R87" s="41"/>
      <c r="S87" s="42">
        <v>2076</v>
      </c>
      <c r="T87" s="40">
        <v>8353.0032920000012</v>
      </c>
      <c r="U87" s="40">
        <v>10748.825986</v>
      </c>
      <c r="V87" s="40">
        <v>13629.727693000001</v>
      </c>
    </row>
    <row r="88" spans="1:22" x14ac:dyDescent="0.2">
      <c r="A88" s="7">
        <v>1969</v>
      </c>
      <c r="B88" s="7">
        <f t="shared" si="3"/>
        <v>47</v>
      </c>
      <c r="C88" s="60">
        <v>3625905514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>
        <v>3625905514</v>
      </c>
      <c r="O88" s="7">
        <f t="shared" si="7"/>
        <v>1</v>
      </c>
      <c r="P88" s="7">
        <f t="shared" si="6"/>
        <v>2.0841019238061684E-2</v>
      </c>
      <c r="R88" s="41"/>
      <c r="S88" s="42">
        <v>2077</v>
      </c>
      <c r="T88" s="40">
        <v>8318.9112320000004</v>
      </c>
      <c r="U88" s="40">
        <v>10774.916274000001</v>
      </c>
      <c r="V88" s="40">
        <v>13743.132581</v>
      </c>
    </row>
    <row r="89" spans="1:22" x14ac:dyDescent="0.2">
      <c r="A89" s="7">
        <v>1970</v>
      </c>
      <c r="B89" s="7">
        <f t="shared" si="3"/>
        <v>46</v>
      </c>
      <c r="C89" s="60">
        <v>3700577649.9999995</v>
      </c>
      <c r="D89" s="60"/>
      <c r="E89" s="60">
        <v>3709837146.5281253</v>
      </c>
      <c r="F89" s="60"/>
      <c r="G89" s="60"/>
      <c r="H89" s="60"/>
      <c r="I89" s="60"/>
      <c r="J89" s="60"/>
      <c r="K89" s="60"/>
      <c r="L89" s="60"/>
      <c r="M89" s="60"/>
      <c r="N89" s="60">
        <v>3705207398.2640624</v>
      </c>
      <c r="O89" s="7">
        <f t="shared" si="7"/>
        <v>1</v>
      </c>
      <c r="P89" s="7">
        <f t="shared" si="6"/>
        <v>2.1870918576854678E-2</v>
      </c>
      <c r="R89" s="41"/>
      <c r="S89" s="42">
        <v>2078</v>
      </c>
      <c r="T89" s="40">
        <v>8283.5634599999994</v>
      </c>
      <c r="U89" s="40">
        <v>10800.248724999999</v>
      </c>
      <c r="V89" s="40">
        <v>13857.362008</v>
      </c>
    </row>
    <row r="90" spans="1:22" x14ac:dyDescent="0.2">
      <c r="A90" s="7">
        <v>1971</v>
      </c>
      <c r="B90" s="7">
        <f t="shared" si="3"/>
        <v>45</v>
      </c>
      <c r="C90" s="60">
        <v>3775790900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>
        <v>3775790900</v>
      </c>
      <c r="O90" s="7">
        <f t="shared" si="7"/>
        <v>1</v>
      </c>
      <c r="P90" s="7">
        <f t="shared" si="6"/>
        <v>1.9049811292346785E-2</v>
      </c>
      <c r="R90" s="41"/>
      <c r="S90" s="42">
        <v>2079</v>
      </c>
      <c r="T90" s="40">
        <v>8247.0007850000002</v>
      </c>
      <c r="U90" s="40">
        <v>10824.840805</v>
      </c>
      <c r="V90" s="40">
        <v>13972.413931999999</v>
      </c>
    </row>
    <row r="91" spans="1:22" x14ac:dyDescent="0.2">
      <c r="A91" s="7">
        <v>1972</v>
      </c>
      <c r="B91" s="7">
        <f t="shared" si="3"/>
        <v>44</v>
      </c>
      <c r="C91" s="60">
        <v>3851545181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>
        <v>3851545181</v>
      </c>
      <c r="O91" s="7">
        <f t="shared" si="7"/>
        <v>1</v>
      </c>
      <c r="P91" s="7">
        <f t="shared" si="6"/>
        <v>2.0063155774860307E-2</v>
      </c>
      <c r="R91" s="41"/>
      <c r="S91" s="42">
        <v>2080</v>
      </c>
      <c r="T91" s="40">
        <v>8209.2646619999996</v>
      </c>
      <c r="U91" s="40">
        <v>10848.708184000001</v>
      </c>
      <c r="V91" s="40">
        <v>14088.280438</v>
      </c>
    </row>
    <row r="92" spans="1:22" x14ac:dyDescent="0.2">
      <c r="A92" s="7">
        <v>1973</v>
      </c>
      <c r="B92" s="7">
        <f t="shared" si="3"/>
        <v>43</v>
      </c>
      <c r="C92" s="60">
        <v>3927538694.9999995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>
        <v>3927538694.9999995</v>
      </c>
      <c r="O92" s="7">
        <f t="shared" si="7"/>
        <v>1</v>
      </c>
      <c r="P92" s="7">
        <f t="shared" si="6"/>
        <v>1.9730656250608714E-2</v>
      </c>
      <c r="R92" s="41"/>
      <c r="S92" s="42">
        <v>2081</v>
      </c>
      <c r="T92" s="40">
        <v>8170.3849490000002</v>
      </c>
      <c r="U92" s="40">
        <v>10871.858039999999</v>
      </c>
      <c r="V92" s="40">
        <v>14204.954699999998</v>
      </c>
    </row>
    <row r="93" spans="1:22" x14ac:dyDescent="0.2">
      <c r="A93" s="7">
        <v>1974</v>
      </c>
      <c r="B93" s="7">
        <f t="shared" si="3"/>
        <v>42</v>
      </c>
      <c r="C93" s="60">
        <v>4003448151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>
        <v>4003448151</v>
      </c>
      <c r="O93" s="7">
        <f t="shared" si="7"/>
        <v>1</v>
      </c>
      <c r="P93" s="7">
        <f t="shared" si="6"/>
        <v>1.9327487746113852E-2</v>
      </c>
      <c r="R93" s="41"/>
      <c r="S93" s="42">
        <v>2082</v>
      </c>
      <c r="T93" s="40">
        <v>8130.3982679999999</v>
      </c>
      <c r="U93" s="40">
        <v>10894.298619000001</v>
      </c>
      <c r="V93" s="40">
        <v>14322.419334</v>
      </c>
    </row>
    <row r="94" spans="1:22" x14ac:dyDescent="0.2">
      <c r="A94" s="7">
        <v>1975</v>
      </c>
      <c r="B94" s="7">
        <f t="shared" si="3"/>
        <v>41</v>
      </c>
      <c r="C94" s="60">
        <v>4079087197.9999995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>
        <v>4079087197.9999995</v>
      </c>
      <c r="O94" s="7">
        <f t="shared" si="7"/>
        <v>1</v>
      </c>
      <c r="P94" s="7">
        <f t="shared" si="6"/>
        <v>1.8893474861440641E-2</v>
      </c>
      <c r="R94" s="41"/>
      <c r="S94" s="42">
        <v>2083</v>
      </c>
      <c r="T94" s="40">
        <v>8089.36265800001</v>
      </c>
      <c r="U94" s="40">
        <v>10916.049654999999</v>
      </c>
      <c r="V94" s="40">
        <v>14440.638073</v>
      </c>
    </row>
    <row r="95" spans="1:22" x14ac:dyDescent="0.2">
      <c r="A95" s="7">
        <v>1976</v>
      </c>
      <c r="B95" s="7">
        <f t="shared" si="3"/>
        <v>40</v>
      </c>
      <c r="C95" s="60">
        <v>4154287594.0000005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>
        <v>4154287594.0000005</v>
      </c>
      <c r="O95" s="7">
        <f t="shared" si="7"/>
        <v>1</v>
      </c>
      <c r="P95" s="7">
        <f t="shared" si="6"/>
        <v>1.8435594129214042E-2</v>
      </c>
      <c r="R95" s="41"/>
      <c r="S95" s="42">
        <v>2084</v>
      </c>
      <c r="T95" s="40">
        <v>8047.3447939999996</v>
      </c>
      <c r="U95" s="40">
        <v>10937.133164999999</v>
      </c>
      <c r="V95" s="40">
        <v>14559.563944</v>
      </c>
    </row>
    <row r="96" spans="1:22" x14ac:dyDescent="0.2">
      <c r="A96" s="7">
        <v>1977</v>
      </c>
      <c r="B96" s="7">
        <f t="shared" si="3"/>
        <v>39</v>
      </c>
      <c r="C96" s="60">
        <v>4229201257.0000005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>
        <v>4229201257.0000005</v>
      </c>
      <c r="O96" s="7">
        <f t="shared" si="7"/>
        <v>1</v>
      </c>
      <c r="P96" s="7">
        <f t="shared" si="6"/>
        <v>1.8032854323373548E-2</v>
      </c>
      <c r="R96" s="41"/>
      <c r="S96" s="42">
        <v>2085</v>
      </c>
      <c r="T96" s="40">
        <v>8004.4043550000006</v>
      </c>
      <c r="U96" s="40">
        <v>10957.565804</v>
      </c>
      <c r="V96" s="40">
        <v>14679.150158</v>
      </c>
    </row>
    <row r="97" spans="1:22" x14ac:dyDescent="0.2">
      <c r="A97" s="7">
        <v>1978</v>
      </c>
      <c r="B97" s="7">
        <f t="shared" si="3"/>
        <v>38</v>
      </c>
      <c r="C97" s="60">
        <v>4304377112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>
        <v>4304377112</v>
      </c>
      <c r="O97" s="7">
        <f t="shared" si="7"/>
        <v>1</v>
      </c>
      <c r="P97" s="7">
        <f t="shared" si="6"/>
        <v>1.7775426240491991E-2</v>
      </c>
      <c r="R97" s="41"/>
      <c r="S97" s="42">
        <v>2086</v>
      </c>
      <c r="T97" s="40">
        <v>7960.5848370000003</v>
      </c>
      <c r="U97" s="40">
        <v>10977.355755</v>
      </c>
      <c r="V97" s="40">
        <v>14799.366896</v>
      </c>
    </row>
    <row r="98" spans="1:22" x14ac:dyDescent="0.2">
      <c r="A98" s="7">
        <v>1979</v>
      </c>
      <c r="B98" s="7">
        <f t="shared" si="3"/>
        <v>37</v>
      </c>
      <c r="C98" s="60">
        <v>4380585755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>
        <v>4380585755</v>
      </c>
      <c r="O98" s="7">
        <f t="shared" ref="O98:O134" si="8">B97-B98</f>
        <v>1</v>
      </c>
      <c r="P98" s="7">
        <f t="shared" ref="P98:P134" si="9">(N98-N97)/(N97*O98)</f>
        <v>1.7704917812043232E-2</v>
      </c>
      <c r="R98" s="41"/>
      <c r="S98" s="42">
        <v>2087</v>
      </c>
      <c r="T98" s="40">
        <v>7915.9217209999997</v>
      </c>
      <c r="U98" s="40">
        <v>10996.502489</v>
      </c>
      <c r="V98" s="40">
        <v>14920.179039000001</v>
      </c>
    </row>
    <row r="99" spans="1:22" x14ac:dyDescent="0.2">
      <c r="A99" s="7">
        <v>1980</v>
      </c>
      <c r="B99" s="7">
        <f t="shared" si="3"/>
        <v>36</v>
      </c>
      <c r="C99" s="60">
        <v>4458411534</v>
      </c>
      <c r="D99" s="60"/>
      <c r="E99" s="60">
        <v>4460709974.9342318</v>
      </c>
      <c r="F99" s="60"/>
      <c r="G99" s="60"/>
      <c r="H99" s="60"/>
      <c r="I99" s="60"/>
      <c r="J99" s="60"/>
      <c r="K99" s="60"/>
      <c r="L99" s="60"/>
      <c r="M99" s="60"/>
      <c r="N99" s="60">
        <v>4459560754.4671154</v>
      </c>
      <c r="O99" s="7">
        <f t="shared" si="8"/>
        <v>1</v>
      </c>
      <c r="P99" s="7">
        <f t="shared" si="9"/>
        <v>1.8028410784327951E-2</v>
      </c>
      <c r="R99" s="41"/>
      <c r="S99" s="42">
        <v>2088</v>
      </c>
      <c r="T99" s="40">
        <v>7870.4573250000003</v>
      </c>
      <c r="U99" s="40">
        <v>11015.004824</v>
      </c>
      <c r="V99" s="40">
        <v>15041.525577</v>
      </c>
    </row>
    <row r="100" spans="1:22" x14ac:dyDescent="0.2">
      <c r="A100" s="7">
        <v>1981</v>
      </c>
      <c r="B100" s="7">
        <f t="shared" si="3"/>
        <v>35</v>
      </c>
      <c r="C100" s="60">
        <v>4537845777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>
        <v>4537845777</v>
      </c>
      <c r="O100" s="7">
        <f t="shared" si="8"/>
        <v>1</v>
      </c>
      <c r="P100" s="7">
        <f t="shared" si="9"/>
        <v>1.7554424492247797E-2</v>
      </c>
      <c r="R100" s="41"/>
      <c r="S100" s="42">
        <v>2089</v>
      </c>
      <c r="T100" s="40">
        <v>7824.232368</v>
      </c>
      <c r="U100" s="40">
        <v>11032.857615000001</v>
      </c>
      <c r="V100" s="40">
        <v>15163.336713999999</v>
      </c>
    </row>
    <row r="101" spans="1:22" x14ac:dyDescent="0.2">
      <c r="A101" s="7">
        <v>1982</v>
      </c>
      <c r="B101" s="7">
        <f t="shared" si="3"/>
        <v>34</v>
      </c>
      <c r="C101" s="60">
        <v>4618776167.999999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>
        <v>4618776167.999999</v>
      </c>
      <c r="O101" s="7">
        <f t="shared" si="8"/>
        <v>1</v>
      </c>
      <c r="P101" s="7">
        <f t="shared" si="9"/>
        <v>1.7834539774399884E-2</v>
      </c>
      <c r="R101" s="41"/>
      <c r="S101" s="42">
        <v>2090</v>
      </c>
      <c r="T101" s="40">
        <v>7777.2859589999998</v>
      </c>
      <c r="U101" s="40">
        <v>11050.055193</v>
      </c>
      <c r="V101" s="40">
        <v>15285.550227</v>
      </c>
    </row>
    <row r="102" spans="1:22" x14ac:dyDescent="0.2">
      <c r="A102" s="7">
        <v>1983</v>
      </c>
      <c r="B102" s="7">
        <f t="shared" si="3"/>
        <v>33</v>
      </c>
      <c r="C102" s="60">
        <v>4701530843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>
        <v>4701530843</v>
      </c>
      <c r="O102" s="7">
        <f t="shared" si="8"/>
        <v>1</v>
      </c>
      <c r="P102" s="7">
        <f t="shared" si="9"/>
        <v>1.7917013509627377E-2</v>
      </c>
      <c r="R102" s="41"/>
      <c r="S102" s="42">
        <v>2091</v>
      </c>
      <c r="T102" s="40">
        <v>7729.6553039999999</v>
      </c>
      <c r="U102" s="40">
        <v>11066.592634999999</v>
      </c>
      <c r="V102" s="40">
        <v>15408.117507999999</v>
      </c>
    </row>
    <row r="103" spans="1:22" x14ac:dyDescent="0.2">
      <c r="A103" s="7">
        <v>1984</v>
      </c>
      <c r="B103" s="7">
        <f t="shared" ref="B103:B133" si="10">2016-A103</f>
        <v>32</v>
      </c>
      <c r="C103" s="60">
        <v>4786483862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>
        <v>4786483862</v>
      </c>
      <c r="O103" s="7">
        <f t="shared" si="8"/>
        <v>1</v>
      </c>
      <c r="P103" s="7">
        <f t="shared" si="9"/>
        <v>1.8069225075165587E-2</v>
      </c>
      <c r="R103" s="41"/>
      <c r="S103" s="42">
        <v>2092</v>
      </c>
      <c r="T103" s="40">
        <v>7681.375693</v>
      </c>
      <c r="U103" s="40">
        <v>11082.465222999999</v>
      </c>
      <c r="V103" s="40">
        <v>15531.000698999998</v>
      </c>
    </row>
    <row r="104" spans="1:22" x14ac:dyDescent="0.2">
      <c r="A104" s="7">
        <v>1985</v>
      </c>
      <c r="B104" s="7">
        <f t="shared" si="10"/>
        <v>31</v>
      </c>
      <c r="C104" s="60">
        <v>4873781796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>
        <v>4873781796</v>
      </c>
      <c r="O104" s="7">
        <f t="shared" si="8"/>
        <v>1</v>
      </c>
      <c r="P104" s="7">
        <f t="shared" si="9"/>
        <v>1.8238426476909327E-2</v>
      </c>
      <c r="R104" s="41"/>
      <c r="S104" s="42">
        <v>2093</v>
      </c>
      <c r="T104" s="40">
        <v>7632.4806859999999</v>
      </c>
      <c r="U104" s="40">
        <v>11097.667992000001</v>
      </c>
      <c r="V104" s="40">
        <v>15654.169121999999</v>
      </c>
    </row>
    <row r="105" spans="1:22" x14ac:dyDescent="0.2">
      <c r="A105" s="7">
        <v>1986</v>
      </c>
      <c r="B105" s="7">
        <f t="shared" si="10"/>
        <v>30</v>
      </c>
      <c r="C105" s="60">
        <v>4963633228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>
        <v>4963633228</v>
      </c>
      <c r="O105" s="7">
        <f t="shared" si="8"/>
        <v>1</v>
      </c>
      <c r="P105" s="7">
        <f t="shared" si="9"/>
        <v>1.8435669827020711E-2</v>
      </c>
      <c r="R105" s="41"/>
      <c r="S105" s="42">
        <v>2094</v>
      </c>
      <c r="T105" s="40">
        <v>7583.002133</v>
      </c>
      <c r="U105" s="40">
        <v>11112.193711</v>
      </c>
      <c r="V105" s="40">
        <v>15777.593262</v>
      </c>
    </row>
    <row r="106" spans="1:22" x14ac:dyDescent="0.2">
      <c r="A106" s="7">
        <v>1987</v>
      </c>
      <c r="B106" s="7">
        <f t="shared" si="10"/>
        <v>29</v>
      </c>
      <c r="C106" s="60">
        <v>5055636132.000001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>
        <v>5055636132.000001</v>
      </c>
      <c r="O106" s="7">
        <f t="shared" si="8"/>
        <v>1</v>
      </c>
      <c r="P106" s="7">
        <f t="shared" si="9"/>
        <v>1.8535395298953573E-2</v>
      </c>
      <c r="R106" s="41"/>
      <c r="S106" s="42">
        <v>2095</v>
      </c>
      <c r="T106" s="40">
        <v>7532.9703689999997</v>
      </c>
      <c r="U106" s="40">
        <v>11126.032796</v>
      </c>
      <c r="V106" s="40">
        <v>15901.239679</v>
      </c>
    </row>
    <row r="107" spans="1:22" x14ac:dyDescent="0.2">
      <c r="A107" s="7">
        <v>1988</v>
      </c>
      <c r="B107" s="7">
        <f t="shared" si="10"/>
        <v>28</v>
      </c>
      <c r="C107" s="60">
        <v>5148556956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>
        <v>5148556956</v>
      </c>
      <c r="O107" s="7">
        <f t="shared" si="8"/>
        <v>1</v>
      </c>
      <c r="P107" s="7">
        <f t="shared" si="9"/>
        <v>1.8379650270289472E-2</v>
      </c>
      <c r="R107" s="41"/>
      <c r="S107" s="42">
        <v>2096</v>
      </c>
      <c r="T107" s="40">
        <v>7482.414119</v>
      </c>
      <c r="U107" s="40">
        <v>11139.172514</v>
      </c>
      <c r="V107" s="40">
        <v>16025.07042</v>
      </c>
    </row>
    <row r="108" spans="1:22" x14ac:dyDescent="0.2">
      <c r="A108" s="7">
        <v>1989</v>
      </c>
      <c r="B108" s="7">
        <f t="shared" si="10"/>
        <v>27</v>
      </c>
      <c r="C108" s="60">
        <v>5240735116.999999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>
        <v>5240735116.999999</v>
      </c>
      <c r="O108" s="7">
        <f t="shared" si="8"/>
        <v>1</v>
      </c>
      <c r="P108" s="7">
        <f t="shared" si="9"/>
        <v>1.7903688701079029E-2</v>
      </c>
      <c r="R108" s="41"/>
      <c r="S108" s="42">
        <v>2097</v>
      </c>
      <c r="T108" s="40">
        <v>7431.3604759999998</v>
      </c>
      <c r="U108" s="40">
        <v>11151.59685</v>
      </c>
      <c r="V108" s="40">
        <v>16149.040619000001</v>
      </c>
    </row>
    <row r="109" spans="1:22" x14ac:dyDescent="0.2">
      <c r="A109" s="7">
        <v>1990</v>
      </c>
      <c r="B109" s="7">
        <f t="shared" si="10"/>
        <v>26</v>
      </c>
      <c r="C109" s="60">
        <v>5330943460</v>
      </c>
      <c r="D109" s="60"/>
      <c r="E109" s="60">
        <v>5307597267.9431362</v>
      </c>
      <c r="F109" s="60"/>
      <c r="G109" s="60"/>
      <c r="H109" s="60"/>
      <c r="I109" s="60"/>
      <c r="J109" s="60"/>
      <c r="K109" s="60"/>
      <c r="L109" s="60"/>
      <c r="M109" s="60"/>
      <c r="N109" s="60">
        <v>5319270363.9715681</v>
      </c>
      <c r="O109" s="7">
        <f t="shared" si="8"/>
        <v>1</v>
      </c>
      <c r="P109" s="7">
        <f t="shared" si="9"/>
        <v>1.498554023782177E-2</v>
      </c>
      <c r="R109" s="41"/>
      <c r="S109" s="42">
        <v>2098</v>
      </c>
      <c r="T109" s="40">
        <v>7379.8351210000001</v>
      </c>
      <c r="U109" s="40">
        <v>11163.286403</v>
      </c>
      <c r="V109" s="40">
        <v>16273.099129</v>
      </c>
    </row>
    <row r="110" spans="1:22" x14ac:dyDescent="0.2">
      <c r="A110" s="7">
        <v>1991</v>
      </c>
      <c r="B110" s="7">
        <f t="shared" si="10"/>
        <v>25</v>
      </c>
      <c r="C110" s="60">
        <v>5418758803.000001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>
        <v>5418758803.000001</v>
      </c>
      <c r="O110" s="7">
        <f t="shared" si="8"/>
        <v>1</v>
      </c>
      <c r="P110" s="7">
        <f t="shared" si="9"/>
        <v>1.8703399568160139E-2</v>
      </c>
      <c r="R110" s="41"/>
      <c r="S110" s="42">
        <v>2099</v>
      </c>
      <c r="T110" s="40">
        <v>7327.8621459999995</v>
      </c>
      <c r="U110" s="40">
        <v>11174.218742000001</v>
      </c>
      <c r="V110" s="40">
        <v>16397.188424</v>
      </c>
    </row>
    <row r="111" spans="1:22" x14ac:dyDescent="0.2">
      <c r="A111" s="7">
        <v>1992</v>
      </c>
      <c r="B111" s="7">
        <f t="shared" si="10"/>
        <v>24</v>
      </c>
      <c r="C111" s="60">
        <v>5504401149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>
        <v>5504401149</v>
      </c>
      <c r="O111" s="7">
        <f t="shared" si="8"/>
        <v>1</v>
      </c>
      <c r="P111" s="7">
        <f t="shared" si="9"/>
        <v>1.5804790195235237E-2</v>
      </c>
      <c r="R111" s="41"/>
      <c r="S111" s="42">
        <v>2100</v>
      </c>
      <c r="T111" s="40">
        <v>7275.4640539999991</v>
      </c>
      <c r="U111" s="40">
        <v>11184.367721000001</v>
      </c>
      <c r="V111" s="40">
        <v>16521.244912000002</v>
      </c>
    </row>
    <row r="112" spans="1:22" x14ac:dyDescent="0.2">
      <c r="A112" s="7">
        <v>1993</v>
      </c>
      <c r="B112" s="7">
        <f t="shared" si="10"/>
        <v>23</v>
      </c>
      <c r="C112" s="60">
        <v>5588094837.000001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>
        <v>5588094837.000001</v>
      </c>
      <c r="O112" s="7">
        <f t="shared" si="8"/>
        <v>1</v>
      </c>
      <c r="P112" s="7">
        <f t="shared" si="9"/>
        <v>1.5204867111694035E-2</v>
      </c>
    </row>
    <row r="113" spans="1:16" x14ac:dyDescent="0.2">
      <c r="A113" s="7">
        <v>1994</v>
      </c>
      <c r="B113" s="7">
        <f t="shared" si="10"/>
        <v>22</v>
      </c>
      <c r="C113" s="60">
        <v>5670319703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>
        <v>5670319703</v>
      </c>
      <c r="O113" s="7">
        <f t="shared" si="8"/>
        <v>1</v>
      </c>
      <c r="P113" s="7">
        <f t="shared" si="9"/>
        <v>1.4714293224869805E-2</v>
      </c>
    </row>
    <row r="114" spans="1:16" x14ac:dyDescent="0.2">
      <c r="A114" s="7">
        <v>1995</v>
      </c>
      <c r="B114" s="7">
        <f t="shared" si="10"/>
        <v>21</v>
      </c>
      <c r="C114" s="60">
        <v>5751474416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>
        <v>5751474416</v>
      </c>
      <c r="O114" s="7">
        <f t="shared" si="8"/>
        <v>1</v>
      </c>
      <c r="P114" s="7">
        <f t="shared" si="9"/>
        <v>1.4312193535941795E-2</v>
      </c>
    </row>
    <row r="115" spans="1:16" x14ac:dyDescent="0.2">
      <c r="A115" s="7">
        <v>1996</v>
      </c>
      <c r="B115" s="7">
        <f t="shared" si="10"/>
        <v>20</v>
      </c>
      <c r="C115" s="60">
        <v>5831565020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>
        <v>5831565020</v>
      </c>
      <c r="O115" s="7">
        <f t="shared" si="8"/>
        <v>1</v>
      </c>
      <c r="P115" s="7">
        <f t="shared" si="9"/>
        <v>1.3925229985757447E-2</v>
      </c>
    </row>
    <row r="116" spans="1:16" x14ac:dyDescent="0.2">
      <c r="A116" s="7">
        <v>1997</v>
      </c>
      <c r="B116" s="7">
        <f t="shared" si="10"/>
        <v>19</v>
      </c>
      <c r="C116" s="60">
        <v>5910566295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>
        <v>5910566295</v>
      </c>
      <c r="O116" s="7">
        <f t="shared" si="8"/>
        <v>1</v>
      </c>
      <c r="P116" s="7">
        <f t="shared" si="9"/>
        <v>1.3547182399417027E-2</v>
      </c>
    </row>
    <row r="117" spans="1:16" x14ac:dyDescent="0.2">
      <c r="A117" s="7">
        <v>1998</v>
      </c>
      <c r="B117" s="7">
        <f t="shared" si="10"/>
        <v>18</v>
      </c>
      <c r="C117" s="60">
        <v>5988846103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>
        <v>5988846103</v>
      </c>
      <c r="O117" s="7">
        <f t="shared" si="8"/>
        <v>1</v>
      </c>
      <c r="P117" s="7">
        <f t="shared" si="9"/>
        <v>1.3244045340667311E-2</v>
      </c>
    </row>
    <row r="118" spans="1:16" x14ac:dyDescent="0.2">
      <c r="A118" s="7">
        <v>1999</v>
      </c>
      <c r="B118" s="7">
        <f t="shared" si="10"/>
        <v>17</v>
      </c>
      <c r="C118" s="60">
        <v>6066867391</v>
      </c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>
        <v>6066867391</v>
      </c>
      <c r="O118" s="7">
        <f t="shared" si="8"/>
        <v>1</v>
      </c>
      <c r="P118" s="7">
        <f t="shared" si="9"/>
        <v>1.3027766394083278E-2</v>
      </c>
    </row>
    <row r="119" spans="1:16" x14ac:dyDescent="0.2">
      <c r="A119" s="7">
        <v>2000</v>
      </c>
      <c r="B119" s="7">
        <f t="shared" si="10"/>
        <v>16</v>
      </c>
      <c r="C119" s="60">
        <v>6145006989</v>
      </c>
      <c r="D119" s="60"/>
      <c r="E119" s="60">
        <v>6144834307.4277983</v>
      </c>
      <c r="F119" s="60"/>
      <c r="G119" s="60"/>
      <c r="H119" s="60"/>
      <c r="I119" s="60"/>
      <c r="J119" s="60"/>
      <c r="K119" s="60"/>
      <c r="L119" s="60"/>
      <c r="M119" s="60"/>
      <c r="N119" s="60">
        <v>6144920648.2138996</v>
      </c>
      <c r="O119" s="7">
        <f t="shared" si="8"/>
        <v>1</v>
      </c>
      <c r="P119" s="7">
        <f t="shared" si="9"/>
        <v>1.2865495845465334E-2</v>
      </c>
    </row>
    <row r="120" spans="1:16" x14ac:dyDescent="0.2">
      <c r="A120" s="7">
        <v>2001</v>
      </c>
      <c r="B120" s="7">
        <f t="shared" si="10"/>
        <v>15</v>
      </c>
      <c r="C120" s="60">
        <v>6223412158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>
        <v>6223412158</v>
      </c>
      <c r="O120" s="7">
        <f t="shared" si="8"/>
        <v>1</v>
      </c>
      <c r="P120" s="7">
        <f t="shared" si="9"/>
        <v>1.2773396806826945E-2</v>
      </c>
    </row>
    <row r="121" spans="1:16" x14ac:dyDescent="0.2">
      <c r="A121" s="7">
        <v>2002</v>
      </c>
      <c r="B121" s="7">
        <f t="shared" si="10"/>
        <v>14</v>
      </c>
      <c r="C121" s="60">
        <v>6302149639</v>
      </c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>
        <v>6302149639</v>
      </c>
      <c r="O121" s="7">
        <f t="shared" si="8"/>
        <v>1</v>
      </c>
      <c r="P121" s="7">
        <f t="shared" si="9"/>
        <v>1.2651818488156124E-2</v>
      </c>
    </row>
    <row r="122" spans="1:16" x14ac:dyDescent="0.2">
      <c r="A122" s="7">
        <v>2003</v>
      </c>
      <c r="B122" s="7">
        <f t="shared" si="10"/>
        <v>13</v>
      </c>
      <c r="C122" s="60">
        <v>6381408987</v>
      </c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>
        <v>6381408987</v>
      </c>
      <c r="O122" s="7">
        <f t="shared" si="8"/>
        <v>1</v>
      </c>
      <c r="P122" s="7">
        <f t="shared" si="9"/>
        <v>1.257655760972641E-2</v>
      </c>
    </row>
    <row r="123" spans="1:16" x14ac:dyDescent="0.2">
      <c r="A123" s="7">
        <v>2004</v>
      </c>
      <c r="B123" s="7">
        <f t="shared" si="10"/>
        <v>12</v>
      </c>
      <c r="C123" s="60">
        <v>6461370865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>
        <v>6461370865</v>
      </c>
      <c r="O123" s="7">
        <f t="shared" si="8"/>
        <v>1</v>
      </c>
      <c r="P123" s="7">
        <f t="shared" si="9"/>
        <v>1.2530442440360076E-2</v>
      </c>
    </row>
    <row r="124" spans="1:16" x14ac:dyDescent="0.2">
      <c r="A124" s="7">
        <v>2005</v>
      </c>
      <c r="B124" s="7">
        <f t="shared" si="10"/>
        <v>11</v>
      </c>
      <c r="C124" s="60">
        <v>6542159383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>
        <v>6542159383</v>
      </c>
      <c r="O124" s="7">
        <f t="shared" si="8"/>
        <v>1</v>
      </c>
      <c r="P124" s="7">
        <f t="shared" si="9"/>
        <v>1.2503309233898927E-2</v>
      </c>
    </row>
    <row r="125" spans="1:16" x14ac:dyDescent="0.2">
      <c r="A125" s="7">
        <v>2006</v>
      </c>
      <c r="B125" s="7">
        <f t="shared" si="10"/>
        <v>10</v>
      </c>
      <c r="C125" s="60">
        <v>6623847913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>
        <v>6623847913</v>
      </c>
      <c r="O125" s="7">
        <f t="shared" si="8"/>
        <v>1</v>
      </c>
      <c r="P125" s="7">
        <f t="shared" si="9"/>
        <v>1.2486478121011562E-2</v>
      </c>
    </row>
    <row r="126" spans="1:16" x14ac:dyDescent="0.2">
      <c r="A126" s="7">
        <v>2007</v>
      </c>
      <c r="B126" s="7">
        <f t="shared" si="10"/>
        <v>9</v>
      </c>
      <c r="C126" s="60">
        <v>6706418593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>
        <v>6706418593</v>
      </c>
      <c r="O126" s="7">
        <f t="shared" si="8"/>
        <v>1</v>
      </c>
      <c r="P126" s="7">
        <f t="shared" si="9"/>
        <v>1.2465666646413534E-2</v>
      </c>
    </row>
    <row r="127" spans="1:16" x14ac:dyDescent="0.2">
      <c r="A127" s="7">
        <v>2008</v>
      </c>
      <c r="B127" s="7">
        <f t="shared" si="10"/>
        <v>8</v>
      </c>
      <c r="C127" s="60">
        <v>6789771253.0000095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>
        <v>6789771253.0000095</v>
      </c>
      <c r="O127" s="7">
        <f t="shared" si="8"/>
        <v>1</v>
      </c>
      <c r="P127" s="7">
        <f t="shared" si="9"/>
        <v>1.2428788755746779E-2</v>
      </c>
    </row>
    <row r="128" spans="1:16" x14ac:dyDescent="0.2">
      <c r="A128" s="7">
        <v>2009</v>
      </c>
      <c r="B128" s="7">
        <f t="shared" si="10"/>
        <v>7</v>
      </c>
      <c r="C128" s="60">
        <v>6873741053.999999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>
        <v>6873741053.999999</v>
      </c>
      <c r="O128" s="7">
        <f t="shared" si="8"/>
        <v>1</v>
      </c>
      <c r="P128" s="7">
        <f t="shared" si="9"/>
        <v>1.2367103083610966E-2</v>
      </c>
    </row>
    <row r="129" spans="1:16" x14ac:dyDescent="0.2">
      <c r="A129" s="7">
        <v>2010</v>
      </c>
      <c r="B129" s="7">
        <f t="shared" si="10"/>
        <v>6</v>
      </c>
      <c r="C129" s="60">
        <v>6958169159</v>
      </c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>
        <v>6958169159</v>
      </c>
      <c r="O129" s="7">
        <f t="shared" si="8"/>
        <v>1</v>
      </c>
      <c r="P129" s="7">
        <f t="shared" si="9"/>
        <v>1.2282700837394822E-2</v>
      </c>
    </row>
    <row r="130" spans="1:16" x14ac:dyDescent="0.2">
      <c r="A130" s="7">
        <v>2011</v>
      </c>
      <c r="B130" s="7">
        <f t="shared" si="10"/>
        <v>5</v>
      </c>
      <c r="C130" s="60">
        <v>7043008586</v>
      </c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>
        <v>7043008586</v>
      </c>
      <c r="O130" s="7">
        <f t="shared" si="8"/>
        <v>1</v>
      </c>
      <c r="P130" s="7">
        <f t="shared" si="9"/>
        <v>1.2192780178427393E-2</v>
      </c>
    </row>
    <row r="131" spans="1:16" x14ac:dyDescent="0.2">
      <c r="A131" s="7">
        <v>2012</v>
      </c>
      <c r="B131" s="7">
        <f>2016-A131</f>
        <v>4</v>
      </c>
      <c r="C131" s="60">
        <v>7128176934.999999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>
        <v>7128176934.999999</v>
      </c>
      <c r="O131" s="7">
        <f t="shared" si="8"/>
        <v>1</v>
      </c>
      <c r="P131" s="7">
        <f t="shared" si="9"/>
        <v>1.2092608997992076E-2</v>
      </c>
    </row>
    <row r="132" spans="1:16" x14ac:dyDescent="0.2">
      <c r="A132" s="7">
        <v>2013</v>
      </c>
      <c r="B132" s="7">
        <f t="shared" si="10"/>
        <v>3</v>
      </c>
      <c r="C132" s="60">
        <v>7213426452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>
        <v>7213426452</v>
      </c>
      <c r="O132" s="7">
        <f t="shared" si="8"/>
        <v>1</v>
      </c>
      <c r="P132" s="7">
        <f t="shared" si="9"/>
        <v>1.1959511916913572E-2</v>
      </c>
    </row>
    <row r="133" spans="1:16" x14ac:dyDescent="0.2">
      <c r="A133" s="7">
        <v>2014</v>
      </c>
      <c r="B133" s="7">
        <f t="shared" si="10"/>
        <v>2</v>
      </c>
      <c r="C133" s="60">
        <v>7298453033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>
        <v>7298453033</v>
      </c>
      <c r="O133" s="7">
        <f t="shared" si="8"/>
        <v>1</v>
      </c>
      <c r="P133" s="7">
        <f t="shared" si="9"/>
        <v>1.1787266643084087E-2</v>
      </c>
    </row>
    <row r="134" spans="1:16" x14ac:dyDescent="0.2">
      <c r="A134" s="7">
        <v>2015</v>
      </c>
      <c r="B134" s="7">
        <f>2016-A134</f>
        <v>1</v>
      </c>
      <c r="C134" s="60">
        <v>7383008820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>
        <v>7383008820</v>
      </c>
      <c r="O134" s="7">
        <f t="shared" si="8"/>
        <v>1</v>
      </c>
      <c r="P134" s="7">
        <f t="shared" si="9"/>
        <v>1.1585439629148875E-2</v>
      </c>
    </row>
    <row r="137" spans="1:16" x14ac:dyDescent="0.2">
      <c r="C137" s="44"/>
      <c r="D137" s="44"/>
      <c r="E137" s="44"/>
    </row>
    <row r="138" spans="1:16" x14ac:dyDescent="0.2">
      <c r="C138" s="44"/>
      <c r="D138" s="44"/>
      <c r="E138" s="44"/>
    </row>
    <row r="139" spans="1:16" x14ac:dyDescent="0.2">
      <c r="C139" s="44"/>
      <c r="D139" s="44"/>
      <c r="E139" s="44"/>
    </row>
    <row r="140" spans="1:16" x14ac:dyDescent="0.2">
      <c r="C140" s="44"/>
      <c r="D140" s="44"/>
      <c r="E140" s="44"/>
    </row>
    <row r="141" spans="1:16" x14ac:dyDescent="0.2">
      <c r="C141" s="44"/>
      <c r="D141" s="44"/>
      <c r="E141" s="44"/>
    </row>
    <row r="142" spans="1:16" x14ac:dyDescent="0.2">
      <c r="C142" s="44"/>
      <c r="D142" s="44"/>
      <c r="E142" s="44"/>
    </row>
    <row r="143" spans="1:16" x14ac:dyDescent="0.2">
      <c r="C143" s="44"/>
      <c r="D143" s="44"/>
      <c r="E143" s="44"/>
    </row>
    <row r="144" spans="1:16" x14ac:dyDescent="0.2">
      <c r="C144" s="44"/>
      <c r="D144" s="44"/>
      <c r="E144" s="44"/>
    </row>
    <row r="145" spans="3:5" x14ac:dyDescent="0.2">
      <c r="C145" s="44"/>
      <c r="D145" s="44"/>
      <c r="E145" s="44"/>
    </row>
    <row r="146" spans="3:5" x14ac:dyDescent="0.2">
      <c r="C146" s="44"/>
      <c r="D146" s="44"/>
      <c r="E146" s="44"/>
    </row>
    <row r="147" spans="3:5" x14ac:dyDescent="0.2">
      <c r="C147" s="44"/>
      <c r="D147" s="44"/>
      <c r="E147" s="44"/>
    </row>
    <row r="148" spans="3:5" x14ac:dyDescent="0.2">
      <c r="C148" s="44"/>
      <c r="D148" s="44"/>
      <c r="E148" s="44"/>
    </row>
    <row r="149" spans="3:5" x14ac:dyDescent="0.2">
      <c r="C149" s="44"/>
      <c r="D149" s="44"/>
      <c r="E149" s="44"/>
    </row>
    <row r="150" spans="3:5" x14ac:dyDescent="0.2">
      <c r="C150" s="44"/>
      <c r="D150" s="44"/>
      <c r="E150" s="44"/>
    </row>
    <row r="151" spans="3:5" x14ac:dyDescent="0.2">
      <c r="C151" s="44"/>
      <c r="D151" s="44"/>
      <c r="E151" s="44"/>
    </row>
    <row r="152" spans="3:5" x14ac:dyDescent="0.2">
      <c r="C152" s="44"/>
      <c r="D152" s="44"/>
      <c r="E152" s="44"/>
    </row>
    <row r="153" spans="3:5" x14ac:dyDescent="0.2">
      <c r="C153" s="44"/>
      <c r="D153" s="44"/>
      <c r="E153" s="44"/>
    </row>
    <row r="154" spans="3:5" x14ac:dyDescent="0.2">
      <c r="C154" s="44"/>
      <c r="D154" s="44"/>
      <c r="E154" s="44"/>
    </row>
    <row r="155" spans="3:5" x14ac:dyDescent="0.2">
      <c r="C155" s="44"/>
      <c r="D155" s="44"/>
      <c r="E155" s="44"/>
    </row>
    <row r="156" spans="3:5" x14ac:dyDescent="0.2">
      <c r="C156" s="44"/>
      <c r="D156" s="44"/>
      <c r="E156" s="44"/>
    </row>
    <row r="157" spans="3:5" x14ac:dyDescent="0.2">
      <c r="C157" s="44"/>
      <c r="D157" s="44"/>
      <c r="E157" s="44"/>
    </row>
    <row r="158" spans="3:5" x14ac:dyDescent="0.2">
      <c r="C158" s="44"/>
      <c r="D158" s="44"/>
      <c r="E158" s="44"/>
    </row>
    <row r="159" spans="3:5" x14ac:dyDescent="0.2">
      <c r="C159" s="44"/>
      <c r="D159" s="44"/>
      <c r="E159" s="44"/>
    </row>
    <row r="160" spans="3:5" x14ac:dyDescent="0.2">
      <c r="C160" s="44"/>
      <c r="D160" s="44"/>
      <c r="E160" s="44"/>
    </row>
    <row r="161" spans="3:5" x14ac:dyDescent="0.2">
      <c r="C161" s="44"/>
      <c r="D161" s="44"/>
      <c r="E161" s="44"/>
    </row>
    <row r="162" spans="3:5" x14ac:dyDescent="0.2">
      <c r="C162" s="44"/>
      <c r="D162" s="44"/>
      <c r="E162" s="44"/>
    </row>
    <row r="163" spans="3:5" x14ac:dyDescent="0.2">
      <c r="C163" s="44"/>
      <c r="D163" s="44"/>
      <c r="E163" s="44"/>
    </row>
    <row r="164" spans="3:5" x14ac:dyDescent="0.2">
      <c r="C164" s="44"/>
      <c r="D164" s="44"/>
      <c r="E164" s="44"/>
    </row>
    <row r="165" spans="3:5" x14ac:dyDescent="0.2">
      <c r="C165" s="44"/>
      <c r="D165" s="44"/>
      <c r="E165" s="44"/>
    </row>
    <row r="166" spans="3:5" x14ac:dyDescent="0.2">
      <c r="C166" s="44"/>
      <c r="D166" s="44"/>
      <c r="E166" s="44"/>
    </row>
    <row r="167" spans="3:5" x14ac:dyDescent="0.2">
      <c r="C167" s="44"/>
      <c r="D167" s="44"/>
      <c r="E167" s="44"/>
    </row>
    <row r="168" spans="3:5" x14ac:dyDescent="0.2">
      <c r="C168" s="44"/>
      <c r="D168" s="44"/>
      <c r="E168" s="44"/>
    </row>
    <row r="169" spans="3:5" x14ac:dyDescent="0.2">
      <c r="C169" s="44"/>
      <c r="D169" s="44"/>
      <c r="E169" s="44"/>
    </row>
    <row r="170" spans="3:5" x14ac:dyDescent="0.2">
      <c r="C170" s="44"/>
      <c r="D170" s="44"/>
      <c r="E170" s="44"/>
    </row>
    <row r="171" spans="3:5" x14ac:dyDescent="0.2">
      <c r="C171" s="44"/>
      <c r="D171" s="44"/>
      <c r="E171" s="44"/>
    </row>
    <row r="172" spans="3:5" x14ac:dyDescent="0.2">
      <c r="C172" s="44"/>
      <c r="D172" s="44"/>
      <c r="E172" s="44"/>
    </row>
    <row r="173" spans="3:5" x14ac:dyDescent="0.2">
      <c r="C173" s="44"/>
      <c r="D173" s="44"/>
      <c r="E173" s="44"/>
    </row>
    <row r="174" spans="3:5" x14ac:dyDescent="0.2">
      <c r="C174" s="44"/>
      <c r="D174" s="44"/>
      <c r="E174" s="44"/>
    </row>
    <row r="175" spans="3:5" x14ac:dyDescent="0.2">
      <c r="C175" s="44"/>
      <c r="D175" s="44"/>
      <c r="E175" s="44"/>
    </row>
    <row r="176" spans="3:5" x14ac:dyDescent="0.2">
      <c r="C176" s="44"/>
      <c r="D176" s="44"/>
      <c r="E176" s="44"/>
    </row>
    <row r="177" spans="3:5" x14ac:dyDescent="0.2">
      <c r="C177" s="44"/>
      <c r="D177" s="44"/>
      <c r="E177" s="44"/>
    </row>
    <row r="178" spans="3:5" x14ac:dyDescent="0.2">
      <c r="C178" s="44"/>
      <c r="D178" s="44"/>
      <c r="E178" s="44"/>
    </row>
  </sheetData>
  <mergeCells count="2">
    <mergeCell ref="R25:S25"/>
    <mergeCell ref="C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A-Keeley Data 1995</vt:lpstr>
      <vt:lpstr>B-Keeley &amp; Kelly Pop Density</vt:lpstr>
      <vt:lpstr>C-World Population Data</vt:lpstr>
      <vt:lpstr>World Population 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 REVIEWER</dc:creator>
  <cp:lastModifiedBy>Aaron</cp:lastModifiedBy>
  <dcterms:created xsi:type="dcterms:W3CDTF">2016-06-21T16:22:20Z</dcterms:created>
  <dcterms:modified xsi:type="dcterms:W3CDTF">2019-10-08T05:52:43Z</dcterms:modified>
</cp:coreProperties>
</file>