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c" sheetId="1" r:id="rId1"/>
    <sheet name="pH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8" i="1" l="1"/>
  <c r="K98" i="1"/>
  <c r="L97" i="1"/>
  <c r="K97" i="1"/>
  <c r="L96" i="1"/>
  <c r="K96" i="1"/>
  <c r="L95" i="1"/>
  <c r="K95" i="1"/>
  <c r="J98" i="1"/>
  <c r="I98" i="1"/>
  <c r="J97" i="1"/>
  <c r="I97" i="1"/>
  <c r="J96" i="1"/>
  <c r="I96" i="1"/>
  <c r="J95" i="1"/>
  <c r="I95" i="1"/>
  <c r="H98" i="1"/>
  <c r="G98" i="1"/>
  <c r="H97" i="1"/>
  <c r="G97" i="1"/>
  <c r="H96" i="1"/>
  <c r="G96" i="1"/>
  <c r="H95" i="1"/>
  <c r="G95" i="1"/>
  <c r="F98" i="1"/>
  <c r="E98" i="1"/>
  <c r="F97" i="1"/>
  <c r="E96" i="1"/>
  <c r="F95" i="1"/>
  <c r="E95" i="1"/>
  <c r="D98" i="1"/>
  <c r="C98" i="1"/>
  <c r="D97" i="1"/>
  <c r="C97" i="1"/>
  <c r="D96" i="1"/>
  <c r="C96" i="1"/>
  <c r="D95" i="1"/>
  <c r="C95" i="1"/>
  <c r="B72" i="1"/>
  <c r="B80" i="1" l="1"/>
  <c r="K69" i="1"/>
  <c r="L74" i="1"/>
  <c r="L73" i="1"/>
  <c r="L72" i="1"/>
  <c r="L71" i="1"/>
  <c r="L70" i="1"/>
  <c r="L69" i="1"/>
  <c r="I74" i="1"/>
  <c r="I73" i="1"/>
  <c r="I72" i="1"/>
  <c r="I71" i="1"/>
  <c r="I70" i="1"/>
  <c r="I69" i="1"/>
  <c r="F74" i="1"/>
  <c r="F73" i="1"/>
  <c r="F72" i="1"/>
  <c r="F71" i="1"/>
  <c r="F70" i="1"/>
  <c r="F69" i="1"/>
  <c r="C70" i="1"/>
  <c r="C71" i="1"/>
  <c r="C72" i="1"/>
  <c r="C73" i="1"/>
  <c r="C74" i="1"/>
  <c r="C69" i="1"/>
  <c r="B53" i="1"/>
  <c r="C53" i="1"/>
  <c r="D53" i="1"/>
  <c r="E53" i="1"/>
  <c r="F53" i="1"/>
  <c r="G53" i="1"/>
  <c r="H53" i="1"/>
  <c r="I53" i="1"/>
  <c r="J53" i="1"/>
  <c r="K53" i="1"/>
  <c r="L53" i="1"/>
  <c r="B54" i="1"/>
  <c r="C54" i="1"/>
  <c r="D54" i="1"/>
  <c r="E54" i="1"/>
  <c r="F54" i="1"/>
  <c r="G54" i="1"/>
  <c r="H54" i="1"/>
  <c r="I54" i="1"/>
  <c r="J54" i="1"/>
  <c r="K54" i="1"/>
  <c r="L54" i="1"/>
  <c r="B55" i="1"/>
  <c r="C55" i="1"/>
  <c r="D55" i="1"/>
  <c r="E55" i="1"/>
  <c r="F55" i="1"/>
  <c r="G55" i="1"/>
  <c r="H55" i="1"/>
  <c r="I55" i="1"/>
  <c r="J55" i="1"/>
  <c r="K55" i="1"/>
  <c r="L55" i="1"/>
  <c r="B56" i="1"/>
  <c r="C56" i="1"/>
  <c r="D56" i="1"/>
  <c r="E56" i="1"/>
  <c r="F56" i="1"/>
  <c r="G56" i="1"/>
  <c r="H56" i="1"/>
  <c r="I56" i="1"/>
  <c r="J56" i="1"/>
  <c r="K56" i="1"/>
  <c r="L56" i="1"/>
  <c r="B57" i="1"/>
  <c r="C57" i="1"/>
  <c r="D57" i="1"/>
  <c r="E57" i="1"/>
  <c r="F57" i="1"/>
  <c r="G57" i="1"/>
  <c r="H57" i="1"/>
  <c r="I57" i="1"/>
  <c r="J57" i="1"/>
  <c r="K57" i="1"/>
  <c r="L57" i="1"/>
  <c r="B58" i="1"/>
  <c r="C58" i="1"/>
  <c r="D58" i="1"/>
  <c r="E58" i="1"/>
  <c r="F58" i="1"/>
  <c r="G58" i="1"/>
  <c r="H58" i="1"/>
  <c r="I58" i="1"/>
  <c r="J58" i="1"/>
  <c r="K58" i="1"/>
  <c r="L58" i="1"/>
  <c r="E59" i="1"/>
  <c r="F59" i="1"/>
  <c r="G59" i="1"/>
  <c r="H59" i="1"/>
  <c r="I59" i="1"/>
  <c r="J59" i="1"/>
  <c r="K59" i="1"/>
  <c r="L59" i="1"/>
  <c r="B60" i="1"/>
  <c r="C60" i="1"/>
  <c r="D60" i="1"/>
  <c r="E60" i="1"/>
  <c r="F60" i="1"/>
  <c r="G60" i="1"/>
  <c r="H60" i="1"/>
  <c r="I60" i="1"/>
  <c r="J60" i="1"/>
  <c r="K60" i="1"/>
  <c r="L60" i="1"/>
  <c r="B61" i="1"/>
  <c r="C61" i="1"/>
  <c r="D61" i="1"/>
  <c r="E61" i="1"/>
  <c r="F61" i="1"/>
  <c r="G61" i="1"/>
  <c r="H61" i="1"/>
  <c r="I61" i="1"/>
  <c r="J61" i="1"/>
  <c r="K61" i="1"/>
  <c r="L61" i="1"/>
  <c r="B62" i="1"/>
  <c r="C62" i="1"/>
  <c r="D62" i="1"/>
  <c r="E62" i="1"/>
  <c r="F62" i="1"/>
  <c r="G62" i="1"/>
  <c r="H62" i="1"/>
  <c r="I62" i="1"/>
  <c r="J62" i="1"/>
  <c r="K62" i="1"/>
  <c r="L62" i="1"/>
  <c r="C52" i="1"/>
  <c r="D52" i="1"/>
  <c r="E52" i="1"/>
  <c r="F52" i="1"/>
  <c r="G52" i="1"/>
  <c r="H52" i="1"/>
  <c r="I52" i="1"/>
  <c r="J52" i="1"/>
  <c r="K52" i="1"/>
  <c r="L52" i="1"/>
  <c r="B52" i="1"/>
  <c r="M45" i="1"/>
  <c r="M44" i="1"/>
  <c r="M43" i="1"/>
  <c r="M42" i="1"/>
  <c r="M41" i="1"/>
  <c r="M40" i="1"/>
  <c r="J45" i="1"/>
  <c r="J44" i="1"/>
  <c r="J43" i="1"/>
  <c r="J42" i="1"/>
  <c r="J41" i="1"/>
  <c r="J40" i="1"/>
  <c r="G40" i="1"/>
  <c r="G45" i="1"/>
  <c r="G44" i="1"/>
  <c r="G43" i="1"/>
  <c r="G42" i="1"/>
  <c r="G41" i="1"/>
  <c r="D41" i="1"/>
  <c r="D42" i="1"/>
  <c r="D43" i="1"/>
  <c r="D44" i="1"/>
  <c r="D45" i="1"/>
  <c r="D40" i="1"/>
  <c r="K22" i="1"/>
  <c r="K21" i="1"/>
  <c r="K36" i="1" s="1"/>
  <c r="H22" i="1"/>
  <c r="H21" i="1"/>
  <c r="H27" i="1" s="1"/>
  <c r="E22" i="1"/>
  <c r="E21" i="1"/>
  <c r="E27" i="1" s="1"/>
  <c r="B22" i="1"/>
  <c r="B21" i="1"/>
  <c r="B27" i="1" s="1"/>
  <c r="C27" i="1"/>
  <c r="D27" i="1"/>
  <c r="F27" i="1"/>
  <c r="G27" i="1"/>
  <c r="I27" i="1"/>
  <c r="J27" i="1"/>
  <c r="L27" i="1"/>
  <c r="C28" i="1"/>
  <c r="D28" i="1"/>
  <c r="E28" i="1"/>
  <c r="F28" i="1"/>
  <c r="G28" i="1"/>
  <c r="H28" i="1"/>
  <c r="I28" i="1"/>
  <c r="J28" i="1"/>
  <c r="K28" i="1"/>
  <c r="L28" i="1"/>
  <c r="C29" i="1"/>
  <c r="D29" i="1"/>
  <c r="F29" i="1"/>
  <c r="G29" i="1"/>
  <c r="H29" i="1"/>
  <c r="I29" i="1"/>
  <c r="J29" i="1"/>
  <c r="K29" i="1"/>
  <c r="L29" i="1"/>
  <c r="C30" i="1"/>
  <c r="D30" i="1"/>
  <c r="E30" i="1"/>
  <c r="F30" i="1"/>
  <c r="G30" i="1"/>
  <c r="H30" i="1"/>
  <c r="I30" i="1"/>
  <c r="J30" i="1"/>
  <c r="K30" i="1"/>
  <c r="L30" i="1"/>
  <c r="C31" i="1"/>
  <c r="D31" i="1"/>
  <c r="F31" i="1"/>
  <c r="G31" i="1"/>
  <c r="H31" i="1"/>
  <c r="I31" i="1"/>
  <c r="J31" i="1"/>
  <c r="K31" i="1"/>
  <c r="L31" i="1"/>
  <c r="K42" i="1" s="1"/>
  <c r="B32" i="1"/>
  <c r="C32" i="1"/>
  <c r="D32" i="1"/>
  <c r="E32" i="1"/>
  <c r="F32" i="1"/>
  <c r="G32" i="1"/>
  <c r="H32" i="1"/>
  <c r="I32" i="1"/>
  <c r="J32" i="1"/>
  <c r="K32" i="1"/>
  <c r="L32" i="1"/>
  <c r="E33" i="1"/>
  <c r="F33" i="1"/>
  <c r="G33" i="1"/>
  <c r="H33" i="1"/>
  <c r="I33" i="1"/>
  <c r="J33" i="1"/>
  <c r="K33" i="1"/>
  <c r="L33" i="1"/>
  <c r="C34" i="1"/>
  <c r="D34" i="1"/>
  <c r="E34" i="1"/>
  <c r="F34" i="1"/>
  <c r="G34" i="1"/>
  <c r="H34" i="1"/>
  <c r="I34" i="1"/>
  <c r="J34" i="1"/>
  <c r="K34" i="1"/>
  <c r="L34" i="1"/>
  <c r="C35" i="1"/>
  <c r="D35" i="1"/>
  <c r="E35" i="1"/>
  <c r="F35" i="1"/>
  <c r="G35" i="1"/>
  <c r="H35" i="1"/>
  <c r="I35" i="1"/>
  <c r="J35" i="1"/>
  <c r="K35" i="1"/>
  <c r="L35" i="1"/>
  <c r="C36" i="1"/>
  <c r="D36" i="1"/>
  <c r="E36" i="1"/>
  <c r="F36" i="1"/>
  <c r="G36" i="1"/>
  <c r="H36" i="1"/>
  <c r="I36" i="1"/>
  <c r="J36" i="1"/>
  <c r="L36" i="1"/>
  <c r="C26" i="1"/>
  <c r="D26" i="1"/>
  <c r="E26" i="1"/>
  <c r="E40" i="1" s="1"/>
  <c r="F26" i="1"/>
  <c r="G26" i="1"/>
  <c r="I26" i="1"/>
  <c r="J26" i="1"/>
  <c r="K26" i="1"/>
  <c r="L26" i="1"/>
  <c r="K43" i="1" l="1"/>
  <c r="K44" i="1"/>
  <c r="K41" i="1"/>
  <c r="K45" i="1"/>
  <c r="K27" i="1"/>
  <c r="K40" i="1" s="1"/>
  <c r="H42" i="1"/>
  <c r="H44" i="1"/>
  <c r="H43" i="1"/>
  <c r="H41" i="1"/>
  <c r="H45" i="1"/>
  <c r="H26" i="1"/>
  <c r="H40" i="1" s="1"/>
  <c r="E44" i="1"/>
  <c r="E43" i="1"/>
  <c r="E45" i="1"/>
  <c r="E31" i="1"/>
  <c r="E42" i="1" s="1"/>
  <c r="E29" i="1"/>
  <c r="B28" i="1"/>
  <c r="B34" i="1"/>
  <c r="B29" i="1"/>
  <c r="B35" i="1"/>
  <c r="B30" i="1"/>
  <c r="B26" i="1"/>
  <c r="B36" i="1"/>
  <c r="B31" i="1"/>
  <c r="L65" i="1"/>
  <c r="K65" i="1"/>
  <c r="L77" i="1" s="1"/>
  <c r="L64" i="1"/>
  <c r="K64" i="1"/>
  <c r="L76" i="1" s="1"/>
  <c r="E85" i="1"/>
  <c r="E84" i="1"/>
  <c r="L48" i="1"/>
  <c r="K48" i="1"/>
  <c r="L47" i="1"/>
  <c r="K47" i="1"/>
  <c r="L45" i="1"/>
  <c r="L44" i="1"/>
  <c r="L43" i="1"/>
  <c r="L42" i="1"/>
  <c r="L41" i="1"/>
  <c r="L40" i="1"/>
  <c r="E41" i="1" l="1"/>
  <c r="C45" i="1"/>
  <c r="B45" i="1"/>
  <c r="C41" i="1"/>
  <c r="B41" i="1"/>
  <c r="C40" i="1"/>
  <c r="B40" i="1"/>
  <c r="B43" i="1"/>
  <c r="C43" i="1"/>
  <c r="C42" i="1"/>
  <c r="B42" i="1"/>
  <c r="C44" i="1"/>
  <c r="B44" i="1"/>
  <c r="E82" i="1"/>
  <c r="K76" i="1"/>
  <c r="E81" i="1"/>
  <c r="E83" i="1"/>
  <c r="K73" i="1"/>
  <c r="K71" i="1"/>
  <c r="K70" i="1"/>
  <c r="K72" i="1"/>
  <c r="K74" i="1"/>
  <c r="K77" i="1"/>
  <c r="D27" i="2"/>
  <c r="D26" i="2"/>
  <c r="D25" i="2"/>
  <c r="D24" i="2"/>
  <c r="D21" i="2"/>
  <c r="D20" i="2"/>
  <c r="D19" i="2"/>
  <c r="D18" i="2"/>
  <c r="D17" i="2"/>
  <c r="D16" i="2"/>
  <c r="J65" i="1"/>
  <c r="I65" i="1"/>
  <c r="H65" i="1"/>
  <c r="J64" i="1"/>
  <c r="I64" i="1"/>
  <c r="H64" i="1"/>
  <c r="I48" i="1"/>
  <c r="H48" i="1"/>
  <c r="I47" i="1"/>
  <c r="H47" i="1"/>
  <c r="I45" i="1"/>
  <c r="I44" i="1"/>
  <c r="I43" i="1"/>
  <c r="I42" i="1"/>
  <c r="I41" i="1"/>
  <c r="I40" i="1"/>
  <c r="H69" i="1" l="1"/>
  <c r="D81" i="1"/>
  <c r="I77" i="1"/>
  <c r="I76" i="1"/>
  <c r="H70" i="1"/>
  <c r="H71" i="1"/>
  <c r="D82" i="1"/>
  <c r="H73" i="1"/>
  <c r="D80" i="1"/>
  <c r="H76" i="1"/>
  <c r="H72" i="1"/>
  <c r="H74" i="1"/>
  <c r="H77" i="1"/>
  <c r="C27" i="2"/>
  <c r="C26" i="2"/>
  <c r="C25" i="2"/>
  <c r="C24" i="2"/>
  <c r="C21" i="2"/>
  <c r="C20" i="2"/>
  <c r="C19" i="2"/>
  <c r="C18" i="2"/>
  <c r="C17" i="2"/>
  <c r="C16" i="2"/>
  <c r="B27" i="2"/>
  <c r="B26" i="2"/>
  <c r="B25" i="2"/>
  <c r="B24" i="2"/>
  <c r="B21" i="2"/>
  <c r="B20" i="2"/>
  <c r="B19" i="2"/>
  <c r="B18" i="2"/>
  <c r="B17" i="2"/>
  <c r="B16" i="2"/>
  <c r="D85" i="1"/>
  <c r="D84" i="1"/>
  <c r="D83" i="1"/>
  <c r="E80" i="1"/>
  <c r="E79" i="1"/>
  <c r="D79" i="1"/>
  <c r="C79" i="1"/>
  <c r="B79" i="1"/>
  <c r="A13" i="2"/>
  <c r="A12" i="2"/>
  <c r="A11" i="2"/>
  <c r="A10" i="2"/>
  <c r="A9" i="2"/>
  <c r="A8" i="2"/>
  <c r="A7" i="2"/>
  <c r="A6" i="2"/>
  <c r="A5" i="2"/>
  <c r="A4" i="2"/>
  <c r="A3" i="2"/>
  <c r="A2" i="2"/>
  <c r="G65" i="1"/>
  <c r="F65" i="1"/>
  <c r="E65" i="1"/>
  <c r="G64" i="1"/>
  <c r="F64" i="1"/>
  <c r="E64" i="1"/>
  <c r="F76" i="1" s="1"/>
  <c r="D65" i="1"/>
  <c r="C65" i="1"/>
  <c r="B65" i="1"/>
  <c r="B77" i="1" s="1"/>
  <c r="D64" i="1"/>
  <c r="C64" i="1"/>
  <c r="B64" i="1"/>
  <c r="B74" i="1"/>
  <c r="C84" i="1"/>
  <c r="B84" i="1"/>
  <c r="C82" i="1"/>
  <c r="C81" i="1"/>
  <c r="F48" i="1"/>
  <c r="E48" i="1"/>
  <c r="F47" i="1"/>
  <c r="E47" i="1"/>
  <c r="F45" i="1"/>
  <c r="F44" i="1"/>
  <c r="F43" i="1"/>
  <c r="F42" i="1"/>
  <c r="F41" i="1"/>
  <c r="F40" i="1"/>
  <c r="C48" i="1"/>
  <c r="B48" i="1"/>
  <c r="C47" i="1"/>
  <c r="B47" i="1"/>
  <c r="B70" i="1" l="1"/>
  <c r="C83" i="1"/>
  <c r="B85" i="1"/>
  <c r="C80" i="1"/>
  <c r="B73" i="1"/>
  <c r="B76" i="1"/>
  <c r="B71" i="1"/>
  <c r="E69" i="1"/>
  <c r="B81" i="1"/>
  <c r="B82" i="1"/>
  <c r="E72" i="1"/>
  <c r="E73" i="1"/>
  <c r="C85" i="1"/>
  <c r="C76" i="1"/>
  <c r="C77" i="1"/>
  <c r="F77" i="1"/>
  <c r="B83" i="1"/>
  <c r="B69" i="1"/>
  <c r="E70" i="1"/>
  <c r="E76" i="1"/>
  <c r="E71" i="1"/>
  <c r="E74" i="1"/>
  <c r="E77" i="1"/>
</calcChain>
</file>

<file path=xl/sharedStrings.xml><?xml version="1.0" encoding="utf-8"?>
<sst xmlns="http://schemas.openxmlformats.org/spreadsheetml/2006/main" count="177" uniqueCount="52">
  <si>
    <t>Sample</t>
  </si>
  <si>
    <t>10 minute cpm</t>
  </si>
  <si>
    <t>1st run</t>
  </si>
  <si>
    <t>2nd run</t>
  </si>
  <si>
    <t>3rd run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</si>
  <si>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</si>
  <si>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</si>
  <si>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</si>
  <si>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</si>
  <si>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</si>
  <si>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</si>
  <si>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</si>
  <si>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</si>
  <si>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</si>
  <si>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</si>
  <si>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</si>
  <si>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100 Bq</t>
  </si>
  <si>
    <t>200 Bq</t>
  </si>
  <si>
    <t>Day 0</t>
  </si>
  <si>
    <t>Day 1</t>
  </si>
  <si>
    <t>stdev</t>
  </si>
  <si>
    <t>Mean</t>
  </si>
  <si>
    <t>ABC</t>
  </si>
  <si>
    <t>DE</t>
  </si>
  <si>
    <t>FG</t>
  </si>
  <si>
    <t>HJ</t>
  </si>
  <si>
    <t xml:space="preserve">Day 0 </t>
  </si>
  <si>
    <t>Bq</t>
  </si>
  <si>
    <t xml:space="preserve">Day </t>
  </si>
  <si>
    <t xml:space="preserve">Soil + AGW </t>
  </si>
  <si>
    <t>HRC + AGW</t>
  </si>
  <si>
    <t>MRC + AGW</t>
  </si>
  <si>
    <t>EHC + AGW</t>
  </si>
  <si>
    <t>EHC + AGW sterile</t>
  </si>
  <si>
    <t>Soil + EHC + AGW sterile</t>
  </si>
  <si>
    <t>Average</t>
  </si>
  <si>
    <t>Day 5</t>
  </si>
  <si>
    <t>Day 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</si>
  <si>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</si>
  <si>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Blank</t>
  </si>
  <si>
    <t>Blank 2</t>
  </si>
  <si>
    <t>Blank 3</t>
  </si>
  <si>
    <t xml:space="preserve">Mean blank </t>
  </si>
  <si>
    <t>Blank St dev</t>
  </si>
  <si>
    <t>Correcte SD</t>
  </si>
  <si>
    <t>EHC + AGW (no sediment)</t>
  </si>
  <si>
    <t>MRC &amp; AGW (no sediment)</t>
  </si>
  <si>
    <t>HRC + AGW (no sediment)</t>
  </si>
  <si>
    <t>Sediment + AGW</t>
  </si>
  <si>
    <t>Sterile sediment + EHC + AGW</t>
  </si>
  <si>
    <t>non-blank corrected</t>
  </si>
  <si>
    <t>blank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</si>
</sst>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Tc!$A$69</c:f>
              <c:strCache>
                <c:ptCount val="1"/>
                <c:pt idx="0">
                  <c:v>Soil + AGW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Tc!$B$80:$E$80</c:f>
                <c:numCache>
                  <c:formatCode>General</c:formatCode>
                  <c:ptCount val="4"/>
                  <c:pt idx="0">
                    <c:v>0.86405718206582838</c:v>
                  </c:pt>
                  <c:pt idx="1">
                    <c:v>1.3147876888177292</c:v>
                  </c:pt>
                  <c:pt idx="2">
                    <c:v>1.0118625523833857</c:v>
                  </c:pt>
                  <c:pt idx="3">
                    <c:v>0.67493567447760427</c:v>
                  </c:pt>
                </c:numCache>
              </c:numRef>
            </c:plus>
            <c:minus>
              <c:numRef>
                <c:f>Tc!$B$80:$E$80</c:f>
                <c:numCache>
                  <c:formatCode>General</c:formatCode>
                  <c:ptCount val="4"/>
                  <c:pt idx="0">
                    <c:v>0.86405718206582838</c:v>
                  </c:pt>
                  <c:pt idx="1">
                    <c:v>1.3147876888177292</c:v>
                  </c:pt>
                  <c:pt idx="2">
                    <c:v>1.0118625523833857</c:v>
                  </c:pt>
                  <c:pt idx="3">
                    <c:v>0.67493567447760427</c:v>
                  </c:pt>
                </c:numCache>
              </c:numRef>
            </c:minus>
          </c:errBars>
          <c:xVal>
            <c:numRef>
              <c:f>(Tc!$D$67,Tc!$G$67,Tc!$J$67,Tc!$M$67)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</c:numCache>
            </c:numRef>
          </c:xVal>
          <c:yVal>
            <c:numRef>
              <c:f>(Tc!$B$69,Tc!$E$69,Tc!$H$69,Tc!$K$69)</c:f>
              <c:numCache>
                <c:formatCode>0.000</c:formatCode>
                <c:ptCount val="4"/>
                <c:pt idx="0">
                  <c:v>101.3710185185185</c:v>
                </c:pt>
                <c:pt idx="1">
                  <c:v>102.75851851851853</c:v>
                </c:pt>
                <c:pt idx="2">
                  <c:v>102.86796296296296</c:v>
                </c:pt>
                <c:pt idx="3">
                  <c:v>102.22180555555555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Tc!$A$70</c:f>
              <c:strCache>
                <c:ptCount val="1"/>
                <c:pt idx="0">
                  <c:v>HRC + AGW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Tc!$B$81:$E$81</c:f>
                <c:numCache>
                  <c:formatCode>General</c:formatCode>
                  <c:ptCount val="4"/>
                  <c:pt idx="0">
                    <c:v>0.74400218344517988</c:v>
                  </c:pt>
                  <c:pt idx="1">
                    <c:v>0.48197884923626433</c:v>
                  </c:pt>
                  <c:pt idx="2">
                    <c:v>0.56839751999875932</c:v>
                  </c:pt>
                  <c:pt idx="3">
                    <c:v>1.0296090816961119</c:v>
                  </c:pt>
                </c:numCache>
              </c:numRef>
            </c:plus>
            <c:minus>
              <c:numRef>
                <c:f>Tc!$B$81:$E$81</c:f>
                <c:numCache>
                  <c:formatCode>General</c:formatCode>
                  <c:ptCount val="4"/>
                  <c:pt idx="0">
                    <c:v>0.74400218344517988</c:v>
                  </c:pt>
                  <c:pt idx="1">
                    <c:v>0.48197884923626433</c:v>
                  </c:pt>
                  <c:pt idx="2">
                    <c:v>0.56839751999875932</c:v>
                  </c:pt>
                  <c:pt idx="3">
                    <c:v>1.0296090816961119</c:v>
                  </c:pt>
                </c:numCache>
              </c:numRef>
            </c:minus>
          </c:errBars>
          <c:xVal>
            <c:numRef>
              <c:f>(Tc!$D$67,Tc!$G$67,Tc!$J$67,Tc!$M$67)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</c:numCache>
            </c:numRef>
          </c:xVal>
          <c:yVal>
            <c:numRef>
              <c:f>(Tc!$B$70,Tc!$E$70,Tc!$H$70,Tc!$K$70)</c:f>
              <c:numCache>
                <c:formatCode>0.000</c:formatCode>
                <c:ptCount val="4"/>
                <c:pt idx="0">
                  <c:v>102.54731481481481</c:v>
                </c:pt>
                <c:pt idx="1">
                  <c:v>104.68212962962963</c:v>
                </c:pt>
                <c:pt idx="2">
                  <c:v>104.33351851851853</c:v>
                </c:pt>
                <c:pt idx="3">
                  <c:v>103.4975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Tc!$A$71</c:f>
              <c:strCache>
                <c:ptCount val="1"/>
                <c:pt idx="0">
                  <c:v>MRC + AGW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Tc!$B$82:$E$82</c:f>
                <c:numCache>
                  <c:formatCode>General</c:formatCode>
                  <c:ptCount val="4"/>
                  <c:pt idx="0">
                    <c:v>10.68415294808657</c:v>
                  </c:pt>
                  <c:pt idx="1">
                    <c:v>12.46765901799086</c:v>
                  </c:pt>
                  <c:pt idx="2">
                    <c:v>12.095033255202086</c:v>
                  </c:pt>
                  <c:pt idx="3">
                    <c:v>13.035363215755313</c:v>
                  </c:pt>
                </c:numCache>
              </c:numRef>
            </c:plus>
            <c:minus>
              <c:numRef>
                <c:f>Tc!$B$82:$E$82</c:f>
                <c:numCache>
                  <c:formatCode>General</c:formatCode>
                  <c:ptCount val="4"/>
                  <c:pt idx="0">
                    <c:v>10.68415294808657</c:v>
                  </c:pt>
                  <c:pt idx="1">
                    <c:v>12.46765901799086</c:v>
                  </c:pt>
                  <c:pt idx="2">
                    <c:v>12.095033255202086</c:v>
                  </c:pt>
                  <c:pt idx="3">
                    <c:v>13.035363215755313</c:v>
                  </c:pt>
                </c:numCache>
              </c:numRef>
            </c:minus>
          </c:errBars>
          <c:xVal>
            <c:numRef>
              <c:f>(Tc!$D$67,Tc!$G$67,Tc!$J$67,Tc!$M$67)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</c:numCache>
            </c:numRef>
          </c:xVal>
          <c:yVal>
            <c:numRef>
              <c:f>(Tc!$B$71,Tc!$E$71,Tc!$H$71,Tc!$K$71)</c:f>
              <c:numCache>
                <c:formatCode>0.000</c:formatCode>
                <c:ptCount val="4"/>
                <c:pt idx="0">
                  <c:v>114.99037037037037</c:v>
                </c:pt>
                <c:pt idx="1">
                  <c:v>116.69046296296295</c:v>
                </c:pt>
                <c:pt idx="2">
                  <c:v>116.29740740740739</c:v>
                </c:pt>
                <c:pt idx="3">
                  <c:v>113.69291666666666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Tc!$A$72</c:f>
              <c:strCache>
                <c:ptCount val="1"/>
                <c:pt idx="0">
                  <c:v>EHC + AGW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Tc!$B$83:$E$83</c:f>
                <c:numCache>
                  <c:formatCode>General</c:formatCode>
                  <c:ptCount val="4"/>
                  <c:pt idx="0">
                    <c:v>0.52260346111752787</c:v>
                  </c:pt>
                  <c:pt idx="1">
                    <c:v>2.1298150458736145</c:v>
                  </c:pt>
                  <c:pt idx="2">
                    <c:v>1.258309050538327</c:v>
                  </c:pt>
                  <c:pt idx="3">
                    <c:v>1.0373754722232296</c:v>
                  </c:pt>
                </c:numCache>
              </c:numRef>
            </c:plus>
            <c:minus>
              <c:numRef>
                <c:f>Tc!$B$83:$E$83</c:f>
                <c:numCache>
                  <c:formatCode>General</c:formatCode>
                  <c:ptCount val="4"/>
                  <c:pt idx="0">
                    <c:v>0.52260346111752787</c:v>
                  </c:pt>
                  <c:pt idx="1">
                    <c:v>2.1298150458736145</c:v>
                  </c:pt>
                  <c:pt idx="2">
                    <c:v>1.258309050538327</c:v>
                  </c:pt>
                  <c:pt idx="3">
                    <c:v>1.0373754722232296</c:v>
                  </c:pt>
                </c:numCache>
              </c:numRef>
            </c:minus>
          </c:errBars>
          <c:xVal>
            <c:numRef>
              <c:f>(Tc!$D$67,Tc!$G$67,Tc!$J$67,Tc!$M$67)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</c:numCache>
            </c:numRef>
          </c:xVal>
          <c:yVal>
            <c:numRef>
              <c:f>(Tc!$B$72,Tc!$E$72,Tc!$H$72,Tc!$K$72)</c:f>
              <c:numCache>
                <c:formatCode>0.000</c:formatCode>
                <c:ptCount val="4"/>
                <c:pt idx="0">
                  <c:v>99.768425925925911</c:v>
                </c:pt>
                <c:pt idx="1">
                  <c:v>66.887685185185191</c:v>
                </c:pt>
                <c:pt idx="2">
                  <c:v>4.467407407407407</c:v>
                </c:pt>
                <c:pt idx="3">
                  <c:v>2.239583333333333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Tc!$A$73</c:f>
              <c:strCache>
                <c:ptCount val="1"/>
                <c:pt idx="0">
                  <c:v>EHC + AGW sterile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Tc!$B$84:$E$84</c:f>
                <c:numCache>
                  <c:formatCode>General</c:formatCode>
                  <c:ptCount val="4"/>
                  <c:pt idx="0">
                    <c:v>0.41213014969553607</c:v>
                  </c:pt>
                  <c:pt idx="1">
                    <c:v>0.30496508604052319</c:v>
                  </c:pt>
                  <c:pt idx="2">
                    <c:v>0.11256273970710903</c:v>
                  </c:pt>
                  <c:pt idx="3">
                    <c:v>6.1461369981476971E-2</c:v>
                  </c:pt>
                </c:numCache>
              </c:numRef>
            </c:plus>
            <c:minus>
              <c:numRef>
                <c:f>Tc!$B$84:$E$84</c:f>
                <c:numCache>
                  <c:formatCode>General</c:formatCode>
                  <c:ptCount val="4"/>
                  <c:pt idx="0">
                    <c:v>0.41213014969553607</c:v>
                  </c:pt>
                  <c:pt idx="1">
                    <c:v>0.30496508604052319</c:v>
                  </c:pt>
                  <c:pt idx="2">
                    <c:v>0.11256273970710903</c:v>
                  </c:pt>
                  <c:pt idx="3">
                    <c:v>6.1461369981476971E-2</c:v>
                  </c:pt>
                </c:numCache>
              </c:numRef>
            </c:minus>
          </c:errBars>
          <c:xVal>
            <c:numRef>
              <c:f>(Tc!$D$67,Tc!$G$67,Tc!$J$67,Tc!$M$67)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</c:numCache>
            </c:numRef>
          </c:xVal>
          <c:yVal>
            <c:numRef>
              <c:f>(Tc!$B$73,Tc!$E$73,Tc!$H$73,Tc!$K$73)</c:f>
              <c:numCache>
                <c:formatCode>0.000</c:formatCode>
                <c:ptCount val="4"/>
                <c:pt idx="0">
                  <c:v>123.70231481481483</c:v>
                </c:pt>
                <c:pt idx="1">
                  <c:v>92.309074074074076</c:v>
                </c:pt>
                <c:pt idx="2">
                  <c:v>2.8596296296296297</c:v>
                </c:pt>
                <c:pt idx="3">
                  <c:v>0.83458333333333323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Tc!$A$74</c:f>
              <c:strCache>
                <c:ptCount val="1"/>
                <c:pt idx="0">
                  <c:v>Soil + EHC + AGW sterile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Tc!$B$85:$E$85</c:f>
                <c:numCache>
                  <c:formatCode>General</c:formatCode>
                  <c:ptCount val="4"/>
                  <c:pt idx="0">
                    <c:v>0.27307806696701054</c:v>
                  </c:pt>
                  <c:pt idx="1">
                    <c:v>0.62673389119336009</c:v>
                  </c:pt>
                  <c:pt idx="2">
                    <c:v>0.33643281206956771</c:v>
                  </c:pt>
                  <c:pt idx="3">
                    <c:v>0.12403404550543541</c:v>
                  </c:pt>
                </c:numCache>
              </c:numRef>
            </c:plus>
            <c:minus>
              <c:numRef>
                <c:f>Tc!$B$85:$E$85</c:f>
                <c:numCache>
                  <c:formatCode>General</c:formatCode>
                  <c:ptCount val="4"/>
                  <c:pt idx="0">
                    <c:v>0.27307806696701054</c:v>
                  </c:pt>
                  <c:pt idx="1">
                    <c:v>0.62673389119336009</c:v>
                  </c:pt>
                  <c:pt idx="2">
                    <c:v>0.33643281206956771</c:v>
                  </c:pt>
                  <c:pt idx="3">
                    <c:v>0.12403404550543541</c:v>
                  </c:pt>
                </c:numCache>
              </c:numRef>
            </c:minus>
          </c:errBars>
          <c:xVal>
            <c:numRef>
              <c:f>(Tc!$D$67,Tc!$G$67,Tc!$J$67,Tc!$M$67)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</c:numCache>
            </c:numRef>
          </c:xVal>
          <c:yVal>
            <c:numRef>
              <c:f>(Tc!$B$74,Tc!$E$74,Tc!$H$74,Tc!$K$74)</c:f>
              <c:numCache>
                <c:formatCode>0.000</c:formatCode>
                <c:ptCount val="4"/>
                <c:pt idx="0">
                  <c:v>122.89898148148148</c:v>
                </c:pt>
                <c:pt idx="1">
                  <c:v>105.02851851851852</c:v>
                </c:pt>
                <c:pt idx="2">
                  <c:v>15.906296296296297</c:v>
                </c:pt>
                <c:pt idx="3">
                  <c:v>1.1620833333333334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67328"/>
        <c:axId val="174469504"/>
      </c:scatterChart>
      <c:valAx>
        <c:axId val="174467328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469504"/>
        <c:crosses val="autoZero"/>
        <c:crossBetween val="midCat"/>
      </c:valAx>
      <c:valAx>
        <c:axId val="174469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74467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134627495234592"/>
          <c:y val="0.29408671740990328"/>
          <c:w val="0.27577127738259771"/>
          <c:h val="0.342398317427098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pH!$A$16</c:f>
              <c:strCache>
                <c:ptCount val="1"/>
                <c:pt idx="0">
                  <c:v>Soil + AGW 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pH!$B$24:$E$24</c:f>
                <c:numCache>
                  <c:formatCode>General</c:formatCode>
                  <c:ptCount val="4"/>
                  <c:pt idx="0">
                    <c:v>3.5118845842842597E-2</c:v>
                  </c:pt>
                  <c:pt idx="1">
                    <c:v>4.5092497528228866E-2</c:v>
                  </c:pt>
                  <c:pt idx="2">
                    <c:v>4.9328828623162443E-2</c:v>
                  </c:pt>
                </c:numCache>
              </c:numRef>
            </c:plus>
            <c:minus>
              <c:numRef>
                <c:f>pH!$B$24:$E$24</c:f>
                <c:numCache>
                  <c:formatCode>General</c:formatCode>
                  <c:ptCount val="4"/>
                  <c:pt idx="0">
                    <c:v>3.5118845842842597E-2</c:v>
                  </c:pt>
                  <c:pt idx="1">
                    <c:v>4.5092497528228866E-2</c:v>
                  </c:pt>
                  <c:pt idx="2">
                    <c:v>4.9328828623162443E-2</c:v>
                  </c:pt>
                </c:numCache>
              </c:numRef>
            </c:minus>
          </c:errBars>
          <c:xVal>
            <c:numRef>
              <c:f>pH!$B$15:$E$15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</c:numCache>
            </c:numRef>
          </c:xVal>
          <c:yVal>
            <c:numRef>
              <c:f>pH!$B$16:$E$16</c:f>
              <c:numCache>
                <c:formatCode>0.00</c:formatCode>
                <c:ptCount val="4"/>
                <c:pt idx="0">
                  <c:v>7.3466666666666667</c:v>
                </c:pt>
                <c:pt idx="1">
                  <c:v>7.4866666666666672</c:v>
                </c:pt>
                <c:pt idx="2">
                  <c:v>7.5566666666666675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pH!$A$17</c:f>
              <c:strCache>
                <c:ptCount val="1"/>
                <c:pt idx="0">
                  <c:v>HRC + AGW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pH!$B$25:$E$25</c:f>
                <c:numCache>
                  <c:formatCode>General</c:formatCode>
                  <c:ptCount val="4"/>
                  <c:pt idx="0">
                    <c:v>5.6568542494923851E-2</c:v>
                  </c:pt>
                  <c:pt idx="1">
                    <c:v>8.4852813742385777E-2</c:v>
                  </c:pt>
                  <c:pt idx="2">
                    <c:v>8.4852813742385472E-2</c:v>
                  </c:pt>
                </c:numCache>
              </c:numRef>
            </c:plus>
            <c:minus>
              <c:numRef>
                <c:f>pH!$B$25:$E$25</c:f>
                <c:numCache>
                  <c:formatCode>General</c:formatCode>
                  <c:ptCount val="4"/>
                  <c:pt idx="0">
                    <c:v>5.6568542494923851E-2</c:v>
                  </c:pt>
                  <c:pt idx="1">
                    <c:v>8.4852813742385777E-2</c:v>
                  </c:pt>
                  <c:pt idx="2">
                    <c:v>8.4852813742385472E-2</c:v>
                  </c:pt>
                </c:numCache>
              </c:numRef>
            </c:minus>
          </c:errBars>
          <c:xVal>
            <c:numRef>
              <c:f>pH!$B$15:$E$15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</c:numCache>
            </c:numRef>
          </c:xVal>
          <c:yVal>
            <c:numRef>
              <c:f>pH!$B$17:$E$17</c:f>
              <c:numCache>
                <c:formatCode>0.00</c:formatCode>
                <c:ptCount val="4"/>
                <c:pt idx="0">
                  <c:v>2.93</c:v>
                </c:pt>
                <c:pt idx="1">
                  <c:v>2.98</c:v>
                </c:pt>
                <c:pt idx="2">
                  <c:v>2.9699999999999998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pH!$A$18</c:f>
              <c:strCache>
                <c:ptCount val="1"/>
                <c:pt idx="0">
                  <c:v>MRC + AGW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pH!$B$26:$E$26</c:f>
                <c:numCache>
                  <c:formatCode>General</c:formatCode>
                  <c:ptCount val="4"/>
                  <c:pt idx="0">
                    <c:v>0.134350288425444</c:v>
                  </c:pt>
                  <c:pt idx="1">
                    <c:v>7.0710678118654821E-2</c:v>
                  </c:pt>
                  <c:pt idx="2">
                    <c:v>0.10606601717798206</c:v>
                  </c:pt>
                </c:numCache>
              </c:numRef>
            </c:plus>
            <c:minus>
              <c:numRef>
                <c:f>pH!$B$26:$E$26</c:f>
                <c:numCache>
                  <c:formatCode>General</c:formatCode>
                  <c:ptCount val="4"/>
                  <c:pt idx="0">
                    <c:v>0.134350288425444</c:v>
                  </c:pt>
                  <c:pt idx="1">
                    <c:v>7.0710678118654821E-2</c:v>
                  </c:pt>
                  <c:pt idx="2">
                    <c:v>0.10606601717798206</c:v>
                  </c:pt>
                </c:numCache>
              </c:numRef>
            </c:minus>
          </c:errBars>
          <c:xVal>
            <c:numRef>
              <c:f>pH!$B$15:$E$15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</c:numCache>
            </c:numRef>
          </c:xVal>
          <c:yVal>
            <c:numRef>
              <c:f>pH!$B$18:$E$18</c:f>
              <c:numCache>
                <c:formatCode>0.00</c:formatCode>
                <c:ptCount val="4"/>
                <c:pt idx="0">
                  <c:v>2.9249999999999998</c:v>
                </c:pt>
                <c:pt idx="1">
                  <c:v>2.87</c:v>
                </c:pt>
                <c:pt idx="2">
                  <c:v>2.7549999999999999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pH!$A$19</c:f>
              <c:strCache>
                <c:ptCount val="1"/>
                <c:pt idx="0">
                  <c:v>EHC + AGW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pH!$B$27:$E$27</c:f>
                <c:numCache>
                  <c:formatCode>General</c:formatCode>
                  <c:ptCount val="4"/>
                  <c:pt idx="0">
                    <c:v>4.2426406871193201E-2</c:v>
                  </c:pt>
                  <c:pt idx="1">
                    <c:v>0.1343502884254443</c:v>
                  </c:pt>
                  <c:pt idx="2">
                    <c:v>4.2426406871193201E-2</c:v>
                  </c:pt>
                </c:numCache>
              </c:numRef>
            </c:plus>
            <c:minus>
              <c:numRef>
                <c:f>pH!$B$27:$E$27</c:f>
                <c:numCache>
                  <c:formatCode>General</c:formatCode>
                  <c:ptCount val="4"/>
                  <c:pt idx="0">
                    <c:v>4.2426406871193201E-2</c:v>
                  </c:pt>
                  <c:pt idx="1">
                    <c:v>0.1343502884254443</c:v>
                  </c:pt>
                  <c:pt idx="2">
                    <c:v>4.2426406871193201E-2</c:v>
                  </c:pt>
                </c:numCache>
              </c:numRef>
            </c:minus>
          </c:errBars>
          <c:xVal>
            <c:numRef>
              <c:f>pH!$B$15:$E$15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</c:numCache>
            </c:numRef>
          </c:xVal>
          <c:yVal>
            <c:numRef>
              <c:f>pH!$B$19:$E$19</c:f>
              <c:numCache>
                <c:formatCode>0.00</c:formatCode>
                <c:ptCount val="4"/>
                <c:pt idx="0">
                  <c:v>6.25</c:v>
                </c:pt>
                <c:pt idx="1">
                  <c:v>5.8550000000000004</c:v>
                </c:pt>
                <c:pt idx="2">
                  <c:v>5.59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pH!$A$20</c:f>
              <c:strCache>
                <c:ptCount val="1"/>
                <c:pt idx="0">
                  <c:v>EHC + AGW sterile</c:v>
                </c:pt>
              </c:strCache>
            </c:strRef>
          </c:tx>
          <c:xVal>
            <c:numRef>
              <c:f>pH!$B$15:$E$15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</c:numCache>
            </c:numRef>
          </c:xVal>
          <c:yVal>
            <c:numRef>
              <c:f>pH!$B$20:$E$20</c:f>
              <c:numCache>
                <c:formatCode>0.00</c:formatCode>
                <c:ptCount val="4"/>
                <c:pt idx="0">
                  <c:v>6.24</c:v>
                </c:pt>
                <c:pt idx="1">
                  <c:v>6.47</c:v>
                </c:pt>
                <c:pt idx="2">
                  <c:v>6.3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pH!$A$21</c:f>
              <c:strCache>
                <c:ptCount val="1"/>
                <c:pt idx="0">
                  <c:v>Soil + EHC + AGW sterile</c:v>
                </c:pt>
              </c:strCache>
            </c:strRef>
          </c:tx>
          <c:xVal>
            <c:numRef>
              <c:f>pH!$B$15:$E$15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</c:numCache>
            </c:numRef>
          </c:xVal>
          <c:yVal>
            <c:numRef>
              <c:f>pH!$B$21:$E$21</c:f>
              <c:numCache>
                <c:formatCode>0.00</c:formatCode>
                <c:ptCount val="4"/>
                <c:pt idx="0">
                  <c:v>6.9</c:v>
                </c:pt>
                <c:pt idx="1">
                  <c:v>7.2</c:v>
                </c:pt>
                <c:pt idx="2">
                  <c:v>6.68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20576"/>
        <c:axId val="192922752"/>
      </c:scatterChart>
      <c:valAx>
        <c:axId val="192920576"/>
        <c:scaling>
          <c:orientation val="minMax"/>
          <c:max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2922752"/>
        <c:crosses val="autoZero"/>
        <c:crossBetween val="midCat"/>
      </c:valAx>
      <c:valAx>
        <c:axId val="192922752"/>
        <c:scaling>
          <c:orientation val="minMax"/>
          <c:max val="9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92920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222097977397798"/>
          <c:y val="0.31984646553816032"/>
          <c:w val="0.33777902022602202"/>
          <c:h val="0.36030706892367936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504824</xdr:colOff>
      <xdr:row>49</xdr:row>
      <xdr:rowOff>109536</xdr:rowOff>
    </xdr:from>
    <xdr:to>
      <xdr:col>24</xdr:col>
      <xdr:colOff>323849</xdr:colOff>
      <xdr:row>70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0.25121</cdr:x>
      <cdr:y>0.09153</cdr:y>
    </cdr:from>
    <cdr:to>
      <cdr:x>0.53301</cdr:x>
      <cdr:y>0.30847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85900" y="385764"/>
          <a:ext cx="16668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33337</xdr:rowOff>
    </xdr:from>
    <xdr:to>
      <xdr:col>14</xdr:col>
      <xdr:colOff>552450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topLeftCell="A76" zoomScale="85" zoomScaleNormal="85" workbookViewId="0">
      <selection activeCell="Q97" sqref="Q97"/>
    </sheetView>
  </sheetViews>
  <sheetFormatPr defaultRowHeight="15" x14ac:dyDescent="0.25"/>
  <cols>
    <col min="1" max="1" width="22.42578125" bestFit="1" customWidth="1"/>
    <col min="4" max="4" width="12.140625" customWidth="1"/>
  </cols>
  <sheetData>
    <row r="1" spans="1:22" x14ac:dyDescent="0.25">
      <c r="A1" s="3" t="s">
        <v>1</v>
      </c>
      <c r="B1" s="21" t="s">
        <v>18</v>
      </c>
      <c r="C1" s="21"/>
      <c r="D1" s="21"/>
      <c r="E1" s="21" t="s">
        <v>19</v>
      </c>
      <c r="F1" s="21"/>
      <c r="G1" s="21"/>
      <c r="H1" s="21" t="s">
        <v>36</v>
      </c>
      <c r="I1" s="21"/>
      <c r="J1" s="21"/>
      <c r="K1" s="21" t="s">
        <v>37</v>
      </c>
      <c r="L1" s="21"/>
      <c r="M1" s="21"/>
    </row>
    <row r="2" spans="1:22" x14ac:dyDescent="0.25">
      <c r="A2" t="s">
        <v>0</v>
      </c>
      <c r="B2" s="1" t="s">
        <v>2</v>
      </c>
      <c r="C2" s="1" t="s">
        <v>3</v>
      </c>
      <c r="D2" s="1" t="s">
        <v>4</v>
      </c>
      <c r="E2" s="1" t="s">
        <v>2</v>
      </c>
      <c r="F2" s="1" t="s">
        <v>3</v>
      </c>
      <c r="G2" s="1" t="s">
        <v>4</v>
      </c>
      <c r="H2" s="2" t="s">
        <v>2</v>
      </c>
      <c r="I2" s="2" t="s">
        <v>3</v>
      </c>
      <c r="J2" s="2" t="s">
        <v>4</v>
      </c>
      <c r="K2" s="13" t="s">
        <v>2</v>
      </c>
      <c r="L2" s="13" t="s">
        <v>3</v>
      </c>
      <c r="M2" s="13" t="s">
        <v>4</v>
      </c>
    </row>
    <row r="3" spans="1:22" x14ac:dyDescent="0.25">
      <c r="A3" t="s">
        <v>5</v>
      </c>
      <c r="B3" s="1">
        <v>6119.4</v>
      </c>
      <c r="C3" s="1">
        <v>6094.6</v>
      </c>
      <c r="D3" s="1">
        <v>6108.4</v>
      </c>
      <c r="E3" s="1">
        <v>6245.9</v>
      </c>
      <c r="F3" s="1">
        <v>6243</v>
      </c>
      <c r="G3" s="1">
        <v>6203.8</v>
      </c>
      <c r="H3" s="2">
        <v>6165.6</v>
      </c>
      <c r="I3" s="2">
        <v>6211.4</v>
      </c>
      <c r="J3" s="2">
        <v>6162.2</v>
      </c>
      <c r="K3">
        <v>6195.5</v>
      </c>
      <c r="L3">
        <v>6192.5</v>
      </c>
    </row>
    <row r="4" spans="1:22" x14ac:dyDescent="0.25">
      <c r="A4" t="s">
        <v>6</v>
      </c>
      <c r="B4" s="1">
        <v>6127.5</v>
      </c>
      <c r="C4" s="1">
        <v>6119.7</v>
      </c>
      <c r="D4" s="1">
        <v>6130.2</v>
      </c>
      <c r="E4" s="1">
        <v>6168.7</v>
      </c>
      <c r="F4" s="1">
        <v>6182.7</v>
      </c>
      <c r="G4" s="1">
        <v>6217.3</v>
      </c>
      <c r="H4" s="2">
        <v>6215.5</v>
      </c>
      <c r="I4" s="2">
        <v>6218.4</v>
      </c>
      <c r="J4" s="2">
        <v>6244.9</v>
      </c>
      <c r="K4">
        <v>6118.5</v>
      </c>
      <c r="L4">
        <v>6155.8</v>
      </c>
    </row>
    <row r="5" spans="1:22" x14ac:dyDescent="0.25">
      <c r="A5" t="s">
        <v>7</v>
      </c>
      <c r="B5" s="1">
        <v>6044.9</v>
      </c>
      <c r="C5" s="1">
        <v>6026.9</v>
      </c>
      <c r="D5" s="1">
        <v>6043.7</v>
      </c>
      <c r="E5" s="1">
        <v>6110.1</v>
      </c>
      <c r="F5" s="1">
        <v>6103.1</v>
      </c>
      <c r="G5" s="1">
        <v>6090.8</v>
      </c>
      <c r="H5" s="2">
        <v>6126.6</v>
      </c>
      <c r="I5" s="2">
        <v>6156.9</v>
      </c>
      <c r="J5" s="2">
        <v>6135</v>
      </c>
      <c r="K5">
        <v>6078.3</v>
      </c>
      <c r="L5">
        <v>6144</v>
      </c>
    </row>
    <row r="6" spans="1:22" x14ac:dyDescent="0.25">
      <c r="A6" t="s">
        <v>8</v>
      </c>
      <c r="B6" s="1">
        <v>6120.3</v>
      </c>
      <c r="C6" s="1">
        <v>6128.9</v>
      </c>
      <c r="D6" s="1">
        <v>6211.3</v>
      </c>
      <c r="E6" s="1">
        <v>6303.1</v>
      </c>
      <c r="F6" s="1">
        <v>6330.6</v>
      </c>
      <c r="G6" s="1">
        <v>6279.5</v>
      </c>
      <c r="H6" s="2">
        <v>6308.9</v>
      </c>
      <c r="I6" s="2">
        <v>6293.5</v>
      </c>
      <c r="J6" s="2">
        <v>6262.9</v>
      </c>
      <c r="K6">
        <v>6171.7</v>
      </c>
      <c r="L6">
        <v>6182.8</v>
      </c>
    </row>
    <row r="7" spans="1:22" x14ac:dyDescent="0.25">
      <c r="A7" t="s">
        <v>9</v>
      </c>
      <c r="B7" s="1">
        <v>6151.5</v>
      </c>
      <c r="C7" s="1">
        <v>6196.9</v>
      </c>
      <c r="D7" s="1">
        <v>6158.1</v>
      </c>
      <c r="E7" s="1">
        <v>6270.6</v>
      </c>
      <c r="F7" s="1">
        <v>6248.9</v>
      </c>
      <c r="G7" s="1">
        <v>6303.4</v>
      </c>
      <c r="H7" s="2">
        <v>6292.8</v>
      </c>
      <c r="I7" s="2">
        <v>6230.2</v>
      </c>
      <c r="J7" s="2">
        <v>6230.3</v>
      </c>
      <c r="K7">
        <v>6234.4</v>
      </c>
      <c r="L7">
        <v>6307</v>
      </c>
    </row>
    <row r="8" spans="1:22" x14ac:dyDescent="0.25">
      <c r="A8" t="s">
        <v>10</v>
      </c>
      <c r="B8" s="1">
        <v>7460.9</v>
      </c>
      <c r="C8" s="1">
        <v>7504.5</v>
      </c>
      <c r="D8" s="1">
        <v>7511.5</v>
      </c>
      <c r="E8" s="1">
        <v>7658.8</v>
      </c>
      <c r="F8" s="1">
        <v>7702.9</v>
      </c>
      <c r="G8" s="1">
        <v>7715.8</v>
      </c>
      <c r="H8" s="2">
        <v>7668.4</v>
      </c>
      <c r="I8" s="2">
        <v>7650.4</v>
      </c>
      <c r="J8" s="2">
        <v>7630.7</v>
      </c>
      <c r="K8">
        <v>7504.4</v>
      </c>
      <c r="L8">
        <v>7521.6</v>
      </c>
    </row>
    <row r="9" spans="1:22" x14ac:dyDescent="0.25">
      <c r="A9" t="s">
        <v>11</v>
      </c>
      <c r="B9" s="1">
        <v>6315.3</v>
      </c>
      <c r="C9" s="1">
        <v>6335.3</v>
      </c>
      <c r="D9" s="1">
        <v>6319</v>
      </c>
      <c r="E9" s="1">
        <v>6324.8</v>
      </c>
      <c r="F9" s="1">
        <v>6335.3</v>
      </c>
      <c r="G9" s="1">
        <v>6321.5</v>
      </c>
      <c r="H9" s="2">
        <v>6350.5</v>
      </c>
      <c r="I9" s="2">
        <v>6302.3</v>
      </c>
      <c r="J9" s="2">
        <v>6323.3</v>
      </c>
      <c r="K9">
        <v>6154.2</v>
      </c>
      <c r="L9">
        <v>6162.6</v>
      </c>
    </row>
    <row r="10" spans="1:22" x14ac:dyDescent="0.25">
      <c r="A10" t="s">
        <v>12</v>
      </c>
      <c r="B10" s="1"/>
      <c r="C10" s="1"/>
      <c r="D10" s="1"/>
      <c r="E10" s="1">
        <v>3925.4</v>
      </c>
      <c r="F10" s="1">
        <v>3912</v>
      </c>
      <c r="G10" s="1">
        <v>3881</v>
      </c>
      <c r="H10" s="2">
        <v>211.6</v>
      </c>
      <c r="I10" s="2">
        <v>204.3</v>
      </c>
      <c r="J10" s="2">
        <v>211.4</v>
      </c>
      <c r="K10">
        <v>89.3</v>
      </c>
      <c r="L10">
        <v>100.3</v>
      </c>
    </row>
    <row r="11" spans="1:22" x14ac:dyDescent="0.25">
      <c r="A11" t="s">
        <v>13</v>
      </c>
      <c r="B11" s="1">
        <v>5992.5</v>
      </c>
      <c r="C11" s="1">
        <v>6022.3</v>
      </c>
      <c r="D11" s="1">
        <v>5968.5</v>
      </c>
      <c r="E11" s="1">
        <v>4147.8999999999996</v>
      </c>
      <c r="F11" s="1">
        <v>4144.6000000000004</v>
      </c>
      <c r="G11" s="1">
        <v>4119.2</v>
      </c>
      <c r="H11" s="2">
        <v>355.2</v>
      </c>
      <c r="I11" s="2">
        <v>344.8</v>
      </c>
      <c r="J11" s="2">
        <v>339.5</v>
      </c>
      <c r="K11">
        <v>204.2</v>
      </c>
      <c r="L11">
        <v>200.2</v>
      </c>
    </row>
    <row r="12" spans="1:22" x14ac:dyDescent="0.25">
      <c r="A12" t="s">
        <v>14</v>
      </c>
      <c r="B12" s="1">
        <v>7423.1</v>
      </c>
      <c r="C12" s="1">
        <v>7420.8</v>
      </c>
      <c r="D12" s="1">
        <v>7447.5</v>
      </c>
      <c r="E12" s="1">
        <v>5546.8</v>
      </c>
      <c r="F12" s="1">
        <v>5565.3</v>
      </c>
      <c r="G12" s="1">
        <v>5528.8</v>
      </c>
      <c r="H12" s="2">
        <v>175</v>
      </c>
      <c r="I12" s="2">
        <v>181.1</v>
      </c>
      <c r="J12" s="2">
        <v>187.9</v>
      </c>
      <c r="K12">
        <v>66.099999999999994</v>
      </c>
      <c r="L12">
        <v>62.3</v>
      </c>
    </row>
    <row r="13" spans="1:22" x14ac:dyDescent="0.25">
      <c r="A13" t="s">
        <v>15</v>
      </c>
      <c r="B13" s="1">
        <v>7381.7</v>
      </c>
      <c r="C13" s="1">
        <v>7389.3</v>
      </c>
      <c r="D13" s="1">
        <v>7375.8</v>
      </c>
      <c r="E13" s="1">
        <v>6266.8</v>
      </c>
      <c r="F13" s="1">
        <v>6333.8</v>
      </c>
      <c r="G13" s="1">
        <v>6329.8</v>
      </c>
      <c r="H13" s="2">
        <v>986</v>
      </c>
      <c r="I13" s="2">
        <v>946.5</v>
      </c>
      <c r="J13" s="2">
        <v>959.9</v>
      </c>
      <c r="K13">
        <v>88.8</v>
      </c>
      <c r="L13">
        <v>78.900000000000006</v>
      </c>
    </row>
    <row r="14" spans="1:22" x14ac:dyDescent="0.25">
      <c r="B14" s="14"/>
      <c r="C14" s="14"/>
      <c r="D14" s="14"/>
      <c r="E14" s="14"/>
      <c r="F14" s="14"/>
      <c r="G14" s="14"/>
      <c r="H14" s="14"/>
      <c r="I14" s="14"/>
      <c r="J14" s="14"/>
    </row>
    <row r="15" spans="1:22" x14ac:dyDescent="0.25">
      <c r="A15" t="s">
        <v>16</v>
      </c>
      <c r="B15" s="1">
        <v>4680.2</v>
      </c>
      <c r="C15" s="1">
        <v>4666.6000000000004</v>
      </c>
      <c r="D15" s="1">
        <v>4639.3999999999996</v>
      </c>
      <c r="E15" s="1">
        <v>4647.1000000000004</v>
      </c>
      <c r="F15" s="1">
        <v>4629.5</v>
      </c>
      <c r="G15" s="1">
        <v>4649.3999999999996</v>
      </c>
      <c r="H15" s="2">
        <v>4632</v>
      </c>
      <c r="I15" s="2">
        <v>4701.6000000000004</v>
      </c>
      <c r="J15" s="2">
        <v>4684.8999999999996</v>
      </c>
      <c r="K15">
        <v>4654.7</v>
      </c>
      <c r="L15">
        <v>4630.3</v>
      </c>
      <c r="V15" t="s">
        <v>38</v>
      </c>
    </row>
    <row r="16" spans="1:22" x14ac:dyDescent="0.25">
      <c r="A16" t="s">
        <v>17</v>
      </c>
      <c r="B16" s="1">
        <v>9279.2000000000007</v>
      </c>
      <c r="C16" s="1">
        <v>9348.5</v>
      </c>
      <c r="D16" s="1">
        <v>9315.2000000000007</v>
      </c>
      <c r="E16" s="1">
        <v>9256.9</v>
      </c>
      <c r="F16" s="1">
        <v>9328.9</v>
      </c>
      <c r="G16" s="1">
        <v>9258.6</v>
      </c>
      <c r="H16" s="2">
        <v>9352.4</v>
      </c>
      <c r="I16" s="2">
        <v>9340.1</v>
      </c>
      <c r="J16" s="2">
        <v>9285.7999999999993</v>
      </c>
      <c r="K16">
        <v>9303.2000000000007</v>
      </c>
      <c r="L16">
        <v>9309.2000000000007</v>
      </c>
    </row>
    <row r="17" spans="1:13" x14ac:dyDescent="0.25">
      <c r="A17" t="s">
        <v>39</v>
      </c>
      <c r="B17" s="14">
        <v>25.6</v>
      </c>
      <c r="C17" s="14">
        <v>25</v>
      </c>
      <c r="D17" s="14">
        <v>24.4</v>
      </c>
      <c r="E17" s="14">
        <v>23.4</v>
      </c>
      <c r="F17" s="14">
        <v>23</v>
      </c>
      <c r="G17" s="14">
        <v>25.2</v>
      </c>
      <c r="H17" s="14">
        <v>33</v>
      </c>
      <c r="I17" s="14">
        <v>27.5</v>
      </c>
      <c r="J17" s="14">
        <v>26.9</v>
      </c>
      <c r="K17" s="14">
        <v>30.1</v>
      </c>
      <c r="L17" s="14">
        <v>27.6</v>
      </c>
    </row>
    <row r="18" spans="1:13" x14ac:dyDescent="0.25">
      <c r="A18" t="s">
        <v>40</v>
      </c>
      <c r="B18" s="14">
        <v>24.8</v>
      </c>
      <c r="C18" s="14">
        <v>24.2</v>
      </c>
      <c r="D18" s="14">
        <v>25.9</v>
      </c>
      <c r="E18" s="14">
        <v>26.4</v>
      </c>
      <c r="F18" s="14">
        <v>25.2</v>
      </c>
      <c r="G18" s="14">
        <v>27.1</v>
      </c>
      <c r="H18" s="14">
        <v>28.4</v>
      </c>
      <c r="I18" s="14">
        <v>27.6</v>
      </c>
      <c r="J18" s="14">
        <v>30.4</v>
      </c>
      <c r="K18" s="14">
        <v>32.200000000000003</v>
      </c>
      <c r="L18" s="14">
        <v>27.5</v>
      </c>
    </row>
    <row r="19" spans="1:13" x14ac:dyDescent="0.25">
      <c r="A19" t="s">
        <v>41</v>
      </c>
      <c r="B19" s="14"/>
      <c r="C19" s="14"/>
      <c r="D19" s="14"/>
      <c r="E19" s="14">
        <v>25.7</v>
      </c>
      <c r="F19" s="14">
        <v>25.7</v>
      </c>
      <c r="G19" s="14">
        <v>25.7</v>
      </c>
      <c r="H19" s="14">
        <v>31</v>
      </c>
      <c r="I19" s="14">
        <v>28.5</v>
      </c>
      <c r="J19" s="14">
        <v>30.1</v>
      </c>
      <c r="K19" s="14">
        <v>25</v>
      </c>
      <c r="L19" s="14">
        <v>27.1</v>
      </c>
    </row>
    <row r="20" spans="1:13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3" x14ac:dyDescent="0.25">
      <c r="A21" t="s">
        <v>42</v>
      </c>
      <c r="B21" s="14">
        <f>AVERAGE(B17:D19)</f>
        <v>24.983333333333334</v>
      </c>
      <c r="C21" s="14"/>
      <c r="D21" s="14"/>
      <c r="E21" s="14">
        <f>AVERAGE(E17:G19)</f>
        <v>25.266666666666666</v>
      </c>
      <c r="F21" s="14"/>
      <c r="G21" s="14"/>
      <c r="H21" s="14">
        <f>AVERAGE(H17:J19)</f>
        <v>29.266666666666669</v>
      </c>
      <c r="I21" s="14"/>
      <c r="J21" s="14"/>
      <c r="K21" s="14">
        <f>AVERAGE(K17:L19)</f>
        <v>28.25</v>
      </c>
      <c r="L21" s="14"/>
    </row>
    <row r="22" spans="1:13" x14ac:dyDescent="0.25">
      <c r="A22" t="s">
        <v>43</v>
      </c>
      <c r="B22" s="14">
        <f>STDEV(B17:D19)</f>
        <v>0.66458006791256308</v>
      </c>
      <c r="C22" s="14"/>
      <c r="D22" s="14"/>
      <c r="E22" s="14">
        <f>STDEV(E17:G19)</f>
        <v>1.3152946437965909</v>
      </c>
      <c r="F22" s="14"/>
      <c r="G22" s="14"/>
      <c r="H22" s="14">
        <f>STDEV(H17:J19)</f>
        <v>1.9924858845171276</v>
      </c>
      <c r="I22" s="14"/>
      <c r="J22" s="14"/>
      <c r="K22" s="14">
        <f>STDEV(K17:L19)</f>
        <v>2.5256682284100589</v>
      </c>
      <c r="L22" s="14"/>
    </row>
    <row r="23" spans="1:13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3" x14ac:dyDescent="0.25">
      <c r="A24" s="3" t="s">
        <v>1</v>
      </c>
      <c r="B24" s="21" t="s">
        <v>18</v>
      </c>
      <c r="C24" s="21"/>
      <c r="D24" s="21"/>
      <c r="E24" s="21" t="s">
        <v>19</v>
      </c>
      <c r="F24" s="21"/>
      <c r="G24" s="21"/>
      <c r="H24" s="21" t="s">
        <v>36</v>
      </c>
      <c r="I24" s="21"/>
      <c r="J24" s="21"/>
      <c r="K24" s="21" t="s">
        <v>37</v>
      </c>
      <c r="L24" s="21"/>
      <c r="M24" s="21"/>
    </row>
    <row r="25" spans="1:13" x14ac:dyDescent="0.25">
      <c r="A25" t="s">
        <v>0</v>
      </c>
      <c r="B25" s="14" t="s">
        <v>2</v>
      </c>
      <c r="C25" s="14" t="s">
        <v>3</v>
      </c>
      <c r="D25" s="14" t="s">
        <v>4</v>
      </c>
      <c r="E25" s="14" t="s">
        <v>2</v>
      </c>
      <c r="F25" s="14" t="s">
        <v>3</v>
      </c>
      <c r="G25" s="14" t="s">
        <v>4</v>
      </c>
      <c r="H25" s="14" t="s">
        <v>2</v>
      </c>
      <c r="I25" s="14" t="s">
        <v>3</v>
      </c>
      <c r="J25" s="14" t="s">
        <v>4</v>
      </c>
      <c r="K25" s="14" t="s">
        <v>2</v>
      </c>
      <c r="L25" s="14" t="s">
        <v>3</v>
      </c>
      <c r="M25" s="14" t="s">
        <v>4</v>
      </c>
    </row>
    <row r="26" spans="1:13" x14ac:dyDescent="0.25">
      <c r="A26" t="s">
        <v>5</v>
      </c>
      <c r="B26" s="14">
        <f>B3-B$21</f>
        <v>6094.4166666666661</v>
      </c>
      <c r="C26" s="14">
        <f t="shared" ref="C26:L26" si="0">C3-C$21</f>
        <v>6094.6</v>
      </c>
      <c r="D26" s="14">
        <f t="shared" si="0"/>
        <v>6108.4</v>
      </c>
      <c r="E26" s="14">
        <f t="shared" si="0"/>
        <v>6220.6333333333332</v>
      </c>
      <c r="F26" s="14">
        <f t="shared" si="0"/>
        <v>6243</v>
      </c>
      <c r="G26" s="14">
        <f t="shared" si="0"/>
        <v>6203.8</v>
      </c>
      <c r="H26" s="14">
        <f t="shared" si="0"/>
        <v>6136.3333333333339</v>
      </c>
      <c r="I26" s="14">
        <f t="shared" si="0"/>
        <v>6211.4</v>
      </c>
      <c r="J26" s="14">
        <f t="shared" si="0"/>
        <v>6162.2</v>
      </c>
      <c r="K26" s="14">
        <f t="shared" si="0"/>
        <v>6167.25</v>
      </c>
      <c r="L26" s="14">
        <f t="shared" si="0"/>
        <v>6192.5</v>
      </c>
    </row>
    <row r="27" spans="1:13" x14ac:dyDescent="0.25">
      <c r="A27" t="s">
        <v>6</v>
      </c>
      <c r="B27" s="14">
        <f t="shared" ref="B27:L27" si="1">B4-B$21</f>
        <v>6102.5166666666664</v>
      </c>
      <c r="C27" s="14">
        <f t="shared" si="1"/>
        <v>6119.7</v>
      </c>
      <c r="D27" s="14">
        <f t="shared" si="1"/>
        <v>6130.2</v>
      </c>
      <c r="E27" s="14">
        <f t="shared" si="1"/>
        <v>6143.4333333333334</v>
      </c>
      <c r="F27" s="14">
        <f t="shared" si="1"/>
        <v>6182.7</v>
      </c>
      <c r="G27" s="14">
        <f t="shared" si="1"/>
        <v>6217.3</v>
      </c>
      <c r="H27" s="14">
        <f t="shared" si="1"/>
        <v>6186.2333333333336</v>
      </c>
      <c r="I27" s="14">
        <f t="shared" si="1"/>
        <v>6218.4</v>
      </c>
      <c r="J27" s="14">
        <f t="shared" si="1"/>
        <v>6244.9</v>
      </c>
      <c r="K27" s="14">
        <f t="shared" si="1"/>
        <v>6090.25</v>
      </c>
      <c r="L27" s="14">
        <f t="shared" si="1"/>
        <v>6155.8</v>
      </c>
    </row>
    <row r="28" spans="1:13" x14ac:dyDescent="0.25">
      <c r="A28" t="s">
        <v>7</v>
      </c>
      <c r="B28" s="14">
        <f t="shared" ref="B28:L28" si="2">B5-B$21</f>
        <v>6019.9166666666661</v>
      </c>
      <c r="C28" s="14">
        <f t="shared" si="2"/>
        <v>6026.9</v>
      </c>
      <c r="D28" s="14">
        <f t="shared" si="2"/>
        <v>6043.7</v>
      </c>
      <c r="E28" s="14">
        <f t="shared" si="2"/>
        <v>6084.8333333333339</v>
      </c>
      <c r="F28" s="14">
        <f t="shared" si="2"/>
        <v>6103.1</v>
      </c>
      <c r="G28" s="14">
        <f t="shared" si="2"/>
        <v>6090.8</v>
      </c>
      <c r="H28" s="14">
        <f t="shared" si="2"/>
        <v>6097.3333333333339</v>
      </c>
      <c r="I28" s="14">
        <f t="shared" si="2"/>
        <v>6156.9</v>
      </c>
      <c r="J28" s="14">
        <f t="shared" si="2"/>
        <v>6135</v>
      </c>
      <c r="K28" s="14">
        <f t="shared" si="2"/>
        <v>6050.05</v>
      </c>
      <c r="L28" s="14">
        <f t="shared" si="2"/>
        <v>6144</v>
      </c>
    </row>
    <row r="29" spans="1:13" x14ac:dyDescent="0.25">
      <c r="A29" t="s">
        <v>8</v>
      </c>
      <c r="B29" s="14">
        <f t="shared" ref="B29:L29" si="3">B6-B$21</f>
        <v>6095.3166666666666</v>
      </c>
      <c r="C29" s="14">
        <f t="shared" si="3"/>
        <v>6128.9</v>
      </c>
      <c r="D29" s="14">
        <f t="shared" si="3"/>
        <v>6211.3</v>
      </c>
      <c r="E29" s="14">
        <f t="shared" si="3"/>
        <v>6277.8333333333339</v>
      </c>
      <c r="F29" s="14">
        <f t="shared" si="3"/>
        <v>6330.6</v>
      </c>
      <c r="G29" s="14">
        <f t="shared" si="3"/>
        <v>6279.5</v>
      </c>
      <c r="H29" s="14">
        <f t="shared" si="3"/>
        <v>6279.6333333333332</v>
      </c>
      <c r="I29" s="14">
        <f t="shared" si="3"/>
        <v>6293.5</v>
      </c>
      <c r="J29" s="14">
        <f t="shared" si="3"/>
        <v>6262.9</v>
      </c>
      <c r="K29" s="14">
        <f t="shared" si="3"/>
        <v>6143.45</v>
      </c>
      <c r="L29" s="14">
        <f t="shared" si="3"/>
        <v>6182.8</v>
      </c>
    </row>
    <row r="30" spans="1:13" x14ac:dyDescent="0.25">
      <c r="A30" t="s">
        <v>9</v>
      </c>
      <c r="B30" s="14">
        <f t="shared" ref="B30:L30" si="4">B7-B$21</f>
        <v>6126.5166666666664</v>
      </c>
      <c r="C30" s="14">
        <f t="shared" si="4"/>
        <v>6196.9</v>
      </c>
      <c r="D30" s="14">
        <f t="shared" si="4"/>
        <v>6158.1</v>
      </c>
      <c r="E30" s="14">
        <f t="shared" si="4"/>
        <v>6245.3333333333339</v>
      </c>
      <c r="F30" s="14">
        <f t="shared" si="4"/>
        <v>6248.9</v>
      </c>
      <c r="G30" s="14">
        <f t="shared" si="4"/>
        <v>6303.4</v>
      </c>
      <c r="H30" s="14">
        <f t="shared" si="4"/>
        <v>6263.5333333333338</v>
      </c>
      <c r="I30" s="14">
        <f t="shared" si="4"/>
        <v>6230.2</v>
      </c>
      <c r="J30" s="14">
        <f t="shared" si="4"/>
        <v>6230.3</v>
      </c>
      <c r="K30" s="14">
        <f t="shared" si="4"/>
        <v>6206.15</v>
      </c>
      <c r="L30" s="14">
        <f t="shared" si="4"/>
        <v>6307</v>
      </c>
    </row>
    <row r="31" spans="1:13" x14ac:dyDescent="0.25">
      <c r="A31" t="s">
        <v>10</v>
      </c>
      <c r="B31" s="14">
        <f t="shared" ref="B31:L31" si="5">B8-B$21</f>
        <v>7435.9166666666661</v>
      </c>
      <c r="C31" s="14">
        <f t="shared" si="5"/>
        <v>7504.5</v>
      </c>
      <c r="D31" s="14">
        <f t="shared" si="5"/>
        <v>7511.5</v>
      </c>
      <c r="E31" s="14">
        <f t="shared" si="5"/>
        <v>7633.5333333333338</v>
      </c>
      <c r="F31" s="14">
        <f t="shared" si="5"/>
        <v>7702.9</v>
      </c>
      <c r="G31" s="14">
        <f t="shared" si="5"/>
        <v>7715.8</v>
      </c>
      <c r="H31" s="14">
        <f t="shared" si="5"/>
        <v>7639.1333333333332</v>
      </c>
      <c r="I31" s="14">
        <f t="shared" si="5"/>
        <v>7650.4</v>
      </c>
      <c r="J31" s="14">
        <f t="shared" si="5"/>
        <v>7630.7</v>
      </c>
      <c r="K31" s="14">
        <f t="shared" si="5"/>
        <v>7476.15</v>
      </c>
      <c r="L31" s="14">
        <f t="shared" si="5"/>
        <v>7521.6</v>
      </c>
    </row>
    <row r="32" spans="1:13" x14ac:dyDescent="0.25">
      <c r="A32" t="s">
        <v>11</v>
      </c>
      <c r="B32" s="14">
        <f t="shared" ref="B32:L32" si="6">B9-B$21</f>
        <v>6290.3166666666666</v>
      </c>
      <c r="C32" s="14">
        <f t="shared" si="6"/>
        <v>6335.3</v>
      </c>
      <c r="D32" s="14">
        <f t="shared" si="6"/>
        <v>6319</v>
      </c>
      <c r="E32" s="14">
        <f t="shared" si="6"/>
        <v>6299.5333333333338</v>
      </c>
      <c r="F32" s="14">
        <f t="shared" si="6"/>
        <v>6335.3</v>
      </c>
      <c r="G32" s="14">
        <f t="shared" si="6"/>
        <v>6321.5</v>
      </c>
      <c r="H32" s="14">
        <f t="shared" si="6"/>
        <v>6321.2333333333336</v>
      </c>
      <c r="I32" s="14">
        <f t="shared" si="6"/>
        <v>6302.3</v>
      </c>
      <c r="J32" s="14">
        <f t="shared" si="6"/>
        <v>6323.3</v>
      </c>
      <c r="K32" s="14">
        <f t="shared" si="6"/>
        <v>6125.95</v>
      </c>
      <c r="L32" s="14">
        <f t="shared" si="6"/>
        <v>6162.6</v>
      </c>
    </row>
    <row r="33" spans="1:13" x14ac:dyDescent="0.25">
      <c r="A33" t="s">
        <v>12</v>
      </c>
      <c r="B33" s="14"/>
      <c r="C33" s="14"/>
      <c r="D33" s="14"/>
      <c r="E33" s="14">
        <f t="shared" ref="E33:L33" si="7">E10-E$21</f>
        <v>3900.1333333333332</v>
      </c>
      <c r="F33" s="14">
        <f t="shared" si="7"/>
        <v>3912</v>
      </c>
      <c r="G33" s="14">
        <f t="shared" si="7"/>
        <v>3881</v>
      </c>
      <c r="H33" s="14">
        <f t="shared" si="7"/>
        <v>182.33333333333331</v>
      </c>
      <c r="I33" s="14">
        <f t="shared" si="7"/>
        <v>204.3</v>
      </c>
      <c r="J33" s="14">
        <f t="shared" si="7"/>
        <v>211.4</v>
      </c>
      <c r="K33" s="14">
        <f t="shared" si="7"/>
        <v>61.05</v>
      </c>
      <c r="L33" s="14">
        <f t="shared" si="7"/>
        <v>100.3</v>
      </c>
    </row>
    <row r="34" spans="1:13" x14ac:dyDescent="0.25">
      <c r="A34" t="s">
        <v>13</v>
      </c>
      <c r="B34" s="14">
        <f t="shared" ref="B34:L34" si="8">B11-B$21</f>
        <v>5967.5166666666664</v>
      </c>
      <c r="C34" s="14">
        <f t="shared" si="8"/>
        <v>6022.3</v>
      </c>
      <c r="D34" s="14">
        <f t="shared" si="8"/>
        <v>5968.5</v>
      </c>
      <c r="E34" s="14">
        <f t="shared" si="8"/>
        <v>4122.6333333333332</v>
      </c>
      <c r="F34" s="14">
        <f t="shared" si="8"/>
        <v>4144.6000000000004</v>
      </c>
      <c r="G34" s="14">
        <f t="shared" si="8"/>
        <v>4119.2</v>
      </c>
      <c r="H34" s="14">
        <f t="shared" si="8"/>
        <v>325.93333333333334</v>
      </c>
      <c r="I34" s="14">
        <f t="shared" si="8"/>
        <v>344.8</v>
      </c>
      <c r="J34" s="14">
        <f t="shared" si="8"/>
        <v>339.5</v>
      </c>
      <c r="K34" s="14">
        <f t="shared" si="8"/>
        <v>175.95</v>
      </c>
      <c r="L34" s="14">
        <f t="shared" si="8"/>
        <v>200.2</v>
      </c>
    </row>
    <row r="35" spans="1:13" x14ac:dyDescent="0.25">
      <c r="A35" t="s">
        <v>14</v>
      </c>
      <c r="B35" s="14">
        <f t="shared" ref="B35:L35" si="9">B12-B$21</f>
        <v>7398.1166666666668</v>
      </c>
      <c r="C35" s="14">
        <f t="shared" si="9"/>
        <v>7420.8</v>
      </c>
      <c r="D35" s="14">
        <f t="shared" si="9"/>
        <v>7447.5</v>
      </c>
      <c r="E35" s="14">
        <f t="shared" si="9"/>
        <v>5521.5333333333338</v>
      </c>
      <c r="F35" s="14">
        <f t="shared" si="9"/>
        <v>5565.3</v>
      </c>
      <c r="G35" s="14">
        <f t="shared" si="9"/>
        <v>5528.8</v>
      </c>
      <c r="H35" s="14">
        <f t="shared" si="9"/>
        <v>145.73333333333332</v>
      </c>
      <c r="I35" s="14">
        <f t="shared" si="9"/>
        <v>181.1</v>
      </c>
      <c r="J35" s="14">
        <f t="shared" si="9"/>
        <v>187.9</v>
      </c>
      <c r="K35" s="14">
        <f t="shared" si="9"/>
        <v>37.849999999999994</v>
      </c>
      <c r="L35" s="14">
        <f t="shared" si="9"/>
        <v>62.3</v>
      </c>
    </row>
    <row r="36" spans="1:13" x14ac:dyDescent="0.25">
      <c r="A36" t="s">
        <v>15</v>
      </c>
      <c r="B36" s="14">
        <f t="shared" ref="B36:L36" si="10">B13-B$21</f>
        <v>7356.7166666666662</v>
      </c>
      <c r="C36" s="14">
        <f t="shared" si="10"/>
        <v>7389.3</v>
      </c>
      <c r="D36" s="14">
        <f t="shared" si="10"/>
        <v>7375.8</v>
      </c>
      <c r="E36" s="14">
        <f t="shared" si="10"/>
        <v>6241.5333333333338</v>
      </c>
      <c r="F36" s="14">
        <f t="shared" si="10"/>
        <v>6333.8</v>
      </c>
      <c r="G36" s="14">
        <f t="shared" si="10"/>
        <v>6329.8</v>
      </c>
      <c r="H36" s="14">
        <f t="shared" si="10"/>
        <v>956.73333333333335</v>
      </c>
      <c r="I36" s="14">
        <f t="shared" si="10"/>
        <v>946.5</v>
      </c>
      <c r="J36" s="14">
        <f t="shared" si="10"/>
        <v>959.9</v>
      </c>
      <c r="K36" s="14">
        <f>K13-K$21</f>
        <v>60.55</v>
      </c>
      <c r="L36" s="14">
        <f t="shared" si="10"/>
        <v>78.900000000000006</v>
      </c>
    </row>
    <row r="37" spans="1:13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3" x14ac:dyDescent="0.25">
      <c r="A38" s="3" t="s">
        <v>1</v>
      </c>
      <c r="B38" s="21" t="s">
        <v>26</v>
      </c>
      <c r="C38" s="21"/>
      <c r="E38" s="21" t="s">
        <v>19</v>
      </c>
      <c r="F38" s="21"/>
      <c r="H38" s="21" t="s">
        <v>36</v>
      </c>
      <c r="I38" s="21"/>
      <c r="K38" s="21" t="s">
        <v>37</v>
      </c>
      <c r="L38" s="21"/>
    </row>
    <row r="39" spans="1:13" x14ac:dyDescent="0.25">
      <c r="B39" s="1" t="s">
        <v>21</v>
      </c>
      <c r="C39" s="1" t="s">
        <v>20</v>
      </c>
      <c r="D39" t="s">
        <v>44</v>
      </c>
      <c r="E39" s="1" t="s">
        <v>21</v>
      </c>
      <c r="F39" s="1" t="s">
        <v>20</v>
      </c>
      <c r="G39" t="s">
        <v>44</v>
      </c>
      <c r="H39" s="2" t="s">
        <v>21</v>
      </c>
      <c r="I39" s="2" t="s">
        <v>20</v>
      </c>
      <c r="J39" t="s">
        <v>44</v>
      </c>
      <c r="K39" s="13" t="s">
        <v>21</v>
      </c>
      <c r="L39" s="13" t="s">
        <v>20</v>
      </c>
      <c r="M39" t="s">
        <v>44</v>
      </c>
    </row>
    <row r="40" spans="1:13" x14ac:dyDescent="0.25">
      <c r="A40" t="s">
        <v>22</v>
      </c>
      <c r="B40" s="6">
        <f>AVERAGE(B26:D28)</f>
        <v>6082.26111111111</v>
      </c>
      <c r="C40" s="6">
        <f>STDEV(B26:D29)</f>
        <v>51.839171128594231</v>
      </c>
      <c r="D40" s="5">
        <f>(C40^2+B$22^2)^0.5</f>
        <v>51.843430923949704</v>
      </c>
      <c r="E40" s="6">
        <f>AVERAGE(E26:G28)</f>
        <v>6165.5111111111119</v>
      </c>
      <c r="F40" s="6">
        <f>STDEV(E3:G6)</f>
        <v>78.876295551959061</v>
      </c>
      <c r="G40" s="5">
        <f>(F40^2+E$22^2)^0.5</f>
        <v>78.887261329063747</v>
      </c>
      <c r="H40" s="6">
        <f>AVERAGE(H26:J28)</f>
        <v>6172.0777777777785</v>
      </c>
      <c r="I40" s="6">
        <f>STDEV(H3:J6)</f>
        <v>60.679048852935665</v>
      </c>
      <c r="J40" s="5">
        <f>(I40^2+H$22^2)^0.5</f>
        <v>60.711753143003151</v>
      </c>
      <c r="K40" s="6">
        <f>AVERAGE(K26:M28)</f>
        <v>6133.3083333333334</v>
      </c>
      <c r="L40" s="6">
        <f>STDEV(K3:M6)</f>
        <v>40.417303136863787</v>
      </c>
      <c r="M40" s="5">
        <f>(L40^2+K$22^2)^0.5</f>
        <v>40.496140468656257</v>
      </c>
    </row>
    <row r="41" spans="1:13" x14ac:dyDescent="0.25">
      <c r="A41" t="s">
        <v>23</v>
      </c>
      <c r="B41" s="6">
        <f>AVERAGE(B29:D30)</f>
        <v>6152.8388888888885</v>
      </c>
      <c r="C41" s="6">
        <f>STDEV(B29:D30)</f>
        <v>44.635183763816137</v>
      </c>
      <c r="D41" s="5">
        <f t="shared" ref="D41:D45" si="11">(C41^2+B$22^2)^0.5</f>
        <v>44.640131006710796</v>
      </c>
      <c r="E41" s="6">
        <f>AVERAGE(E30:G31)</f>
        <v>6974.9777777777781</v>
      </c>
      <c r="F41" s="6">
        <f>STDEV(E6:G7)</f>
        <v>28.888804059704668</v>
      </c>
      <c r="G41" s="5">
        <f t="shared" ref="G41:G45" si="12">(F41^2+E$22^2)^0.5</f>
        <v>28.91873095417586</v>
      </c>
      <c r="H41" s="6">
        <f>AVERAGE(H30:J31)</f>
        <v>6940.7111111111108</v>
      </c>
      <c r="I41" s="6">
        <f>STDEV(H6:J7)</f>
        <v>34.045596876346046</v>
      </c>
      <c r="J41" s="5">
        <f t="shared" ref="J41:J45" si="13">(I41^2+H$22^2)^0.5</f>
        <v>34.103851199925558</v>
      </c>
      <c r="K41" s="6">
        <f>AVERAGE(K30:M31)</f>
        <v>6877.7250000000004</v>
      </c>
      <c r="L41" s="6">
        <f>STDEV(K6:M7)</f>
        <v>61.724893681560921</v>
      </c>
      <c r="M41" s="5">
        <f t="shared" ref="M41:M45" si="14">(L41^2+K$22^2)^0.5</f>
        <v>61.776544901766712</v>
      </c>
    </row>
    <row r="42" spans="1:13" x14ac:dyDescent="0.25">
      <c r="A42" t="s">
        <v>24</v>
      </c>
      <c r="B42" s="6">
        <f>AVERAGE(B31:D32)</f>
        <v>6899.4222222222224</v>
      </c>
      <c r="C42" s="6">
        <f>STDEV(B31:D32)</f>
        <v>641.04883239774983</v>
      </c>
      <c r="D42" s="5">
        <f t="shared" si="11"/>
        <v>641.04917688519424</v>
      </c>
      <c r="E42" s="6">
        <f>AVERAGE(E31:G32)</f>
        <v>7001.4277777777779</v>
      </c>
      <c r="F42" s="6">
        <f>STDEV(E8:G9)</f>
        <v>748.05838475348958</v>
      </c>
      <c r="G42" s="5">
        <f t="shared" si="12"/>
        <v>748.05954107945161</v>
      </c>
      <c r="H42" s="6">
        <f>AVERAGE(H31:J32)</f>
        <v>6977.8444444444458</v>
      </c>
      <c r="I42" s="6">
        <f>STDEV(H8:J9)</f>
        <v>725.69926002442617</v>
      </c>
      <c r="J42" s="5">
        <f t="shared" si="13"/>
        <v>725.70199531212518</v>
      </c>
      <c r="K42" s="6">
        <f>AVERAGE(K31:M32)</f>
        <v>6821.5750000000007</v>
      </c>
      <c r="L42" s="6">
        <f>STDEV(K8:M9)</f>
        <v>782.11771492531739</v>
      </c>
      <c r="M42" s="5">
        <f t="shared" si="14"/>
        <v>782.1217929453187</v>
      </c>
    </row>
    <row r="43" spans="1:13" x14ac:dyDescent="0.25">
      <c r="A43" t="s">
        <v>25</v>
      </c>
      <c r="B43" s="6">
        <f>AVERAGE(B33:D34)</f>
        <v>5986.1055555555549</v>
      </c>
      <c r="C43" s="6">
        <f>STDEV(B33:D34)</f>
        <v>31.349164145039076</v>
      </c>
      <c r="D43" s="5">
        <f t="shared" si="11"/>
        <v>31.356207667051674</v>
      </c>
      <c r="E43" s="6">
        <f>AVERAGE(E33:G34)</f>
        <v>4013.2611111111114</v>
      </c>
      <c r="F43" s="6">
        <f>STDEV(E10:G11)</f>
        <v>127.78213359725473</v>
      </c>
      <c r="G43" s="5">
        <f t="shared" si="12"/>
        <v>127.78890275241686</v>
      </c>
      <c r="H43" s="6">
        <f>AVERAGE(H33:J34)</f>
        <v>268.04444444444442</v>
      </c>
      <c r="I43" s="6">
        <f>STDEV(H10:J11)</f>
        <v>75.472246554611033</v>
      </c>
      <c r="J43" s="5">
        <f t="shared" si="13"/>
        <v>75.498543032299622</v>
      </c>
      <c r="K43" s="6">
        <f>AVERAGE(K33:M34)</f>
        <v>134.375</v>
      </c>
      <c r="L43" s="6">
        <f>STDEV(K10:M11)</f>
        <v>62.191264123937266</v>
      </c>
      <c r="M43" s="5">
        <f t="shared" si="14"/>
        <v>62.242528333393771</v>
      </c>
    </row>
    <row r="44" spans="1:13" x14ac:dyDescent="0.25">
      <c r="A44" t="s">
        <v>14</v>
      </c>
      <c r="B44" s="6">
        <f>AVERAGE(B35:D35)</f>
        <v>7422.1388888888896</v>
      </c>
      <c r="C44" s="6">
        <f>STDEV(B35:D35)</f>
        <v>24.718876802362342</v>
      </c>
      <c r="D44" s="5">
        <f t="shared" si="11"/>
        <v>24.727808981732164</v>
      </c>
      <c r="E44" s="6">
        <f>AVERAGE(E35:G35)</f>
        <v>5538.5444444444447</v>
      </c>
      <c r="F44" s="6">
        <f>STDEV(E12:G12)</f>
        <v>18.250570767330355</v>
      </c>
      <c r="G44" s="5">
        <f t="shared" si="12"/>
        <v>18.297905162431391</v>
      </c>
      <c r="H44" s="6">
        <f>AVERAGE(H35:J35)</f>
        <v>171.57777777777778</v>
      </c>
      <c r="I44" s="6">
        <f>STDEV(H12:J12)</f>
        <v>6.4531645983450145</v>
      </c>
      <c r="J44" s="5">
        <f t="shared" si="13"/>
        <v>6.7537643824265423</v>
      </c>
      <c r="K44" s="6">
        <f>AVERAGE(K35:M35)</f>
        <v>50.074999999999996</v>
      </c>
      <c r="L44" s="6">
        <f>STDEV(K12:M12)</f>
        <v>2.6870057685088784</v>
      </c>
      <c r="M44" s="5">
        <f t="shared" si="14"/>
        <v>3.6876821988886181</v>
      </c>
    </row>
    <row r="45" spans="1:13" x14ac:dyDescent="0.25">
      <c r="A45" t="s">
        <v>15</v>
      </c>
      <c r="B45" s="6">
        <f>AVERAGE(B36:D36)</f>
        <v>7373.9388888888889</v>
      </c>
      <c r="C45" s="6">
        <f>STDEV(B36:D36)</f>
        <v>16.371200435634343</v>
      </c>
      <c r="D45" s="5">
        <f t="shared" si="11"/>
        <v>16.384684018020632</v>
      </c>
      <c r="E45" s="6">
        <f>AVERAGE(D36:F36)</f>
        <v>6650.3777777777786</v>
      </c>
      <c r="F45" s="6">
        <f>STDEV(E13:G13)</f>
        <v>37.58102358017053</v>
      </c>
      <c r="G45" s="5">
        <f t="shared" si="12"/>
        <v>37.604033471601603</v>
      </c>
      <c r="H45" s="6">
        <f>AVERAGE(G36:I36)</f>
        <v>2744.3444444444444</v>
      </c>
      <c r="I45" s="6">
        <f>STDEV(H13:J13)</f>
        <v>20.087392397554577</v>
      </c>
      <c r="J45" s="5">
        <f t="shared" si="13"/>
        <v>20.185968724174064</v>
      </c>
      <c r="K45" s="6">
        <f>AVERAGE(J36:L36)</f>
        <v>366.45</v>
      </c>
      <c r="L45" s="6">
        <f>STDEV(K13:M13)</f>
        <v>7.0003571337468147</v>
      </c>
      <c r="M45" s="5">
        <f t="shared" si="14"/>
        <v>7.4420427303261247</v>
      </c>
    </row>
    <row r="46" spans="1:13" x14ac:dyDescent="0.25">
      <c r="B46" s="6"/>
      <c r="C46" s="6"/>
      <c r="E46" s="6"/>
      <c r="F46" s="6"/>
      <c r="H46" s="6"/>
      <c r="I46" s="6"/>
      <c r="K46" s="6"/>
      <c r="L46" s="6"/>
    </row>
    <row r="47" spans="1:13" x14ac:dyDescent="0.25">
      <c r="A47" t="s">
        <v>16</v>
      </c>
      <c r="B47" s="6">
        <f>AVERAGE(B15:D15)</f>
        <v>4662.0666666666666</v>
      </c>
      <c r="C47" s="6">
        <f>STDEV(B15:D15)</f>
        <v>20.774343150466631</v>
      </c>
      <c r="E47" s="6">
        <f>AVERAGE(E15:G15)</f>
        <v>4642</v>
      </c>
      <c r="F47" s="6">
        <f>STDEV(E15:G15)</f>
        <v>10.886229834060972</v>
      </c>
      <c r="H47" s="6">
        <f>AVERAGE(H15:J15)</f>
        <v>4672.833333333333</v>
      </c>
      <c r="I47" s="6">
        <f>STDEV(H15:J15)</f>
        <v>36.335152859639095</v>
      </c>
      <c r="K47" s="6">
        <f>AVERAGE(K15:M15)</f>
        <v>4642.5</v>
      </c>
      <c r="L47" s="6">
        <f>STDEV(K15:M15)</f>
        <v>17.253405460951502</v>
      </c>
    </row>
    <row r="48" spans="1:13" x14ac:dyDescent="0.25">
      <c r="A48" t="s">
        <v>17</v>
      </c>
      <c r="B48" s="6">
        <f>AVERAGE(B16:D16)</f>
        <v>9314.3000000000011</v>
      </c>
      <c r="C48" s="6">
        <f>STDEV(B16:D16)</f>
        <v>34.658765125145109</v>
      </c>
      <c r="E48" s="6">
        <f>AVERAGE(E16:G16)</f>
        <v>9281.4666666666672</v>
      </c>
      <c r="F48" s="6">
        <f>STDEV(E16:G16)</f>
        <v>41.087264855832359</v>
      </c>
      <c r="H48" s="6">
        <f>AVERAGE(H16:J16)</f>
        <v>9326.1</v>
      </c>
      <c r="I48" s="6">
        <f>STDEV(H16:J16)</f>
        <v>35.438538344576585</v>
      </c>
      <c r="K48" s="6">
        <f>AVERAGE(K16:M16)</f>
        <v>9306.2000000000007</v>
      </c>
      <c r="L48" s="6">
        <f>STDEV(K16:M16)</f>
        <v>4.2426406871192848</v>
      </c>
    </row>
    <row r="50" spans="1:13" x14ac:dyDescent="0.25">
      <c r="A50" s="11" t="s">
        <v>27</v>
      </c>
      <c r="B50" s="21" t="s">
        <v>18</v>
      </c>
      <c r="C50" s="21"/>
      <c r="D50" s="21"/>
      <c r="E50" s="21" t="s">
        <v>19</v>
      </c>
      <c r="F50" s="21"/>
      <c r="G50" s="21"/>
      <c r="H50" s="21" t="s">
        <v>36</v>
      </c>
      <c r="I50" s="21"/>
      <c r="J50" s="21"/>
      <c r="K50" s="21" t="s">
        <v>37</v>
      </c>
      <c r="L50" s="21"/>
      <c r="M50" s="21"/>
    </row>
    <row r="51" spans="1:13" x14ac:dyDescent="0.25">
      <c r="A51" t="s">
        <v>0</v>
      </c>
      <c r="B51" s="1" t="s">
        <v>2</v>
      </c>
      <c r="C51" s="1" t="s">
        <v>3</v>
      </c>
      <c r="D51" s="1" t="s">
        <v>4</v>
      </c>
      <c r="E51" s="1" t="s">
        <v>2</v>
      </c>
      <c r="F51" s="1" t="s">
        <v>3</v>
      </c>
      <c r="G51" s="1" t="s">
        <v>4</v>
      </c>
      <c r="H51" s="2" t="s">
        <v>2</v>
      </c>
      <c r="I51" s="2" t="s">
        <v>3</v>
      </c>
      <c r="J51" s="2" t="s">
        <v>4</v>
      </c>
      <c r="K51" s="13" t="s">
        <v>2</v>
      </c>
      <c r="L51" s="13" t="s">
        <v>3</v>
      </c>
      <c r="M51" s="13" t="s">
        <v>4</v>
      </c>
    </row>
    <row r="52" spans="1:13" x14ac:dyDescent="0.25">
      <c r="A52" t="s">
        <v>5</v>
      </c>
      <c r="B52" s="8">
        <f>B26/60</f>
        <v>101.57361111111111</v>
      </c>
      <c r="C52" s="8">
        <f t="shared" ref="C52:L52" si="15">C26/60</f>
        <v>101.57666666666667</v>
      </c>
      <c r="D52" s="8">
        <f t="shared" si="15"/>
        <v>101.80666666666666</v>
      </c>
      <c r="E52" s="8">
        <f t="shared" si="15"/>
        <v>103.67722222222223</v>
      </c>
      <c r="F52" s="8">
        <f t="shared" si="15"/>
        <v>104.05</v>
      </c>
      <c r="G52" s="8">
        <f t="shared" si="15"/>
        <v>103.39666666666668</v>
      </c>
      <c r="H52" s="8">
        <f t="shared" si="15"/>
        <v>102.27222222222223</v>
      </c>
      <c r="I52" s="8">
        <f t="shared" si="15"/>
        <v>103.52333333333333</v>
      </c>
      <c r="J52" s="8">
        <f t="shared" si="15"/>
        <v>102.70333333333333</v>
      </c>
      <c r="K52" s="8">
        <f t="shared" si="15"/>
        <v>102.78749999999999</v>
      </c>
      <c r="L52" s="8">
        <f t="shared" si="15"/>
        <v>103.20833333333333</v>
      </c>
      <c r="M52" s="8"/>
    </row>
    <row r="53" spans="1:13" x14ac:dyDescent="0.25">
      <c r="A53" t="s">
        <v>6</v>
      </c>
      <c r="B53" s="8">
        <f t="shared" ref="B53:L53" si="16">B27/60</f>
        <v>101.70861111111111</v>
      </c>
      <c r="C53" s="8">
        <f t="shared" si="16"/>
        <v>101.99499999999999</v>
      </c>
      <c r="D53" s="8">
        <f t="shared" si="16"/>
        <v>102.17</v>
      </c>
      <c r="E53" s="8">
        <f t="shared" si="16"/>
        <v>102.39055555555555</v>
      </c>
      <c r="F53" s="8">
        <f t="shared" si="16"/>
        <v>103.045</v>
      </c>
      <c r="G53" s="8">
        <f t="shared" si="16"/>
        <v>103.62166666666667</v>
      </c>
      <c r="H53" s="8">
        <f t="shared" si="16"/>
        <v>103.10388888888889</v>
      </c>
      <c r="I53" s="8">
        <f t="shared" si="16"/>
        <v>103.64</v>
      </c>
      <c r="J53" s="8">
        <f t="shared" si="16"/>
        <v>104.08166666666666</v>
      </c>
      <c r="K53" s="8">
        <f t="shared" si="16"/>
        <v>101.50416666666666</v>
      </c>
      <c r="L53" s="8">
        <f t="shared" si="16"/>
        <v>102.59666666666666</v>
      </c>
      <c r="M53" s="8"/>
    </row>
    <row r="54" spans="1:13" x14ac:dyDescent="0.25">
      <c r="A54" t="s">
        <v>7</v>
      </c>
      <c r="B54" s="8">
        <f t="shared" ref="B54:L54" si="17">B28/60</f>
        <v>100.33194444444443</v>
      </c>
      <c r="C54" s="8">
        <f t="shared" si="17"/>
        <v>100.44833333333332</v>
      </c>
      <c r="D54" s="8">
        <f t="shared" si="17"/>
        <v>100.72833333333332</v>
      </c>
      <c r="E54" s="8">
        <f t="shared" si="17"/>
        <v>101.41388888888891</v>
      </c>
      <c r="F54" s="8">
        <f t="shared" si="17"/>
        <v>101.71833333333333</v>
      </c>
      <c r="G54" s="8">
        <f t="shared" si="17"/>
        <v>101.51333333333334</v>
      </c>
      <c r="H54" s="8">
        <f t="shared" si="17"/>
        <v>101.62222222222223</v>
      </c>
      <c r="I54" s="8">
        <f t="shared" si="17"/>
        <v>102.61499999999999</v>
      </c>
      <c r="J54" s="8">
        <f t="shared" si="17"/>
        <v>102.25</v>
      </c>
      <c r="K54" s="8">
        <f t="shared" si="17"/>
        <v>100.83416666666668</v>
      </c>
      <c r="L54" s="8">
        <f t="shared" si="17"/>
        <v>102.4</v>
      </c>
      <c r="M54" s="8"/>
    </row>
    <row r="55" spans="1:13" x14ac:dyDescent="0.25">
      <c r="A55" t="s">
        <v>8</v>
      </c>
      <c r="B55" s="8">
        <f t="shared" ref="B55:L55" si="18">B29/60</f>
        <v>101.58861111111111</v>
      </c>
      <c r="C55" s="8">
        <f t="shared" si="18"/>
        <v>102.14833333333333</v>
      </c>
      <c r="D55" s="8">
        <f t="shared" si="18"/>
        <v>103.52166666666668</v>
      </c>
      <c r="E55" s="8">
        <f t="shared" si="18"/>
        <v>104.63055555555556</v>
      </c>
      <c r="F55" s="8">
        <f t="shared" si="18"/>
        <v>105.51</v>
      </c>
      <c r="G55" s="8">
        <f t="shared" si="18"/>
        <v>104.65833333333333</v>
      </c>
      <c r="H55" s="8">
        <f t="shared" si="18"/>
        <v>104.66055555555555</v>
      </c>
      <c r="I55" s="8">
        <f t="shared" si="18"/>
        <v>104.89166666666667</v>
      </c>
      <c r="J55" s="8">
        <f t="shared" si="18"/>
        <v>104.38166666666666</v>
      </c>
      <c r="K55" s="8">
        <f t="shared" si="18"/>
        <v>102.39083333333333</v>
      </c>
      <c r="L55" s="8">
        <f t="shared" si="18"/>
        <v>103.04666666666667</v>
      </c>
      <c r="M55" s="8"/>
    </row>
    <row r="56" spans="1:13" x14ac:dyDescent="0.25">
      <c r="A56" t="s">
        <v>9</v>
      </c>
      <c r="B56" s="8">
        <f t="shared" ref="B56:L56" si="19">B30/60</f>
        <v>102.1086111111111</v>
      </c>
      <c r="C56" s="8">
        <f t="shared" si="19"/>
        <v>103.28166666666667</v>
      </c>
      <c r="D56" s="8">
        <f t="shared" si="19"/>
        <v>102.63500000000001</v>
      </c>
      <c r="E56" s="8">
        <f t="shared" si="19"/>
        <v>104.0888888888889</v>
      </c>
      <c r="F56" s="8">
        <f t="shared" si="19"/>
        <v>104.14833333333333</v>
      </c>
      <c r="G56" s="8">
        <f t="shared" si="19"/>
        <v>105.05666666666666</v>
      </c>
      <c r="H56" s="8">
        <f t="shared" si="19"/>
        <v>104.39222222222223</v>
      </c>
      <c r="I56" s="8">
        <f t="shared" si="19"/>
        <v>103.83666666666666</v>
      </c>
      <c r="J56" s="8">
        <f t="shared" si="19"/>
        <v>103.83833333333334</v>
      </c>
      <c r="K56" s="8">
        <f t="shared" si="19"/>
        <v>103.43583333333332</v>
      </c>
      <c r="L56" s="8">
        <f t="shared" si="19"/>
        <v>105.11666666666666</v>
      </c>
      <c r="M56" s="8"/>
    </row>
    <row r="57" spans="1:13" x14ac:dyDescent="0.25">
      <c r="A57" t="s">
        <v>10</v>
      </c>
      <c r="B57" s="8">
        <f t="shared" ref="B57:L57" si="20">B31/60</f>
        <v>123.93194444444444</v>
      </c>
      <c r="C57" s="8">
        <f t="shared" si="20"/>
        <v>125.075</v>
      </c>
      <c r="D57" s="8">
        <f t="shared" si="20"/>
        <v>125.19166666666666</v>
      </c>
      <c r="E57" s="8">
        <f t="shared" si="20"/>
        <v>127.22555555555556</v>
      </c>
      <c r="F57" s="8">
        <f t="shared" si="20"/>
        <v>128.38166666666666</v>
      </c>
      <c r="G57" s="8">
        <f t="shared" si="20"/>
        <v>128.59666666666666</v>
      </c>
      <c r="H57" s="8">
        <f t="shared" si="20"/>
        <v>127.31888888888889</v>
      </c>
      <c r="I57" s="8">
        <f t="shared" si="20"/>
        <v>127.50666666666666</v>
      </c>
      <c r="J57" s="8">
        <f t="shared" si="20"/>
        <v>127.17833333333333</v>
      </c>
      <c r="K57" s="8">
        <f t="shared" si="20"/>
        <v>124.60249999999999</v>
      </c>
      <c r="L57" s="8">
        <f t="shared" si="20"/>
        <v>125.36</v>
      </c>
      <c r="M57" s="8"/>
    </row>
    <row r="58" spans="1:13" x14ac:dyDescent="0.25">
      <c r="A58" t="s">
        <v>11</v>
      </c>
      <c r="B58" s="8">
        <f t="shared" ref="B58:L58" si="21">B32/60</f>
        <v>104.83861111111111</v>
      </c>
      <c r="C58" s="8">
        <f t="shared" si="21"/>
        <v>105.58833333333334</v>
      </c>
      <c r="D58" s="8">
        <f t="shared" si="21"/>
        <v>105.31666666666666</v>
      </c>
      <c r="E58" s="8">
        <f t="shared" si="21"/>
        <v>104.99222222222222</v>
      </c>
      <c r="F58" s="8">
        <f t="shared" si="21"/>
        <v>105.58833333333334</v>
      </c>
      <c r="G58" s="8">
        <f t="shared" si="21"/>
        <v>105.35833333333333</v>
      </c>
      <c r="H58" s="8">
        <f t="shared" si="21"/>
        <v>105.35388888888889</v>
      </c>
      <c r="I58" s="8">
        <f t="shared" si="21"/>
        <v>105.03833333333334</v>
      </c>
      <c r="J58" s="8">
        <f t="shared" si="21"/>
        <v>105.38833333333334</v>
      </c>
      <c r="K58" s="8">
        <f t="shared" si="21"/>
        <v>102.09916666666666</v>
      </c>
      <c r="L58" s="8">
        <f t="shared" si="21"/>
        <v>102.71000000000001</v>
      </c>
      <c r="M58" s="8"/>
    </row>
    <row r="59" spans="1:13" x14ac:dyDescent="0.25">
      <c r="A59" t="s">
        <v>12</v>
      </c>
      <c r="B59" s="8"/>
      <c r="C59" s="8"/>
      <c r="D59" s="8"/>
      <c r="E59" s="8">
        <f t="shared" ref="E59:L59" si="22">E33/60</f>
        <v>65.002222222222215</v>
      </c>
      <c r="F59" s="8">
        <f t="shared" si="22"/>
        <v>65.2</v>
      </c>
      <c r="G59" s="8">
        <f t="shared" si="22"/>
        <v>64.683333333333337</v>
      </c>
      <c r="H59" s="8">
        <f t="shared" si="22"/>
        <v>3.0388888888888888</v>
      </c>
      <c r="I59" s="8">
        <f t="shared" si="22"/>
        <v>3.4050000000000002</v>
      </c>
      <c r="J59" s="8">
        <f t="shared" si="22"/>
        <v>3.5233333333333334</v>
      </c>
      <c r="K59" s="8">
        <f t="shared" si="22"/>
        <v>1.0174999999999998</v>
      </c>
      <c r="L59" s="8">
        <f t="shared" si="22"/>
        <v>1.6716666666666666</v>
      </c>
      <c r="M59" s="8"/>
    </row>
    <row r="60" spans="1:13" x14ac:dyDescent="0.25">
      <c r="A60" t="s">
        <v>13</v>
      </c>
      <c r="B60" s="8">
        <f t="shared" ref="B60:L60" si="23">B34/60</f>
        <v>99.458611111111111</v>
      </c>
      <c r="C60" s="8">
        <f t="shared" si="23"/>
        <v>100.37166666666667</v>
      </c>
      <c r="D60" s="8">
        <f t="shared" si="23"/>
        <v>99.474999999999994</v>
      </c>
      <c r="E60" s="8">
        <f t="shared" si="23"/>
        <v>68.710555555555558</v>
      </c>
      <c r="F60" s="8">
        <f t="shared" si="23"/>
        <v>69.076666666666668</v>
      </c>
      <c r="G60" s="8">
        <f t="shared" si="23"/>
        <v>68.653333333333336</v>
      </c>
      <c r="H60" s="8">
        <f t="shared" si="23"/>
        <v>5.4322222222222223</v>
      </c>
      <c r="I60" s="8">
        <f t="shared" si="23"/>
        <v>5.746666666666667</v>
      </c>
      <c r="J60" s="8">
        <f t="shared" si="23"/>
        <v>5.6583333333333332</v>
      </c>
      <c r="K60" s="8">
        <f t="shared" si="23"/>
        <v>2.9324999999999997</v>
      </c>
      <c r="L60" s="8">
        <f t="shared" si="23"/>
        <v>3.3366666666666664</v>
      </c>
      <c r="M60" s="8"/>
    </row>
    <row r="61" spans="1:13" x14ac:dyDescent="0.25">
      <c r="A61" t="s">
        <v>14</v>
      </c>
      <c r="B61" s="8">
        <f t="shared" ref="B61:L61" si="24">B35/60</f>
        <v>123.30194444444444</v>
      </c>
      <c r="C61" s="8">
        <f t="shared" si="24"/>
        <v>123.68</v>
      </c>
      <c r="D61" s="8">
        <f t="shared" si="24"/>
        <v>124.125</v>
      </c>
      <c r="E61" s="8">
        <f t="shared" si="24"/>
        <v>92.025555555555556</v>
      </c>
      <c r="F61" s="8">
        <f t="shared" si="24"/>
        <v>92.75500000000001</v>
      </c>
      <c r="G61" s="8">
        <f t="shared" si="24"/>
        <v>92.146666666666675</v>
      </c>
      <c r="H61" s="8">
        <f t="shared" si="24"/>
        <v>2.4288888888888889</v>
      </c>
      <c r="I61" s="8">
        <f t="shared" si="24"/>
        <v>3.0183333333333331</v>
      </c>
      <c r="J61" s="8">
        <f t="shared" si="24"/>
        <v>3.1316666666666668</v>
      </c>
      <c r="K61" s="8">
        <f t="shared" si="24"/>
        <v>0.63083333333333325</v>
      </c>
      <c r="L61" s="8">
        <f t="shared" si="24"/>
        <v>1.0383333333333333</v>
      </c>
      <c r="M61" s="8"/>
    </row>
    <row r="62" spans="1:13" x14ac:dyDescent="0.25">
      <c r="A62" t="s">
        <v>15</v>
      </c>
      <c r="B62" s="8">
        <f t="shared" ref="B62:L62" si="25">B36/60</f>
        <v>122.61194444444443</v>
      </c>
      <c r="C62" s="8">
        <f t="shared" si="25"/>
        <v>123.155</v>
      </c>
      <c r="D62" s="8">
        <f t="shared" si="25"/>
        <v>122.93</v>
      </c>
      <c r="E62" s="8">
        <f t="shared" si="25"/>
        <v>104.02555555555556</v>
      </c>
      <c r="F62" s="8">
        <f t="shared" si="25"/>
        <v>105.56333333333333</v>
      </c>
      <c r="G62" s="8">
        <f t="shared" si="25"/>
        <v>105.49666666666667</v>
      </c>
      <c r="H62" s="8">
        <f t="shared" si="25"/>
        <v>15.945555555555556</v>
      </c>
      <c r="I62" s="8">
        <f t="shared" si="25"/>
        <v>15.775</v>
      </c>
      <c r="J62" s="8">
        <f t="shared" si="25"/>
        <v>15.998333333333333</v>
      </c>
      <c r="K62" s="8">
        <f t="shared" si="25"/>
        <v>1.0091666666666665</v>
      </c>
      <c r="L62" s="8">
        <f t="shared" si="25"/>
        <v>1.3150000000000002</v>
      </c>
      <c r="M62" s="8"/>
    </row>
    <row r="63" spans="1:13" x14ac:dyDescent="0.25">
      <c r="B63" s="8"/>
      <c r="C63" s="8"/>
      <c r="D63" s="8"/>
      <c r="E63" s="8"/>
      <c r="F63" s="8"/>
      <c r="G63" s="8"/>
    </row>
    <row r="64" spans="1:13" x14ac:dyDescent="0.25">
      <c r="A64" t="s">
        <v>16</v>
      </c>
      <c r="B64" s="8">
        <f t="shared" ref="B64:L64" si="26">B15/60</f>
        <v>78.00333333333333</v>
      </c>
      <c r="C64" s="8">
        <f t="shared" si="26"/>
        <v>77.776666666666671</v>
      </c>
      <c r="D64" s="8">
        <f t="shared" si="26"/>
        <v>77.323333333333323</v>
      </c>
      <c r="E64" s="8">
        <f t="shared" si="26"/>
        <v>77.451666666666668</v>
      </c>
      <c r="F64" s="8">
        <f t="shared" si="26"/>
        <v>77.158333333333331</v>
      </c>
      <c r="G64" s="8">
        <f t="shared" si="26"/>
        <v>77.489999999999995</v>
      </c>
      <c r="H64" s="8">
        <f t="shared" si="26"/>
        <v>77.2</v>
      </c>
      <c r="I64" s="8">
        <f t="shared" si="26"/>
        <v>78.36</v>
      </c>
      <c r="J64" s="8">
        <f t="shared" si="26"/>
        <v>78.081666666666663</v>
      </c>
      <c r="K64" s="8">
        <f t="shared" si="26"/>
        <v>77.578333333333333</v>
      </c>
      <c r="L64" s="8">
        <f t="shared" si="26"/>
        <v>77.171666666666667</v>
      </c>
      <c r="M64" s="8"/>
    </row>
    <row r="65" spans="1:13" x14ac:dyDescent="0.25">
      <c r="A65" t="s">
        <v>17</v>
      </c>
      <c r="B65" s="8">
        <f t="shared" ref="B65:L65" si="27">B16/60</f>
        <v>154.65333333333334</v>
      </c>
      <c r="C65" s="8">
        <f t="shared" si="27"/>
        <v>155.80833333333334</v>
      </c>
      <c r="D65" s="8">
        <f t="shared" si="27"/>
        <v>155.25333333333336</v>
      </c>
      <c r="E65" s="8">
        <f t="shared" si="27"/>
        <v>154.28166666666667</v>
      </c>
      <c r="F65" s="8">
        <f t="shared" si="27"/>
        <v>155.48166666666665</v>
      </c>
      <c r="G65" s="8">
        <f t="shared" si="27"/>
        <v>154.31</v>
      </c>
      <c r="H65" s="8">
        <f t="shared" si="27"/>
        <v>155.87333333333333</v>
      </c>
      <c r="I65" s="8">
        <f t="shared" si="27"/>
        <v>155.66833333333335</v>
      </c>
      <c r="J65" s="8">
        <f t="shared" si="27"/>
        <v>154.76333333333332</v>
      </c>
      <c r="K65" s="8">
        <f t="shared" si="27"/>
        <v>155.05333333333334</v>
      </c>
      <c r="L65" s="8">
        <f t="shared" si="27"/>
        <v>155.15333333333334</v>
      </c>
      <c r="M65" s="8"/>
    </row>
    <row r="67" spans="1:13" x14ac:dyDescent="0.25">
      <c r="A67" s="11" t="s">
        <v>27</v>
      </c>
      <c r="B67" s="21" t="s">
        <v>26</v>
      </c>
      <c r="C67" s="21"/>
      <c r="D67" s="12">
        <v>0</v>
      </c>
      <c r="E67" s="21" t="s">
        <v>19</v>
      </c>
      <c r="F67" s="21"/>
      <c r="G67" s="12">
        <v>1</v>
      </c>
      <c r="H67" s="21" t="s">
        <v>28</v>
      </c>
      <c r="I67" s="21"/>
      <c r="J67" s="12">
        <v>5</v>
      </c>
      <c r="K67" s="21" t="s">
        <v>28</v>
      </c>
      <c r="L67" s="21"/>
      <c r="M67" s="12">
        <v>14</v>
      </c>
    </row>
    <row r="68" spans="1:13" x14ac:dyDescent="0.25">
      <c r="B68" s="1" t="s">
        <v>21</v>
      </c>
      <c r="C68" s="1" t="s">
        <v>20</v>
      </c>
      <c r="D68" s="12"/>
      <c r="E68" s="1" t="s">
        <v>21</v>
      </c>
      <c r="F68" s="1" t="s">
        <v>20</v>
      </c>
      <c r="H68" s="1" t="s">
        <v>21</v>
      </c>
      <c r="I68" s="1" t="s">
        <v>20</v>
      </c>
      <c r="K68" s="1" t="s">
        <v>21</v>
      </c>
      <c r="L68" s="1" t="s">
        <v>20</v>
      </c>
    </row>
    <row r="69" spans="1:13" x14ac:dyDescent="0.25">
      <c r="A69" t="s">
        <v>29</v>
      </c>
      <c r="B69" s="10">
        <f>AVERAGE(B52:D54)</f>
        <v>101.3710185185185</v>
      </c>
      <c r="C69" s="10">
        <f>D40/60</f>
        <v>0.86405718206582838</v>
      </c>
      <c r="D69" s="7"/>
      <c r="E69" s="10">
        <f>AVERAGE(E52:G54)</f>
        <v>102.75851851851853</v>
      </c>
      <c r="F69" s="10">
        <f>G40/60</f>
        <v>1.3147876888177292</v>
      </c>
      <c r="G69" s="7"/>
      <c r="H69" s="10">
        <f>AVERAGE(H52:J54)</f>
        <v>102.86796296296296</v>
      </c>
      <c r="I69" s="10">
        <f>J40/60</f>
        <v>1.0118625523833857</v>
      </c>
      <c r="J69" s="7"/>
      <c r="K69" s="10">
        <f>AVERAGE(K52:M54)</f>
        <v>102.22180555555555</v>
      </c>
      <c r="L69" s="10">
        <f>M40/60</f>
        <v>0.67493567447760427</v>
      </c>
    </row>
    <row r="70" spans="1:13" x14ac:dyDescent="0.25">
      <c r="A70" t="s">
        <v>30</v>
      </c>
      <c r="B70" s="10">
        <f>AVERAGE(B55:D56)</f>
        <v>102.54731481481481</v>
      </c>
      <c r="C70" s="10">
        <f t="shared" ref="C70:C74" si="28">D41/60</f>
        <v>0.74400218344517988</v>
      </c>
      <c r="D70" s="7"/>
      <c r="E70" s="10">
        <f>AVERAGE(E55:G56)</f>
        <v>104.68212962962963</v>
      </c>
      <c r="F70" s="10">
        <f t="shared" ref="F70:F74" si="29">G41/60</f>
        <v>0.48197884923626433</v>
      </c>
      <c r="G70" s="7"/>
      <c r="H70" s="10">
        <f>AVERAGE(H55:J56)</f>
        <v>104.33351851851853</v>
      </c>
      <c r="I70" s="10">
        <f t="shared" ref="I70:I74" si="30">J41/60</f>
        <v>0.56839751999875932</v>
      </c>
      <c r="J70" s="7"/>
      <c r="K70" s="10">
        <f>AVERAGE(K55:M56)</f>
        <v>103.4975</v>
      </c>
      <c r="L70" s="10">
        <f t="shared" ref="L70:L74" si="31">M41/60</f>
        <v>1.0296090816961119</v>
      </c>
    </row>
    <row r="71" spans="1:13" x14ac:dyDescent="0.25">
      <c r="A71" t="s">
        <v>31</v>
      </c>
      <c r="B71" s="10">
        <f>AVERAGE(B57:D58)</f>
        <v>114.99037037037037</v>
      </c>
      <c r="C71" s="10">
        <f t="shared" si="28"/>
        <v>10.68415294808657</v>
      </c>
      <c r="D71" s="7"/>
      <c r="E71" s="10">
        <f>AVERAGE(E57:G58)</f>
        <v>116.69046296296295</v>
      </c>
      <c r="F71" s="10">
        <f t="shared" si="29"/>
        <v>12.46765901799086</v>
      </c>
      <c r="G71" s="7"/>
      <c r="H71" s="10">
        <f>AVERAGE(H57:J58)</f>
        <v>116.29740740740739</v>
      </c>
      <c r="I71" s="10">
        <f t="shared" si="30"/>
        <v>12.095033255202086</v>
      </c>
      <c r="J71" s="7"/>
      <c r="K71" s="10">
        <f>AVERAGE(K57:M58)</f>
        <v>113.69291666666666</v>
      </c>
      <c r="L71" s="10">
        <f t="shared" si="31"/>
        <v>13.035363215755313</v>
      </c>
    </row>
    <row r="72" spans="1:13" x14ac:dyDescent="0.25">
      <c r="A72" t="s">
        <v>32</v>
      </c>
      <c r="B72" s="10">
        <f>AVERAGE(B59:D60)</f>
        <v>99.768425925925911</v>
      </c>
      <c r="C72" s="10">
        <f t="shared" si="28"/>
        <v>0.52260346111752787</v>
      </c>
      <c r="D72" s="7"/>
      <c r="E72" s="10">
        <f>AVERAGE(E59:G60)</f>
        <v>66.887685185185191</v>
      </c>
      <c r="F72" s="10">
        <f t="shared" si="29"/>
        <v>2.1298150458736145</v>
      </c>
      <c r="G72" s="7"/>
      <c r="H72" s="10">
        <f>AVERAGE(H59:J60)</f>
        <v>4.467407407407407</v>
      </c>
      <c r="I72" s="10">
        <f t="shared" si="30"/>
        <v>1.258309050538327</v>
      </c>
      <c r="J72" s="7"/>
      <c r="K72" s="10">
        <f>AVERAGE(K59:M60)</f>
        <v>2.239583333333333</v>
      </c>
      <c r="L72" s="10">
        <f t="shared" si="31"/>
        <v>1.0373754722232296</v>
      </c>
    </row>
    <row r="73" spans="1:13" x14ac:dyDescent="0.25">
      <c r="A73" t="s">
        <v>33</v>
      </c>
      <c r="B73" s="10">
        <f>AVERAGE(B61:D61)</f>
        <v>123.70231481481483</v>
      </c>
      <c r="C73" s="10">
        <f t="shared" si="28"/>
        <v>0.41213014969553607</v>
      </c>
      <c r="D73" s="7"/>
      <c r="E73" s="10">
        <f>AVERAGE(E61:G61)</f>
        <v>92.309074074074076</v>
      </c>
      <c r="F73" s="10">
        <f t="shared" si="29"/>
        <v>0.30496508604052319</v>
      </c>
      <c r="G73" s="7"/>
      <c r="H73" s="10">
        <f>AVERAGE(H61:J61)</f>
        <v>2.8596296296296297</v>
      </c>
      <c r="I73" s="10">
        <f t="shared" si="30"/>
        <v>0.11256273970710903</v>
      </c>
      <c r="J73" s="7"/>
      <c r="K73" s="10">
        <f>AVERAGE(K61:M61)</f>
        <v>0.83458333333333323</v>
      </c>
      <c r="L73" s="10">
        <f t="shared" si="31"/>
        <v>6.1461369981476971E-2</v>
      </c>
    </row>
    <row r="74" spans="1:13" x14ac:dyDescent="0.25">
      <c r="A74" t="s">
        <v>34</v>
      </c>
      <c r="B74" s="10">
        <f>AVERAGE(B62:D62)</f>
        <v>122.89898148148148</v>
      </c>
      <c r="C74" s="10">
        <f t="shared" si="28"/>
        <v>0.27307806696701054</v>
      </c>
      <c r="D74" s="7"/>
      <c r="E74" s="10">
        <f>AVERAGE(E62:G62)</f>
        <v>105.02851851851852</v>
      </c>
      <c r="F74" s="10">
        <f t="shared" si="29"/>
        <v>0.62673389119336009</v>
      </c>
      <c r="G74" s="7"/>
      <c r="H74" s="10">
        <f>AVERAGE(H62:J62)</f>
        <v>15.906296296296297</v>
      </c>
      <c r="I74" s="10">
        <f t="shared" si="30"/>
        <v>0.33643281206956771</v>
      </c>
      <c r="J74" s="7"/>
      <c r="K74" s="10">
        <f>AVERAGE(K62:M62)</f>
        <v>1.1620833333333334</v>
      </c>
      <c r="L74" s="10">
        <f t="shared" si="31"/>
        <v>0.12403404550543541</v>
      </c>
    </row>
    <row r="75" spans="1:13" x14ac:dyDescent="0.25">
      <c r="B75" s="10"/>
      <c r="C75" s="10"/>
      <c r="D75" s="7"/>
      <c r="E75" s="10"/>
      <c r="F75" s="10"/>
      <c r="G75" s="7"/>
      <c r="H75" s="10"/>
      <c r="I75" s="10"/>
      <c r="J75" s="7"/>
      <c r="K75" s="10"/>
      <c r="L75" s="10"/>
    </row>
    <row r="76" spans="1:13" x14ac:dyDescent="0.25">
      <c r="A76" t="s">
        <v>16</v>
      </c>
      <c r="B76" s="10">
        <f>AVERAGE(B64:D64)</f>
        <v>77.701111111111103</v>
      </c>
      <c r="C76" s="10">
        <f>STDEV(B64:D64)</f>
        <v>0.34623905250777909</v>
      </c>
      <c r="D76" s="7"/>
      <c r="E76" s="10">
        <f>AVERAGE(E64:G64)</f>
        <v>77.366666666666674</v>
      </c>
      <c r="F76" s="10">
        <f>STDEV(E64:G64)</f>
        <v>0.1814371639010165</v>
      </c>
      <c r="G76" s="7"/>
      <c r="H76" s="10">
        <f>AVERAGE(H64:J64)</f>
        <v>77.880555555555546</v>
      </c>
      <c r="I76" s="10">
        <f>STDEV(H64:J64)</f>
        <v>0.60558588099398125</v>
      </c>
      <c r="J76" s="7"/>
      <c r="K76" s="10">
        <f>AVERAGE(K64:M64)</f>
        <v>77.375</v>
      </c>
      <c r="L76" s="10">
        <f>STDEV(K64:M64)</f>
        <v>0.28755675768252903</v>
      </c>
    </row>
    <row r="77" spans="1:13" x14ac:dyDescent="0.25">
      <c r="A77" t="s">
        <v>17</v>
      </c>
      <c r="B77" s="10">
        <f>AVERAGE(B65:D65)</f>
        <v>155.23833333333334</v>
      </c>
      <c r="C77" s="10">
        <f>STDEV(B65:D65)</f>
        <v>0.57764608541909201</v>
      </c>
      <c r="D77" s="7"/>
      <c r="E77" s="10">
        <f>AVERAGE(E65:G65)</f>
        <v>154.6911111111111</v>
      </c>
      <c r="F77" s="10">
        <f>STDEV(E65:G65)</f>
        <v>0.68478774759720207</v>
      </c>
      <c r="G77" s="7"/>
      <c r="H77" s="10">
        <f>AVERAGE(H65:J65)</f>
        <v>155.435</v>
      </c>
      <c r="I77" s="10">
        <f>STDEV(H65:J65)</f>
        <v>0.59064230574294807</v>
      </c>
      <c r="J77" s="7"/>
      <c r="K77" s="10">
        <f>AVERAGE(K65:M65)</f>
        <v>155.10333333333335</v>
      </c>
      <c r="L77" s="10">
        <f>STDEV(K65:M65)</f>
        <v>7.0710678118650741E-2</v>
      </c>
    </row>
    <row r="79" spans="1:13" x14ac:dyDescent="0.25">
      <c r="A79" t="s">
        <v>20</v>
      </c>
      <c r="B79">
        <f>D67</f>
        <v>0</v>
      </c>
      <c r="C79">
        <f>G67</f>
        <v>1</v>
      </c>
      <c r="D79">
        <f>J67</f>
        <v>5</v>
      </c>
      <c r="E79">
        <f>M67</f>
        <v>14</v>
      </c>
    </row>
    <row r="80" spans="1:13" x14ac:dyDescent="0.25">
      <c r="A80" t="s">
        <v>29</v>
      </c>
      <c r="B80" s="7">
        <f>C69</f>
        <v>0.86405718206582838</v>
      </c>
      <c r="C80" s="5">
        <f>F69</f>
        <v>1.3147876888177292</v>
      </c>
      <c r="D80">
        <f>I69</f>
        <v>1.0118625523833857</v>
      </c>
      <c r="E80">
        <f t="shared" ref="E80:E85" si="32">L69</f>
        <v>0.67493567447760427</v>
      </c>
    </row>
    <row r="81" spans="1:17" x14ac:dyDescent="0.25">
      <c r="A81" t="s">
        <v>30</v>
      </c>
      <c r="B81" s="7">
        <f>C70</f>
        <v>0.74400218344517988</v>
      </c>
      <c r="C81" s="5">
        <f t="shared" ref="C81:C85" si="33">F70</f>
        <v>0.48197884923626433</v>
      </c>
      <c r="D81" s="5">
        <f>I70</f>
        <v>0.56839751999875932</v>
      </c>
      <c r="E81" s="5">
        <f t="shared" si="32"/>
        <v>1.0296090816961119</v>
      </c>
    </row>
    <row r="82" spans="1:17" x14ac:dyDescent="0.25">
      <c r="A82" t="s">
        <v>31</v>
      </c>
      <c r="B82" s="7">
        <f t="shared" ref="B82:B85" si="34">C71</f>
        <v>10.68415294808657</v>
      </c>
      <c r="C82" s="5">
        <f t="shared" si="33"/>
        <v>12.46765901799086</v>
      </c>
      <c r="D82">
        <f t="shared" ref="D82:D85" si="35">I71</f>
        <v>12.095033255202086</v>
      </c>
      <c r="E82" s="5">
        <f t="shared" si="32"/>
        <v>13.035363215755313</v>
      </c>
    </row>
    <row r="83" spans="1:17" x14ac:dyDescent="0.25">
      <c r="A83" t="s">
        <v>32</v>
      </c>
      <c r="B83" s="7">
        <f t="shared" si="34"/>
        <v>0.52260346111752787</v>
      </c>
      <c r="C83" s="5">
        <f t="shared" si="33"/>
        <v>2.1298150458736145</v>
      </c>
      <c r="D83">
        <f t="shared" si="35"/>
        <v>1.258309050538327</v>
      </c>
      <c r="E83" s="5">
        <f t="shared" si="32"/>
        <v>1.0373754722232296</v>
      </c>
    </row>
    <row r="84" spans="1:17" x14ac:dyDescent="0.25">
      <c r="A84" t="s">
        <v>33</v>
      </c>
      <c r="B84" s="7">
        <f t="shared" si="34"/>
        <v>0.41213014969553607</v>
      </c>
      <c r="C84" s="5">
        <f t="shared" si="33"/>
        <v>0.30496508604052319</v>
      </c>
      <c r="D84">
        <f t="shared" si="35"/>
        <v>0.11256273970710903</v>
      </c>
      <c r="E84" s="5">
        <f t="shared" si="32"/>
        <v>6.1461369981476971E-2</v>
      </c>
    </row>
    <row r="85" spans="1:17" x14ac:dyDescent="0.25">
      <c r="A85" t="s">
        <v>34</v>
      </c>
      <c r="B85" s="7">
        <f t="shared" si="34"/>
        <v>0.27307806696701054</v>
      </c>
      <c r="C85" s="5">
        <f t="shared" si="33"/>
        <v>0.62673389119336009</v>
      </c>
      <c r="D85">
        <f t="shared" si="35"/>
        <v>0.33643281206956771</v>
      </c>
      <c r="E85" s="5">
        <f t="shared" si="32"/>
        <v>0.12403404550543541</v>
      </c>
    </row>
    <row r="88" spans="1:17" x14ac:dyDescent="0.25">
      <c r="N88" s="15"/>
      <c r="Q88" s="15"/>
    </row>
    <row r="89" spans="1:17" x14ac:dyDescent="0.25">
      <c r="N89" s="15"/>
      <c r="Q89" s="15"/>
    </row>
    <row r="90" spans="1:17" x14ac:dyDescent="0.25">
      <c r="N90" s="15"/>
      <c r="Q90" s="15"/>
    </row>
    <row r="91" spans="1:17" x14ac:dyDescent="0.25">
      <c r="N91" s="15"/>
      <c r="Q91" s="15"/>
    </row>
    <row r="93" spans="1:17" x14ac:dyDescent="0.25">
      <c r="B93" t="s">
        <v>51</v>
      </c>
    </row>
    <row r="94" spans="1:17" x14ac:dyDescent="0.25">
      <c r="B94" s="18"/>
      <c r="C94" s="20" t="s">
        <v>45</v>
      </c>
      <c r="D94" s="20"/>
      <c r="E94" s="20" t="s">
        <v>46</v>
      </c>
      <c r="F94" s="20"/>
      <c r="G94" s="20" t="s">
        <v>47</v>
      </c>
      <c r="H94" s="20"/>
      <c r="I94" s="20" t="s">
        <v>48</v>
      </c>
      <c r="J94" s="20"/>
      <c r="K94" s="20" t="s">
        <v>49</v>
      </c>
      <c r="L94" s="20"/>
    </row>
    <row r="95" spans="1:17" x14ac:dyDescent="0.25">
      <c r="B95" s="17">
        <v>0</v>
      </c>
      <c r="C95" s="19">
        <f>B72</f>
        <v>99.768425925925911</v>
      </c>
      <c r="D95" s="19">
        <f>C72</f>
        <v>0.52260346111752787</v>
      </c>
      <c r="E95" s="19">
        <f>B71</f>
        <v>114.99037037037037</v>
      </c>
      <c r="F95" s="19">
        <f>C71</f>
        <v>10.68415294808657</v>
      </c>
      <c r="G95" s="19">
        <f>B70</f>
        <v>102.54731481481481</v>
      </c>
      <c r="H95" s="19">
        <f>C70</f>
        <v>0.74400218344517988</v>
      </c>
      <c r="I95" s="19">
        <f>B69</f>
        <v>101.3710185185185</v>
      </c>
      <c r="J95" s="19">
        <f>C69</f>
        <v>0.86405718206582838</v>
      </c>
      <c r="K95" s="19">
        <f>B74</f>
        <v>122.89898148148148</v>
      </c>
      <c r="L95" s="19">
        <f>C74</f>
        <v>0.27307806696701054</v>
      </c>
    </row>
    <row r="96" spans="1:17" x14ac:dyDescent="0.25">
      <c r="B96" s="17">
        <v>1</v>
      </c>
      <c r="C96" s="19">
        <f>E72</f>
        <v>66.887685185185191</v>
      </c>
      <c r="D96" s="19">
        <f>F72</f>
        <v>2.1298150458736145</v>
      </c>
      <c r="E96" s="19">
        <f>E71</f>
        <v>116.69046296296295</v>
      </c>
      <c r="F96" s="17">
        <v>12.468</v>
      </c>
      <c r="G96" s="19">
        <f>E70</f>
        <v>104.68212962962963</v>
      </c>
      <c r="H96" s="19">
        <f>F70</f>
        <v>0.48197884923626433</v>
      </c>
      <c r="I96" s="19">
        <f>E69</f>
        <v>102.75851851851853</v>
      </c>
      <c r="J96" s="19">
        <f>F69</f>
        <v>1.3147876888177292</v>
      </c>
      <c r="K96" s="19">
        <f>E74</f>
        <v>105.02851851851852</v>
      </c>
      <c r="L96" s="19">
        <f>F74</f>
        <v>0.62673389119336009</v>
      </c>
    </row>
    <row r="97" spans="2:16" x14ac:dyDescent="0.25">
      <c r="B97" s="17">
        <v>5</v>
      </c>
      <c r="C97" s="19">
        <f>H72</f>
        <v>4.467407407407407</v>
      </c>
      <c r="D97" s="19">
        <f>I72</f>
        <v>1.258309050538327</v>
      </c>
      <c r="E97" s="17">
        <v>116.46</v>
      </c>
      <c r="F97" s="19">
        <f>F71</f>
        <v>12.46765901799086</v>
      </c>
      <c r="G97" s="19">
        <f>H70</f>
        <v>104.33351851851853</v>
      </c>
      <c r="H97" s="19">
        <f>I70</f>
        <v>0.56839751999875932</v>
      </c>
      <c r="I97" s="19">
        <f>H69</f>
        <v>102.86796296296296</v>
      </c>
      <c r="J97" s="19">
        <f>I69</f>
        <v>1.0118625523833857</v>
      </c>
      <c r="K97" s="19">
        <f>H74</f>
        <v>15.906296296296297</v>
      </c>
      <c r="L97" s="19">
        <f>I74</f>
        <v>0.33643281206956771</v>
      </c>
    </row>
    <row r="98" spans="2:16" x14ac:dyDescent="0.25">
      <c r="B98" s="17">
        <v>14</v>
      </c>
      <c r="C98" s="19">
        <f>K72</f>
        <v>2.239583333333333</v>
      </c>
      <c r="D98" s="19">
        <f>L72</f>
        <v>1.0373754722232296</v>
      </c>
      <c r="E98" s="19">
        <f>K71</f>
        <v>113.69291666666666</v>
      </c>
      <c r="F98" s="19">
        <f>L71</f>
        <v>13.035363215755313</v>
      </c>
      <c r="G98" s="19">
        <f>K70</f>
        <v>103.4975</v>
      </c>
      <c r="H98" s="19">
        <f>L70</f>
        <v>1.0296090816961119</v>
      </c>
      <c r="I98" s="19">
        <f>K69</f>
        <v>102.22180555555555</v>
      </c>
      <c r="J98" s="19">
        <f>L69</f>
        <v>0.67493567447760427</v>
      </c>
      <c r="K98" s="19">
        <f>K74</f>
        <v>1.1620833333333334</v>
      </c>
      <c r="L98" s="19">
        <f>L74</f>
        <v>0.12403404550543541</v>
      </c>
    </row>
    <row r="100" spans="2:16" x14ac:dyDescent="0.25">
      <c r="B100" t="s">
        <v>50</v>
      </c>
    </row>
    <row r="101" spans="2:16" x14ac:dyDescent="0.25">
      <c r="B101" s="18"/>
      <c r="C101" s="20" t="s">
        <v>45</v>
      </c>
      <c r="D101" s="20"/>
      <c r="E101" s="20" t="s">
        <v>46</v>
      </c>
      <c r="F101" s="20"/>
      <c r="G101" s="20" t="s">
        <v>47</v>
      </c>
      <c r="H101" s="20"/>
      <c r="I101" s="20" t="s">
        <v>48</v>
      </c>
      <c r="J101" s="20"/>
      <c r="K101" s="20" t="s">
        <v>49</v>
      </c>
      <c r="L101" s="20"/>
      <c r="O101" s="16"/>
    </row>
    <row r="102" spans="2:16" x14ac:dyDescent="0.25">
      <c r="B102" s="17">
        <v>0</v>
      </c>
      <c r="C102" s="17">
        <v>99.906999999999996</v>
      </c>
      <c r="D102" s="17">
        <v>0.44900000000000001</v>
      </c>
      <c r="E102" s="17">
        <v>115.129</v>
      </c>
      <c r="F102" s="17">
        <v>10.677</v>
      </c>
      <c r="G102" s="17">
        <v>102.68600000000001</v>
      </c>
      <c r="H102" s="17">
        <v>0.60599999999999998</v>
      </c>
      <c r="I102" s="17">
        <v>101.51</v>
      </c>
      <c r="J102" s="17">
        <v>0.82899999999999996</v>
      </c>
      <c r="K102" s="17">
        <v>123.038</v>
      </c>
      <c r="L102" s="17">
        <v>0.113</v>
      </c>
      <c r="M102" s="15"/>
      <c r="O102" s="15"/>
      <c r="P102" s="15"/>
    </row>
    <row r="103" spans="2:16" x14ac:dyDescent="0.25">
      <c r="B103" s="17">
        <v>1</v>
      </c>
      <c r="C103" s="17">
        <v>67.028000000000006</v>
      </c>
      <c r="D103" s="17">
        <v>2.13</v>
      </c>
      <c r="E103" s="17">
        <v>116.831</v>
      </c>
      <c r="F103" s="17">
        <v>12.468</v>
      </c>
      <c r="G103" s="17">
        <v>104.82299999999999</v>
      </c>
      <c r="H103" s="17">
        <v>0.48099999999999998</v>
      </c>
      <c r="I103" s="17">
        <v>102.899</v>
      </c>
      <c r="J103" s="17">
        <v>1.3149999999999999</v>
      </c>
      <c r="K103" s="17">
        <v>105.169</v>
      </c>
      <c r="L103" s="17">
        <v>0.626</v>
      </c>
      <c r="M103" s="15"/>
      <c r="O103" s="15"/>
      <c r="P103" s="15"/>
    </row>
    <row r="104" spans="2:16" x14ac:dyDescent="0.25">
      <c r="B104" s="17">
        <v>5</v>
      </c>
      <c r="C104" s="17">
        <v>4.63</v>
      </c>
      <c r="D104" s="17">
        <v>1.258</v>
      </c>
      <c r="E104" s="17">
        <v>116.46</v>
      </c>
      <c r="F104" s="17">
        <v>12.095000000000001</v>
      </c>
      <c r="G104" s="17">
        <v>104.496</v>
      </c>
      <c r="H104" s="17">
        <v>0.56699999999999995</v>
      </c>
      <c r="I104" s="17">
        <v>103.03100000000001</v>
      </c>
      <c r="J104" s="17">
        <v>1.0109999999999999</v>
      </c>
      <c r="K104" s="17">
        <v>16.068999999999999</v>
      </c>
      <c r="L104" s="17">
        <v>0.33500000000000002</v>
      </c>
      <c r="M104" s="15"/>
      <c r="O104" s="15"/>
      <c r="P104" s="15"/>
    </row>
    <row r="105" spans="2:16" x14ac:dyDescent="0.25">
      <c r="B105" s="17">
        <v>14</v>
      </c>
      <c r="C105" s="17">
        <v>2.4750000000000001</v>
      </c>
      <c r="D105" s="17">
        <v>1.0369999999999999</v>
      </c>
      <c r="E105" s="17">
        <v>113.928</v>
      </c>
      <c r="F105" s="17">
        <v>13.035</v>
      </c>
      <c r="G105" s="17">
        <v>103.733</v>
      </c>
      <c r="H105" s="17">
        <v>1.0289999999999999</v>
      </c>
      <c r="I105" s="17">
        <v>102.45699999999999</v>
      </c>
      <c r="J105" s="17">
        <v>0.67400000000000004</v>
      </c>
      <c r="K105" s="17">
        <v>1.3979999999999999</v>
      </c>
      <c r="L105" s="17">
        <v>0.11700000000000001</v>
      </c>
      <c r="M105" s="15"/>
      <c r="O105" s="15"/>
      <c r="P105" s="15"/>
    </row>
    <row r="107" spans="2:16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6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6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6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</row>
  </sheetData>
  <mergeCells count="30">
    <mergeCell ref="H1:J1"/>
    <mergeCell ref="H38:I38"/>
    <mergeCell ref="H50:J50"/>
    <mergeCell ref="K1:M1"/>
    <mergeCell ref="K38:L38"/>
    <mergeCell ref="K50:M50"/>
    <mergeCell ref="H24:J24"/>
    <mergeCell ref="K24:M24"/>
    <mergeCell ref="B1:D1"/>
    <mergeCell ref="E1:G1"/>
    <mergeCell ref="B38:C38"/>
    <mergeCell ref="E38:F38"/>
    <mergeCell ref="B50:D50"/>
    <mergeCell ref="E50:G50"/>
    <mergeCell ref="B24:D24"/>
    <mergeCell ref="E24:G24"/>
    <mergeCell ref="B67:C67"/>
    <mergeCell ref="E67:F67"/>
    <mergeCell ref="H67:I67"/>
    <mergeCell ref="K67:L67"/>
    <mergeCell ref="C94:D94"/>
    <mergeCell ref="E94:F94"/>
    <mergeCell ref="G94:H94"/>
    <mergeCell ref="I94:J94"/>
    <mergeCell ref="K94:L94"/>
    <mergeCell ref="C101:D101"/>
    <mergeCell ref="E101:F101"/>
    <mergeCell ref="G101:H101"/>
    <mergeCell ref="I101:J101"/>
    <mergeCell ref="K101:L10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workbookViewId="0">
      <selection activeCell="B15" sqref="B15:E15"/>
    </sheetView>
  </sheetViews>
  <sheetFormatPr defaultRowHeight="15" x14ac:dyDescent="0.25"/>
  <cols>
    <col min="1" max="1" width="22.42578125" bestFit="1" customWidth="1"/>
  </cols>
  <sheetData>
    <row r="1" spans="1:5" x14ac:dyDescent="0.25">
      <c r="B1" t="s">
        <v>18</v>
      </c>
      <c r="C1" t="s">
        <v>19</v>
      </c>
      <c r="D1" t="s">
        <v>36</v>
      </c>
    </row>
    <row r="2" spans="1:5" x14ac:dyDescent="0.25">
      <c r="A2" t="str">
        <f>Tc!A2</f>
        <v>Sample</v>
      </c>
    </row>
    <row r="3" spans="1:5" x14ac:dyDescent="0.25">
      <c r="A3" t="str">
        <f>Tc!A3</f>
        <v>A</v>
      </c>
      <c r="B3">
        <v>7.35</v>
      </c>
      <c r="C3">
        <v>7.44</v>
      </c>
      <c r="D3">
        <v>7.5</v>
      </c>
    </row>
    <row r="4" spans="1:5" x14ac:dyDescent="0.25">
      <c r="A4" t="str">
        <f>Tc!A4</f>
        <v>B</v>
      </c>
      <c r="B4">
        <v>7.31</v>
      </c>
      <c r="C4">
        <v>7.49</v>
      </c>
      <c r="D4">
        <v>7.58</v>
      </c>
    </row>
    <row r="5" spans="1:5" x14ac:dyDescent="0.25">
      <c r="A5" t="str">
        <f>Tc!A5</f>
        <v>C</v>
      </c>
      <c r="B5">
        <v>7.38</v>
      </c>
      <c r="C5">
        <v>7.53</v>
      </c>
      <c r="D5">
        <v>7.59</v>
      </c>
    </row>
    <row r="6" spans="1:5" x14ac:dyDescent="0.25">
      <c r="A6" t="str">
        <f>Tc!A6</f>
        <v>D</v>
      </c>
      <c r="B6">
        <v>2.97</v>
      </c>
      <c r="C6">
        <v>3.04</v>
      </c>
      <c r="D6">
        <v>3.03</v>
      </c>
    </row>
    <row r="7" spans="1:5" x14ac:dyDescent="0.25">
      <c r="A7" t="str">
        <f>Tc!A7</f>
        <v>E</v>
      </c>
      <c r="B7">
        <v>2.89</v>
      </c>
      <c r="C7">
        <v>2.92</v>
      </c>
      <c r="D7">
        <v>2.91</v>
      </c>
    </row>
    <row r="8" spans="1:5" x14ac:dyDescent="0.25">
      <c r="A8" t="str">
        <f>Tc!A8</f>
        <v>F</v>
      </c>
      <c r="B8">
        <v>2.83</v>
      </c>
      <c r="C8">
        <v>2.82</v>
      </c>
      <c r="D8">
        <v>2.68</v>
      </c>
    </row>
    <row r="9" spans="1:5" x14ac:dyDescent="0.25">
      <c r="A9" t="str">
        <f>Tc!A9</f>
        <v>G</v>
      </c>
      <c r="B9">
        <v>3.02</v>
      </c>
      <c r="C9">
        <v>2.92</v>
      </c>
      <c r="D9">
        <v>2.83</v>
      </c>
    </row>
    <row r="10" spans="1:5" x14ac:dyDescent="0.25">
      <c r="A10" t="str">
        <f>Tc!A10</f>
        <v>H</v>
      </c>
      <c r="B10">
        <v>6.28</v>
      </c>
      <c r="C10">
        <v>5.76</v>
      </c>
      <c r="D10">
        <v>5.62</v>
      </c>
    </row>
    <row r="11" spans="1:5" x14ac:dyDescent="0.25">
      <c r="A11" t="str">
        <f>Tc!A11</f>
        <v>J</v>
      </c>
      <c r="B11">
        <v>6.22</v>
      </c>
      <c r="C11">
        <v>5.95</v>
      </c>
      <c r="D11">
        <v>5.56</v>
      </c>
    </row>
    <row r="12" spans="1:5" x14ac:dyDescent="0.25">
      <c r="A12" t="str">
        <f>Tc!A12</f>
        <v>K</v>
      </c>
      <c r="B12">
        <v>6.24</v>
      </c>
      <c r="C12">
        <v>6.47</v>
      </c>
      <c r="D12">
        <v>6.3</v>
      </c>
    </row>
    <row r="13" spans="1:5" x14ac:dyDescent="0.25">
      <c r="A13" t="str">
        <f>Tc!A13</f>
        <v>L</v>
      </c>
      <c r="B13" s="4">
        <v>6.9</v>
      </c>
      <c r="C13" s="4">
        <v>7.2</v>
      </c>
      <c r="D13">
        <v>6.68</v>
      </c>
    </row>
    <row r="15" spans="1:5" x14ac:dyDescent="0.25">
      <c r="A15" t="s">
        <v>35</v>
      </c>
      <c r="B15">
        <v>0</v>
      </c>
      <c r="C15">
        <v>1</v>
      </c>
      <c r="D15">
        <v>5</v>
      </c>
      <c r="E15">
        <v>12</v>
      </c>
    </row>
    <row r="16" spans="1:5" x14ac:dyDescent="0.25">
      <c r="A16" t="s">
        <v>29</v>
      </c>
      <c r="B16" s="9">
        <f>AVERAGE(B3:B5)</f>
        <v>7.3466666666666667</v>
      </c>
      <c r="C16" s="9">
        <f>AVERAGE(C3:C5)</f>
        <v>7.4866666666666672</v>
      </c>
      <c r="D16" s="9">
        <f>AVERAGE(D3:D5)</f>
        <v>7.5566666666666675</v>
      </c>
    </row>
    <row r="17" spans="1:4" x14ac:dyDescent="0.25">
      <c r="A17" t="s">
        <v>30</v>
      </c>
      <c r="B17" s="9">
        <f>AVERAGE(B6:B7)</f>
        <v>2.93</v>
      </c>
      <c r="C17" s="9">
        <f>AVERAGE(C6:C7)</f>
        <v>2.98</v>
      </c>
      <c r="D17" s="9">
        <f>AVERAGE(D6:D7)</f>
        <v>2.9699999999999998</v>
      </c>
    </row>
    <row r="18" spans="1:4" x14ac:dyDescent="0.25">
      <c r="A18" t="s">
        <v>31</v>
      </c>
      <c r="B18" s="9">
        <f>AVERAGE(B8:B9)</f>
        <v>2.9249999999999998</v>
      </c>
      <c r="C18" s="9">
        <f>AVERAGE(C8:C9)</f>
        <v>2.87</v>
      </c>
      <c r="D18" s="9">
        <f>AVERAGE(D8:D9)</f>
        <v>2.7549999999999999</v>
      </c>
    </row>
    <row r="19" spans="1:4" x14ac:dyDescent="0.25">
      <c r="A19" t="s">
        <v>32</v>
      </c>
      <c r="B19" s="9">
        <f>AVERAGE(B10:B11)</f>
        <v>6.25</v>
      </c>
      <c r="C19" s="9">
        <f>AVERAGE(C10:C11)</f>
        <v>5.8550000000000004</v>
      </c>
      <c r="D19" s="9">
        <f>AVERAGE(D10:D11)</f>
        <v>5.59</v>
      </c>
    </row>
    <row r="20" spans="1:4" x14ac:dyDescent="0.25">
      <c r="A20" t="s">
        <v>33</v>
      </c>
      <c r="B20" s="9">
        <f t="shared" ref="B20:D21" si="0">B12</f>
        <v>6.24</v>
      </c>
      <c r="C20" s="9">
        <f t="shared" si="0"/>
        <v>6.47</v>
      </c>
      <c r="D20" s="9">
        <f t="shared" si="0"/>
        <v>6.3</v>
      </c>
    </row>
    <row r="21" spans="1:4" x14ac:dyDescent="0.25">
      <c r="A21" t="s">
        <v>34</v>
      </c>
      <c r="B21" s="9">
        <f t="shared" si="0"/>
        <v>6.9</v>
      </c>
      <c r="C21" s="9">
        <f t="shared" si="0"/>
        <v>7.2</v>
      </c>
      <c r="D21" s="9">
        <f t="shared" si="0"/>
        <v>6.68</v>
      </c>
    </row>
    <row r="23" spans="1:4" x14ac:dyDescent="0.25">
      <c r="A23" t="s">
        <v>20</v>
      </c>
    </row>
    <row r="24" spans="1:4" x14ac:dyDescent="0.25">
      <c r="A24" t="s">
        <v>29</v>
      </c>
      <c r="B24" s="9">
        <f>STDEV(B3:B5)</f>
        <v>3.5118845842842597E-2</v>
      </c>
      <c r="C24" s="9">
        <f>STDEV(C3:C5)</f>
        <v>4.5092497528228866E-2</v>
      </c>
      <c r="D24" s="9">
        <f>STDEV(D3:D5)</f>
        <v>4.9328828623162443E-2</v>
      </c>
    </row>
    <row r="25" spans="1:4" x14ac:dyDescent="0.25">
      <c r="A25" t="s">
        <v>30</v>
      </c>
      <c r="B25" s="9">
        <f>STDEV(B6:B7)</f>
        <v>5.6568542494923851E-2</v>
      </c>
      <c r="C25" s="9">
        <f>STDEV(C6:C7)</f>
        <v>8.4852813742385777E-2</v>
      </c>
      <c r="D25" s="9">
        <f>STDEV(D6:D7)</f>
        <v>8.4852813742385472E-2</v>
      </c>
    </row>
    <row r="26" spans="1:4" x14ac:dyDescent="0.25">
      <c r="A26" t="s">
        <v>31</v>
      </c>
      <c r="B26" s="9">
        <f>STDEV(B8:B9)</f>
        <v>0.134350288425444</v>
      </c>
      <c r="C26" s="9">
        <f>STDEV(C8:C9)</f>
        <v>7.0710678118654821E-2</v>
      </c>
      <c r="D26" s="9">
        <f>STDEV(D8:D9)</f>
        <v>0.10606601717798206</v>
      </c>
    </row>
    <row r="27" spans="1:4" x14ac:dyDescent="0.25">
      <c r="A27" t="s">
        <v>32</v>
      </c>
      <c r="B27" s="9">
        <f>STDEV(B10:B11)</f>
        <v>4.2426406871193201E-2</v>
      </c>
      <c r="C27" s="9">
        <f>STDEV(C10:C11)</f>
        <v>0.1343502884254443</v>
      </c>
      <c r="D27" s="9">
        <f>STDEV(D10:D11)</f>
        <v>4.2426406871193201E-2</v>
      </c>
    </row>
    <row r="28" spans="1:4" x14ac:dyDescent="0.25">
      <c r="B28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</vt:lpstr>
      <vt:lpstr>pH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2017-01-17T09:56:27Z</dcterms:modified>
</cp:coreProperties>
</file>