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\Documents\001 University of Reading\PhD Study\PhD Research Project\Results\Oil sludge\Oil water and sediment Content\"/>
    </mc:Choice>
  </mc:AlternateContent>
  <bookViews>
    <workbookView xWindow="0" yWindow="0" windowWidth="24000" windowHeight="9735" activeTab="3"/>
  </bookViews>
  <sheets>
    <sheet name="WSS" sheetId="1" r:id="rId1"/>
    <sheet name="ODS" sheetId="2" r:id="rId2"/>
    <sheet name="STS" sheetId="3" r:id="rId3"/>
    <sheet name="RS" sheetId="4" r:id="rId4"/>
    <sheet name="NSC" sheetId="5" r:id="rId5"/>
    <sheet name="ANALYSED DATA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1" l="1"/>
  <c r="M57" i="1"/>
  <c r="M56" i="1"/>
  <c r="M55" i="1"/>
  <c r="M54" i="1"/>
  <c r="M60" i="2"/>
  <c r="M59" i="2"/>
  <c r="M58" i="2"/>
  <c r="M57" i="2"/>
  <c r="M56" i="2"/>
  <c r="M60" i="3"/>
  <c r="M59" i="3"/>
  <c r="M58" i="3"/>
  <c r="M57" i="3"/>
  <c r="M56" i="3"/>
  <c r="M60" i="4"/>
  <c r="M59" i="4"/>
  <c r="M58" i="4"/>
  <c r="M57" i="4"/>
  <c r="M56" i="4"/>
  <c r="M58" i="5"/>
  <c r="M57" i="5"/>
  <c r="M55" i="5"/>
  <c r="M56" i="5"/>
  <c r="M54" i="5"/>
  <c r="H20" i="5" l="1"/>
  <c r="H19" i="5"/>
  <c r="H18" i="5"/>
  <c r="H17" i="5"/>
  <c r="H24" i="4"/>
  <c r="H23" i="4"/>
  <c r="H22" i="4"/>
  <c r="H19" i="4"/>
  <c r="H18" i="4"/>
  <c r="H17" i="4"/>
  <c r="H24" i="3"/>
  <c r="H23" i="3"/>
  <c r="H22" i="3"/>
  <c r="H19" i="3"/>
  <c r="H18" i="3"/>
  <c r="H17" i="3"/>
  <c r="H19" i="2"/>
  <c r="H18" i="2"/>
  <c r="H17" i="2"/>
  <c r="H37" i="2" s="1"/>
  <c r="H18" i="1"/>
  <c r="H19" i="1"/>
  <c r="H17" i="1"/>
  <c r="N17" i="5"/>
  <c r="N18" i="5"/>
  <c r="N19" i="5"/>
  <c r="N22" i="5" s="1"/>
  <c r="N20" i="5"/>
  <c r="J22" i="5"/>
  <c r="J21" i="5"/>
  <c r="N24" i="4"/>
  <c r="N23" i="4"/>
  <c r="N22" i="4"/>
  <c r="N26" i="4" s="1"/>
  <c r="N24" i="3"/>
  <c r="N23" i="3"/>
  <c r="N22" i="3"/>
  <c r="N26" i="3" s="1"/>
  <c r="N21" i="3"/>
  <c r="N20" i="3"/>
  <c r="N26" i="2"/>
  <c r="N25" i="2"/>
  <c r="N24" i="2"/>
  <c r="N23" i="2"/>
  <c r="N22" i="2"/>
  <c r="N21" i="2"/>
  <c r="N20" i="2"/>
  <c r="N21" i="1"/>
  <c r="N20" i="1"/>
  <c r="N19" i="4"/>
  <c r="N18" i="4"/>
  <c r="N20" i="4" s="1"/>
  <c r="N17" i="4"/>
  <c r="N19" i="3"/>
  <c r="N18" i="3"/>
  <c r="N17" i="3"/>
  <c r="N19" i="2"/>
  <c r="N18" i="2"/>
  <c r="N17" i="2"/>
  <c r="N18" i="1"/>
  <c r="N19" i="1"/>
  <c r="N17" i="1"/>
  <c r="H38" i="2"/>
  <c r="H39" i="2"/>
  <c r="N21" i="4" l="1"/>
  <c r="N21" i="5"/>
  <c r="N25" i="4"/>
  <c r="N25" i="3"/>
  <c r="H58" i="5"/>
  <c r="H57" i="5"/>
  <c r="H39" i="5"/>
  <c r="H38" i="5"/>
  <c r="H60" i="3"/>
  <c r="H59" i="3"/>
  <c r="H41" i="3"/>
  <c r="H40" i="3"/>
  <c r="H60" i="2"/>
  <c r="H59" i="2"/>
  <c r="H41" i="2"/>
  <c r="H40" i="2"/>
  <c r="H58" i="1"/>
  <c r="H57" i="1"/>
  <c r="H39" i="1"/>
  <c r="H38" i="1"/>
  <c r="J26" i="3" l="1"/>
  <c r="J25" i="3"/>
  <c r="J24" i="3"/>
  <c r="J23" i="3"/>
  <c r="J22" i="3"/>
  <c r="J21" i="3"/>
  <c r="J20" i="3"/>
  <c r="J26" i="2"/>
  <c r="J25" i="2"/>
  <c r="J21" i="2"/>
  <c r="J20" i="2"/>
  <c r="J21" i="1"/>
  <c r="J20" i="1"/>
  <c r="F17" i="1"/>
  <c r="G17" i="1"/>
  <c r="J17" i="1"/>
  <c r="F18" i="1"/>
  <c r="G18" i="1"/>
  <c r="J18" i="1"/>
  <c r="F19" i="1"/>
  <c r="G19" i="1"/>
  <c r="J19" i="1"/>
  <c r="J24" i="4" l="1"/>
  <c r="J23" i="4"/>
  <c r="J22" i="4"/>
  <c r="G56" i="5"/>
  <c r="H56" i="5" s="1"/>
  <c r="F56" i="5"/>
  <c r="G55" i="5"/>
  <c r="H55" i="5" s="1"/>
  <c r="F55" i="5"/>
  <c r="G54" i="5"/>
  <c r="H54" i="5" s="1"/>
  <c r="F54" i="5"/>
  <c r="G37" i="5"/>
  <c r="H37" i="5" s="1"/>
  <c r="F37" i="5"/>
  <c r="G36" i="5"/>
  <c r="F36" i="5"/>
  <c r="H36" i="5" s="1"/>
  <c r="G35" i="5"/>
  <c r="H35" i="5" s="1"/>
  <c r="F35" i="5"/>
  <c r="G58" i="4"/>
  <c r="H58" i="4" s="1"/>
  <c r="F58" i="4"/>
  <c r="G57" i="4"/>
  <c r="H57" i="4" s="1"/>
  <c r="F57" i="4"/>
  <c r="H56" i="4"/>
  <c r="G56" i="4"/>
  <c r="F56" i="4"/>
  <c r="G39" i="4"/>
  <c r="F39" i="4"/>
  <c r="G38" i="4"/>
  <c r="H38" i="4" s="1"/>
  <c r="F38" i="4"/>
  <c r="G37" i="4"/>
  <c r="H37" i="4" s="1"/>
  <c r="F37" i="4"/>
  <c r="G58" i="3"/>
  <c r="H58" i="3" s="1"/>
  <c r="F58" i="3"/>
  <c r="H57" i="3"/>
  <c r="G57" i="3"/>
  <c r="F57" i="3"/>
  <c r="G56" i="3"/>
  <c r="H56" i="3" s="1"/>
  <c r="F56" i="3"/>
  <c r="G39" i="3"/>
  <c r="H39" i="3" s="1"/>
  <c r="F39" i="3"/>
  <c r="G38" i="3"/>
  <c r="H38" i="3" s="1"/>
  <c r="F38" i="3"/>
  <c r="H37" i="3"/>
  <c r="G37" i="3"/>
  <c r="F37" i="3"/>
  <c r="J20" i="5"/>
  <c r="J19" i="5"/>
  <c r="J18" i="5"/>
  <c r="J17" i="5"/>
  <c r="J19" i="4"/>
  <c r="J18" i="4"/>
  <c r="J17" i="4"/>
  <c r="J19" i="3"/>
  <c r="J18" i="3"/>
  <c r="J17" i="3"/>
  <c r="J18" i="2"/>
  <c r="J19" i="2"/>
  <c r="J22" i="2"/>
  <c r="J23" i="2"/>
  <c r="J24" i="2"/>
  <c r="J17" i="2"/>
  <c r="G58" i="2"/>
  <c r="H58" i="2" s="1"/>
  <c r="F58" i="2"/>
  <c r="G57" i="2"/>
  <c r="F57" i="2"/>
  <c r="H57" i="2" s="1"/>
  <c r="G56" i="2"/>
  <c r="H56" i="2" s="1"/>
  <c r="F56" i="2"/>
  <c r="G39" i="2"/>
  <c r="F39" i="2"/>
  <c r="G38" i="2"/>
  <c r="F38" i="2"/>
  <c r="G37" i="2"/>
  <c r="F37" i="2"/>
  <c r="H55" i="1"/>
  <c r="H56" i="1"/>
  <c r="H54" i="1"/>
  <c r="G55" i="1"/>
  <c r="G56" i="1"/>
  <c r="G54" i="1"/>
  <c r="F55" i="1"/>
  <c r="F56" i="1"/>
  <c r="F54" i="1"/>
  <c r="H39" i="4" l="1"/>
  <c r="J25" i="4"/>
  <c r="J26" i="4"/>
  <c r="H41" i="4"/>
  <c r="H40" i="4"/>
  <c r="J20" i="4"/>
  <c r="J21" i="4"/>
  <c r="H60" i="4"/>
  <c r="H59" i="4"/>
  <c r="F36" i="1"/>
  <c r="G36" i="1"/>
  <c r="H36" i="1" s="1"/>
  <c r="F37" i="1"/>
  <c r="G37" i="1"/>
  <c r="H37" i="1" s="1"/>
  <c r="H35" i="1"/>
  <c r="G35" i="1"/>
  <c r="F35" i="1"/>
  <c r="G20" i="5"/>
  <c r="F20" i="5"/>
  <c r="G19" i="5"/>
  <c r="F19" i="5"/>
  <c r="G18" i="5"/>
  <c r="F18" i="5"/>
  <c r="G17" i="5"/>
  <c r="F17" i="5"/>
  <c r="H26" i="4"/>
  <c r="H25" i="4"/>
  <c r="G24" i="4"/>
  <c r="F24" i="4"/>
  <c r="G23" i="4"/>
  <c r="F23" i="4"/>
  <c r="G22" i="4"/>
  <c r="F22" i="4"/>
  <c r="H26" i="3"/>
  <c r="H25" i="3"/>
  <c r="G24" i="3"/>
  <c r="F24" i="3"/>
  <c r="G23" i="3"/>
  <c r="F23" i="3"/>
  <c r="G22" i="3"/>
  <c r="F22" i="3"/>
  <c r="H26" i="2"/>
  <c r="H25" i="2"/>
  <c r="G24" i="2"/>
  <c r="F24" i="2"/>
  <c r="H24" i="2" s="1"/>
  <c r="H23" i="2"/>
  <c r="G23" i="2"/>
  <c r="F23" i="2"/>
  <c r="G22" i="2"/>
  <c r="H22" i="2" s="1"/>
  <c r="F22" i="2"/>
  <c r="H21" i="1"/>
  <c r="H20" i="1"/>
  <c r="H21" i="4" l="1"/>
  <c r="H20" i="4"/>
  <c r="H21" i="3"/>
  <c r="H20" i="3"/>
  <c r="H21" i="2"/>
  <c r="H20" i="2"/>
  <c r="G19" i="4"/>
  <c r="F19" i="4"/>
  <c r="G18" i="4"/>
  <c r="F18" i="4"/>
  <c r="G17" i="4"/>
  <c r="F17" i="4"/>
  <c r="G19" i="3"/>
  <c r="F19" i="3"/>
  <c r="G18" i="3"/>
  <c r="F18" i="3"/>
  <c r="G17" i="3"/>
  <c r="F17" i="3"/>
  <c r="G18" i="2"/>
  <c r="G19" i="2"/>
  <c r="G17" i="2"/>
  <c r="F18" i="2"/>
  <c r="F19" i="2"/>
  <c r="F17" i="2"/>
</calcChain>
</file>

<file path=xl/sharedStrings.xml><?xml version="1.0" encoding="utf-8"?>
<sst xmlns="http://schemas.openxmlformats.org/spreadsheetml/2006/main" count="370" uniqueCount="71">
  <si>
    <t>WATER DETERMINATION</t>
  </si>
  <si>
    <t>Mc</t>
  </si>
  <si>
    <t>Mcms</t>
  </si>
  <si>
    <t>Mcds</t>
  </si>
  <si>
    <t>Mw</t>
  </si>
  <si>
    <t>Ms</t>
  </si>
  <si>
    <t>Replicate</t>
  </si>
  <si>
    <t>ODS1</t>
  </si>
  <si>
    <t>ODS2</t>
  </si>
  <si>
    <t>ODS3</t>
  </si>
  <si>
    <t>WSS1</t>
  </si>
  <si>
    <t>WSS2</t>
  </si>
  <si>
    <t>WSS3</t>
  </si>
  <si>
    <t>STS1</t>
  </si>
  <si>
    <t>STS2</t>
  </si>
  <si>
    <t>STS3</t>
  </si>
  <si>
    <t>RS1</t>
  </si>
  <si>
    <t>RS2</t>
  </si>
  <si>
    <t>RS3</t>
  </si>
  <si>
    <t>NSC1</t>
  </si>
  <si>
    <t>NSC3</t>
  </si>
  <si>
    <t>Mean</t>
  </si>
  <si>
    <t>SD</t>
  </si>
  <si>
    <t>Reduced Mass</t>
  </si>
  <si>
    <t>Mcms-Mc</t>
  </si>
  <si>
    <t>Mcds-Mc</t>
  </si>
  <si>
    <t>Light HC%</t>
  </si>
  <si>
    <t>Tested Sample</t>
  </si>
  <si>
    <t>Mcrb</t>
  </si>
  <si>
    <t>Mcrb-Mc</t>
  </si>
  <si>
    <t>Mass of container an residue remaining after burning (Mcrb)</t>
  </si>
  <si>
    <t>Mass of residue remaining after burning (Msc)</t>
  </si>
  <si>
    <t>Msc</t>
  </si>
  <si>
    <t>Solid content%</t>
  </si>
  <si>
    <t>VH</t>
  </si>
  <si>
    <t>SC</t>
  </si>
  <si>
    <t>WC</t>
  </si>
  <si>
    <t>VOLATILE HYDROCARBON CONTENT (VHC)</t>
  </si>
  <si>
    <t>SOLID CONTENT (SC)</t>
  </si>
  <si>
    <t>NON-VOLATILE HYDROCARBON (NVH)</t>
  </si>
  <si>
    <t>NVH%</t>
  </si>
  <si>
    <t>STDEV</t>
  </si>
  <si>
    <t>ODS4</t>
  </si>
  <si>
    <t>ODS5</t>
  </si>
  <si>
    <t>ODS6</t>
  </si>
  <si>
    <t>STS4</t>
  </si>
  <si>
    <t>STS5</t>
  </si>
  <si>
    <t>STS6</t>
  </si>
  <si>
    <t>RS4</t>
  </si>
  <si>
    <t>RS5</t>
  </si>
  <si>
    <t>RS6</t>
  </si>
  <si>
    <t>NSC4</t>
  </si>
  <si>
    <t>NSC5</t>
  </si>
  <si>
    <t>NSC2</t>
  </si>
  <si>
    <t>ASTM-D2216-10(2010)</t>
  </si>
  <si>
    <t>TCWI 2003-PANSU AND GAU… 2006</t>
  </si>
  <si>
    <t>DRY MATTER CONTENT</t>
  </si>
  <si>
    <t>WATER CONTENT (W%)</t>
  </si>
  <si>
    <t>W%</t>
  </si>
  <si>
    <t>DM%</t>
  </si>
  <si>
    <t>WATER CONTENT AND DRY MATTER OF OIL SLUDGES</t>
  </si>
  <si>
    <t>WATER CONTENT</t>
  </si>
  <si>
    <t>DRY MATTER</t>
  </si>
  <si>
    <t>AVERAGE</t>
  </si>
  <si>
    <t>WSS</t>
  </si>
  <si>
    <t>ODS</t>
  </si>
  <si>
    <t>STS</t>
  </si>
  <si>
    <t>RS</t>
  </si>
  <si>
    <t>NSC</t>
  </si>
  <si>
    <t>Dry matter</t>
  </si>
  <si>
    <t>Organic material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</si>
</sst>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2" borderId="0" xfId="1"/>
    <xf numFmtId="2" fontId="0" fillId="0" borderId="0" xfId="0" applyNumberFormat="1"/>
    <xf numFmtId="0" fontId="0" fillId="0" borderId="0" xfId="0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114299</xdr:rowOff>
    </xdr:from>
    <xdr:to>
      <xdr:col>7</xdr:col>
      <xdr:colOff>771524</xdr:colOff>
      <xdr:row>13</xdr:row>
      <xdr:rowOff>66674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495299"/>
          <a:ext cx="5267325" cy="2047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25</xdr:row>
      <xdr:rowOff>190499</xdr:rowOff>
    </xdr:from>
    <xdr:to>
      <xdr:col>7</xdr:col>
      <xdr:colOff>9525</xdr:colOff>
      <xdr:row>31</xdr:row>
      <xdr:rowOff>142874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52999"/>
          <a:ext cx="4543425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44</xdr:row>
      <xdr:rowOff>190499</xdr:rowOff>
    </xdr:from>
    <xdr:to>
      <xdr:col>7</xdr:col>
      <xdr:colOff>190500</xdr:colOff>
      <xdr:row>50</xdr:row>
      <xdr:rowOff>9524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499"/>
          <a:ext cx="4724400" cy="962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62</xdr:row>
      <xdr:rowOff>0</xdr:rowOff>
    </xdr:from>
    <xdr:to>
      <xdr:col>7</xdr:col>
      <xdr:colOff>1171574</xdr:colOff>
      <xdr:row>70</xdr:row>
      <xdr:rowOff>114300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1811000"/>
          <a:ext cx="5705475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114299</xdr:rowOff>
    </xdr:from>
    <xdr:to>
      <xdr:col>7</xdr:col>
      <xdr:colOff>895349</xdr:colOff>
      <xdr:row>13</xdr:row>
      <xdr:rowOff>66674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495299"/>
          <a:ext cx="5267325" cy="2047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27</xdr:row>
      <xdr:rowOff>190499</xdr:rowOff>
    </xdr:from>
    <xdr:to>
      <xdr:col>7</xdr:col>
      <xdr:colOff>133350</xdr:colOff>
      <xdr:row>33</xdr:row>
      <xdr:rowOff>142874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52999"/>
          <a:ext cx="4543425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46</xdr:row>
      <xdr:rowOff>190499</xdr:rowOff>
    </xdr:from>
    <xdr:to>
      <xdr:col>7</xdr:col>
      <xdr:colOff>314325</xdr:colOff>
      <xdr:row>52</xdr:row>
      <xdr:rowOff>9524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499"/>
          <a:ext cx="4724400" cy="962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64</xdr:row>
      <xdr:rowOff>0</xdr:rowOff>
    </xdr:from>
    <xdr:to>
      <xdr:col>7</xdr:col>
      <xdr:colOff>1295399</xdr:colOff>
      <xdr:row>72</xdr:row>
      <xdr:rowOff>114300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1811000"/>
          <a:ext cx="5705475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114299</xdr:rowOff>
    </xdr:from>
    <xdr:to>
      <xdr:col>7</xdr:col>
      <xdr:colOff>733424</xdr:colOff>
      <xdr:row>13</xdr:row>
      <xdr:rowOff>66674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495299"/>
          <a:ext cx="5267325" cy="2047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27</xdr:row>
      <xdr:rowOff>190499</xdr:rowOff>
    </xdr:from>
    <xdr:to>
      <xdr:col>6</xdr:col>
      <xdr:colOff>1076325</xdr:colOff>
      <xdr:row>33</xdr:row>
      <xdr:rowOff>142874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52999"/>
          <a:ext cx="4543425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46</xdr:row>
      <xdr:rowOff>190499</xdr:rowOff>
    </xdr:from>
    <xdr:to>
      <xdr:col>7</xdr:col>
      <xdr:colOff>152400</xdr:colOff>
      <xdr:row>52</xdr:row>
      <xdr:rowOff>9524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499"/>
          <a:ext cx="4724400" cy="962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64</xdr:row>
      <xdr:rowOff>0</xdr:rowOff>
    </xdr:from>
    <xdr:to>
      <xdr:col>7</xdr:col>
      <xdr:colOff>1133474</xdr:colOff>
      <xdr:row>72</xdr:row>
      <xdr:rowOff>114300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1811000"/>
          <a:ext cx="5705475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114299</xdr:rowOff>
    </xdr:from>
    <xdr:to>
      <xdr:col>7</xdr:col>
      <xdr:colOff>800099</xdr:colOff>
      <xdr:row>13</xdr:row>
      <xdr:rowOff>66674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495299"/>
          <a:ext cx="5267325" cy="2047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27</xdr:row>
      <xdr:rowOff>190499</xdr:rowOff>
    </xdr:from>
    <xdr:to>
      <xdr:col>7</xdr:col>
      <xdr:colOff>38100</xdr:colOff>
      <xdr:row>33</xdr:row>
      <xdr:rowOff>142874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52999"/>
          <a:ext cx="4543425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46</xdr:row>
      <xdr:rowOff>190499</xdr:rowOff>
    </xdr:from>
    <xdr:to>
      <xdr:col>7</xdr:col>
      <xdr:colOff>219075</xdr:colOff>
      <xdr:row>52</xdr:row>
      <xdr:rowOff>9524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499"/>
          <a:ext cx="4724400" cy="962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64</xdr:row>
      <xdr:rowOff>0</xdr:rowOff>
    </xdr:from>
    <xdr:to>
      <xdr:col>7</xdr:col>
      <xdr:colOff>1200149</xdr:colOff>
      <xdr:row>72</xdr:row>
      <xdr:rowOff>114300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1811000"/>
          <a:ext cx="5705475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114299</xdr:rowOff>
    </xdr:from>
    <xdr:to>
      <xdr:col>7</xdr:col>
      <xdr:colOff>666749</xdr:colOff>
      <xdr:row>13</xdr:row>
      <xdr:rowOff>66674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495299"/>
          <a:ext cx="5267325" cy="2047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25</xdr:row>
      <xdr:rowOff>190499</xdr:rowOff>
    </xdr:from>
    <xdr:to>
      <xdr:col>6</xdr:col>
      <xdr:colOff>1028700</xdr:colOff>
      <xdr:row>31</xdr:row>
      <xdr:rowOff>142874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52999"/>
          <a:ext cx="4543425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44</xdr:row>
      <xdr:rowOff>190499</xdr:rowOff>
    </xdr:from>
    <xdr:to>
      <xdr:col>7</xdr:col>
      <xdr:colOff>85725</xdr:colOff>
      <xdr:row>50</xdr:row>
      <xdr:rowOff>9524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499"/>
          <a:ext cx="4724400" cy="962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62</xdr:row>
      <xdr:rowOff>0</xdr:rowOff>
    </xdr:from>
    <xdr:to>
      <xdr:col>7</xdr:col>
      <xdr:colOff>1066799</xdr:colOff>
      <xdr:row>70</xdr:row>
      <xdr:rowOff>114300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1811000"/>
          <a:ext cx="5705475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3"/>
  <sheetViews>
    <sheetView topLeftCell="A37" workbookViewId="0">
      <selection activeCell="P53" sqref="P53"/>
    </sheetView>
  </sheetViews>
  <sheetFormatPr defaultRowHeight="15" x14ac:dyDescent="0.25"/>
  <cols>
    <col min="2" max="2" width="11.28515625" customWidth="1"/>
    <col min="6" max="6" width="15" customWidth="1"/>
    <col min="7" max="7" width="14.28515625" customWidth="1"/>
    <col min="8" max="8" width="21.85546875" customWidth="1"/>
  </cols>
  <sheetData>
    <row r="2" spans="2:17" x14ac:dyDescent="0.25">
      <c r="B2" s="1" t="s">
        <v>57</v>
      </c>
    </row>
    <row r="15" spans="2:17" x14ac:dyDescent="0.25">
      <c r="H15" t="s">
        <v>54</v>
      </c>
      <c r="J15" s="5" t="s">
        <v>55</v>
      </c>
      <c r="K15" s="5"/>
      <c r="L15" s="5"/>
      <c r="M15" s="5"/>
      <c r="N15" s="5"/>
      <c r="O15" s="5"/>
      <c r="P15" s="5"/>
      <c r="Q15" s="5"/>
    </row>
    <row r="16" spans="2:17" x14ac:dyDescent="0.25">
      <c r="B16" t="s">
        <v>6</v>
      </c>
      <c r="C16" t="s">
        <v>1</v>
      </c>
      <c r="D16" t="s">
        <v>2</v>
      </c>
      <c r="E16" t="s">
        <v>3</v>
      </c>
      <c r="F16" t="s">
        <v>4</v>
      </c>
      <c r="G16" t="s">
        <v>5</v>
      </c>
      <c r="H16" t="s">
        <v>58</v>
      </c>
      <c r="J16" t="s">
        <v>58</v>
      </c>
      <c r="N16" t="s">
        <v>59</v>
      </c>
      <c r="O16" t="s">
        <v>56</v>
      </c>
    </row>
    <row r="17" spans="2:14" x14ac:dyDescent="0.25">
      <c r="B17" t="s">
        <v>10</v>
      </c>
      <c r="C17">
        <v>19.472300000000001</v>
      </c>
      <c r="D17">
        <v>20.637799999999999</v>
      </c>
      <c r="E17">
        <v>20.101400000000002</v>
      </c>
      <c r="F17">
        <f>D17-E17</f>
        <v>0.53639999999999688</v>
      </c>
      <c r="G17">
        <f>E17-C17</f>
        <v>0.6291000000000011</v>
      </c>
      <c r="H17">
        <f>((D17-E17)/(E17-C17))*100</f>
        <v>85.264663805435688</v>
      </c>
      <c r="J17">
        <f>(D17-E17)/(D17-C17)*100</f>
        <v>46.023166023165835</v>
      </c>
      <c r="N17">
        <f>((E17-C17)/(D17-C17))*100</f>
        <v>53.976833976834158</v>
      </c>
    </row>
    <row r="18" spans="2:14" x14ac:dyDescent="0.25">
      <c r="B18" t="s">
        <v>11</v>
      </c>
      <c r="C18">
        <v>19.110600000000002</v>
      </c>
      <c r="D18">
        <v>20.3917</v>
      </c>
      <c r="E18">
        <v>19.787199999999999</v>
      </c>
      <c r="F18">
        <f t="shared" ref="F18:F19" si="0">D18-E18</f>
        <v>0.60450000000000159</v>
      </c>
      <c r="G18">
        <f t="shared" ref="G18:G19" si="1">E18-C18</f>
        <v>0.67659999999999698</v>
      </c>
      <c r="H18">
        <f t="shared" ref="H18:H19" si="2">((D18-E18)/(E18-C18))*100</f>
        <v>89.3437777120905</v>
      </c>
      <c r="J18">
        <f t="shared" ref="J18:J19" si="3">(D18-E18)/(D18-C18)*100</f>
        <v>47.186012020919698</v>
      </c>
      <c r="N18">
        <f t="shared" ref="N18:N19" si="4">((E18-C18)/(D18-C18))*100</f>
        <v>52.813987979080302</v>
      </c>
    </row>
    <row r="19" spans="2:14" x14ac:dyDescent="0.25">
      <c r="B19" t="s">
        <v>12</v>
      </c>
      <c r="C19">
        <v>19.800699999999999</v>
      </c>
      <c r="D19">
        <v>20.8339</v>
      </c>
      <c r="E19">
        <v>20.3353</v>
      </c>
      <c r="F19">
        <f t="shared" si="0"/>
        <v>0.49859999999999971</v>
      </c>
      <c r="G19">
        <f t="shared" si="1"/>
        <v>0.53460000000000107</v>
      </c>
      <c r="H19">
        <f t="shared" si="2"/>
        <v>93.265993265993018</v>
      </c>
      <c r="J19">
        <f t="shared" si="3"/>
        <v>48.257839721254292</v>
      </c>
      <c r="N19">
        <f t="shared" si="4"/>
        <v>51.742160278745708</v>
      </c>
    </row>
    <row r="20" spans="2:14" x14ac:dyDescent="0.25">
      <c r="G20" t="s">
        <v>21</v>
      </c>
      <c r="H20">
        <f>AVERAGE(H17:H19)</f>
        <v>89.291478261173054</v>
      </c>
      <c r="I20" t="s">
        <v>21</v>
      </c>
      <c r="J20">
        <f>AVERAGE(J17:J19)</f>
        <v>47.155672588446606</v>
      </c>
      <c r="M20" t="s">
        <v>21</v>
      </c>
      <c r="N20">
        <f>AVERAGE(N17:N19)</f>
        <v>52.844327411553387</v>
      </c>
    </row>
    <row r="21" spans="2:14" x14ac:dyDescent="0.25">
      <c r="G21" t="s">
        <v>41</v>
      </c>
      <c r="H21">
        <f>STDEV(H17:H19)</f>
        <v>4.0009211075101643</v>
      </c>
      <c r="I21" t="s">
        <v>41</v>
      </c>
      <c r="J21">
        <f>STDEV(J17:J19)</f>
        <v>1.1176457377470632</v>
      </c>
      <c r="M21" t="s">
        <v>41</v>
      </c>
      <c r="N21">
        <f>STDEV(N17:N19)</f>
        <v>1.1176457377470597</v>
      </c>
    </row>
    <row r="26" spans="2:14" x14ac:dyDescent="0.25">
      <c r="B26" s="1" t="s">
        <v>37</v>
      </c>
    </row>
    <row r="33" spans="2:9" x14ac:dyDescent="0.25">
      <c r="F33" t="s">
        <v>24</v>
      </c>
      <c r="G33" t="s">
        <v>25</v>
      </c>
    </row>
    <row r="34" spans="2:9" x14ac:dyDescent="0.25">
      <c r="B34" t="s">
        <v>6</v>
      </c>
      <c r="C34" t="s">
        <v>1</v>
      </c>
      <c r="D34" t="s">
        <v>2</v>
      </c>
      <c r="E34" t="s">
        <v>3</v>
      </c>
      <c r="F34" t="s">
        <v>27</v>
      </c>
      <c r="G34" t="s">
        <v>23</v>
      </c>
      <c r="H34" t="s">
        <v>26</v>
      </c>
    </row>
    <row r="35" spans="2:9" x14ac:dyDescent="0.25">
      <c r="B35" t="s">
        <v>10</v>
      </c>
      <c r="C35">
        <v>22.411100000000001</v>
      </c>
      <c r="D35">
        <v>24.462399999999999</v>
      </c>
      <c r="E35">
        <v>23.435300000000002</v>
      </c>
      <c r="F35">
        <f>D35-C35</f>
        <v>2.0512999999999977</v>
      </c>
      <c r="G35">
        <f>E35-C35</f>
        <v>1.0242000000000004</v>
      </c>
      <c r="H35">
        <f>(G35/F35)*100</f>
        <v>49.929313118510294</v>
      </c>
    </row>
    <row r="36" spans="2:9" x14ac:dyDescent="0.25">
      <c r="B36" t="s">
        <v>11</v>
      </c>
      <c r="C36">
        <v>18.427900000000001</v>
      </c>
      <c r="D36">
        <v>20.581099999999999</v>
      </c>
      <c r="E36">
        <v>19.520499999999998</v>
      </c>
      <c r="F36">
        <f t="shared" ref="F36:F37" si="5">D36-C36</f>
        <v>2.1531999999999982</v>
      </c>
      <c r="G36">
        <f t="shared" ref="G36:G37" si="6">E36-C36</f>
        <v>1.0925999999999974</v>
      </c>
      <c r="H36">
        <f t="shared" ref="H36:H37" si="7">(G36/F36)*100</f>
        <v>50.74308006687712</v>
      </c>
    </row>
    <row r="37" spans="2:9" x14ac:dyDescent="0.25">
      <c r="B37" t="s">
        <v>12</v>
      </c>
      <c r="C37">
        <v>22.3368</v>
      </c>
      <c r="D37">
        <v>24.550599999999999</v>
      </c>
      <c r="E37">
        <v>23.505199999999999</v>
      </c>
      <c r="F37">
        <f t="shared" si="5"/>
        <v>2.2137999999999991</v>
      </c>
      <c r="G37">
        <f t="shared" si="6"/>
        <v>1.1683999999999983</v>
      </c>
      <c r="H37">
        <f t="shared" si="7"/>
        <v>52.778028728882411</v>
      </c>
    </row>
    <row r="38" spans="2:9" x14ac:dyDescent="0.25">
      <c r="G38" t="s">
        <v>21</v>
      </c>
      <c r="H38">
        <f>AVERAGE(H35:H37)</f>
        <v>51.150140638089944</v>
      </c>
    </row>
    <row r="39" spans="2:9" x14ac:dyDescent="0.25">
      <c r="G39" t="s">
        <v>41</v>
      </c>
      <c r="H39">
        <f>STDEV(H35:H37)</f>
        <v>1.4673339390443909</v>
      </c>
    </row>
    <row r="45" spans="2:9" x14ac:dyDescent="0.25">
      <c r="B45" s="1" t="s">
        <v>38</v>
      </c>
    </row>
    <row r="47" spans="2:9" x14ac:dyDescent="0.25">
      <c r="I47" t="s">
        <v>30</v>
      </c>
    </row>
    <row r="48" spans="2:9" x14ac:dyDescent="0.25">
      <c r="I48" t="s">
        <v>31</v>
      </c>
    </row>
    <row r="52" spans="2:13" x14ac:dyDescent="0.25">
      <c r="F52" t="s">
        <v>24</v>
      </c>
      <c r="G52" t="s">
        <v>29</v>
      </c>
    </row>
    <row r="53" spans="2:13" x14ac:dyDescent="0.25">
      <c r="B53" t="s">
        <v>6</v>
      </c>
      <c r="C53" t="s">
        <v>1</v>
      </c>
      <c r="D53" t="s">
        <v>2</v>
      </c>
      <c r="E53" t="s">
        <v>28</v>
      </c>
      <c r="F53" t="s">
        <v>27</v>
      </c>
      <c r="G53" t="s">
        <v>32</v>
      </c>
      <c r="H53" t="s">
        <v>33</v>
      </c>
      <c r="K53" t="s">
        <v>59</v>
      </c>
      <c r="L53" t="s">
        <v>33</v>
      </c>
      <c r="M53" t="s">
        <v>70</v>
      </c>
    </row>
    <row r="54" spans="2:13" x14ac:dyDescent="0.25">
      <c r="B54" t="s">
        <v>10</v>
      </c>
      <c r="C54">
        <v>22.411100000000001</v>
      </c>
      <c r="D54">
        <v>24.462399999999999</v>
      </c>
      <c r="E54">
        <v>22.86</v>
      </c>
      <c r="F54">
        <f>D54-C54</f>
        <v>2.0512999999999977</v>
      </c>
      <c r="G54">
        <f>E54-C54</f>
        <v>0.4488999999999983</v>
      </c>
      <c r="H54">
        <f>(G54/F54)*100</f>
        <v>21.88368351776916</v>
      </c>
      <c r="K54">
        <v>53.976833976834158</v>
      </c>
      <c r="L54">
        <v>21.88368351776916</v>
      </c>
      <c r="M54">
        <f>K54-L54</f>
        <v>32.093150459065001</v>
      </c>
    </row>
    <row r="55" spans="2:13" x14ac:dyDescent="0.25">
      <c r="B55" t="s">
        <v>11</v>
      </c>
      <c r="C55">
        <v>18.427900000000001</v>
      </c>
      <c r="D55">
        <v>20.581099999999999</v>
      </c>
      <c r="E55">
        <v>18.910499999999999</v>
      </c>
      <c r="F55">
        <f t="shared" ref="F55:F56" si="8">D55-C55</f>
        <v>2.1531999999999982</v>
      </c>
      <c r="G55">
        <f t="shared" ref="G55:G56" si="9">E55-C55</f>
        <v>0.48259999999999792</v>
      </c>
      <c r="H55">
        <f t="shared" ref="H55:H56" si="10">(G55/F55)*100</f>
        <v>22.413152517183647</v>
      </c>
      <c r="K55">
        <v>52.813987979080302</v>
      </c>
      <c r="L55">
        <v>22.413152517183647</v>
      </c>
      <c r="M55">
        <f t="shared" ref="M55:M56" si="11">K55-L55</f>
        <v>30.400835461896655</v>
      </c>
    </row>
    <row r="56" spans="2:13" x14ac:dyDescent="0.25">
      <c r="B56" t="s">
        <v>12</v>
      </c>
      <c r="C56">
        <v>22.3368</v>
      </c>
      <c r="D56">
        <v>24.550599999999999</v>
      </c>
      <c r="E56">
        <v>22.8614</v>
      </c>
      <c r="F56">
        <f t="shared" si="8"/>
        <v>2.2137999999999991</v>
      </c>
      <c r="G56">
        <f t="shared" si="9"/>
        <v>0.52459999999999951</v>
      </c>
      <c r="H56">
        <f t="shared" si="10"/>
        <v>23.696810913361631</v>
      </c>
      <c r="K56">
        <v>51.742160278745708</v>
      </c>
      <c r="L56">
        <v>23.696810913361631</v>
      </c>
      <c r="M56">
        <f t="shared" si="11"/>
        <v>28.045349365384077</v>
      </c>
    </row>
    <row r="57" spans="2:13" x14ac:dyDescent="0.25">
      <c r="G57" t="s">
        <v>21</v>
      </c>
      <c r="H57">
        <f>AVERAGE(H54:H56)</f>
        <v>22.664548982771478</v>
      </c>
      <c r="L57" t="s">
        <v>21</v>
      </c>
      <c r="M57">
        <f>AVERAGE(M54:M56)</f>
        <v>30.179778428781912</v>
      </c>
    </row>
    <row r="58" spans="2:13" x14ac:dyDescent="0.25">
      <c r="G58" t="s">
        <v>41</v>
      </c>
      <c r="H58">
        <f>STDEV(H54:H56)</f>
        <v>0.93233999986299221</v>
      </c>
      <c r="L58" t="s">
        <v>41</v>
      </c>
      <c r="M58">
        <f>STDEV(M54:M56)</f>
        <v>2.0329345986573797</v>
      </c>
    </row>
    <row r="62" spans="2:13" x14ac:dyDescent="0.25">
      <c r="B62" s="1" t="s">
        <v>39</v>
      </c>
    </row>
    <row r="73" spans="2:6" x14ac:dyDescent="0.25">
      <c r="B73" t="s">
        <v>6</v>
      </c>
      <c r="C73" t="s">
        <v>34</v>
      </c>
      <c r="D73" t="s">
        <v>35</v>
      </c>
      <c r="E73" t="s">
        <v>36</v>
      </c>
      <c r="F73" t="s">
        <v>40</v>
      </c>
    </row>
  </sheetData>
  <mergeCells count="1">
    <mergeCell ref="J15:Q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4"/>
  <sheetViews>
    <sheetView topLeftCell="A40" workbookViewId="0">
      <selection activeCell="P55" sqref="P55"/>
    </sheetView>
  </sheetViews>
  <sheetFormatPr defaultRowHeight="15" x14ac:dyDescent="0.25"/>
  <cols>
    <col min="6" max="6" width="14.7109375" customWidth="1"/>
    <col min="7" max="7" width="14.85546875" customWidth="1"/>
    <col min="8" max="8" width="21.85546875" customWidth="1"/>
  </cols>
  <sheetData>
    <row r="2" spans="2:17" x14ac:dyDescent="0.25">
      <c r="B2" s="1" t="s">
        <v>0</v>
      </c>
    </row>
    <row r="15" spans="2:17" x14ac:dyDescent="0.25">
      <c r="H15" t="s">
        <v>54</v>
      </c>
      <c r="J15" s="5" t="s">
        <v>55</v>
      </c>
      <c r="K15" s="5"/>
      <c r="L15" s="5"/>
      <c r="M15" s="5"/>
      <c r="N15" s="5"/>
      <c r="O15" s="5"/>
      <c r="P15" s="5"/>
      <c r="Q15" s="5"/>
    </row>
    <row r="16" spans="2:17" x14ac:dyDescent="0.25">
      <c r="B16" t="s">
        <v>6</v>
      </c>
      <c r="C16" t="s">
        <v>1</v>
      </c>
      <c r="D16" t="s">
        <v>2</v>
      </c>
      <c r="E16" t="s">
        <v>3</v>
      </c>
      <c r="F16" t="s">
        <v>4</v>
      </c>
      <c r="G16" t="s">
        <v>5</v>
      </c>
      <c r="H16" t="s">
        <v>58</v>
      </c>
      <c r="J16" t="s">
        <v>58</v>
      </c>
      <c r="N16" t="s">
        <v>59</v>
      </c>
      <c r="O16" t="s">
        <v>56</v>
      </c>
    </row>
    <row r="17" spans="2:14" x14ac:dyDescent="0.25">
      <c r="B17" t="s">
        <v>7</v>
      </c>
      <c r="C17">
        <v>19.4724</v>
      </c>
      <c r="D17">
        <v>24.476700000000001</v>
      </c>
      <c r="E17">
        <v>23.820399999999999</v>
      </c>
      <c r="F17">
        <f>D17-E17</f>
        <v>0.65630000000000166</v>
      </c>
      <c r="G17">
        <f>E17-C17</f>
        <v>4.347999999999999</v>
      </c>
      <c r="H17">
        <f>((D17-E17)/(E17-C17))*100</f>
        <v>15.094296228150917</v>
      </c>
      <c r="J17">
        <f>(D17-E17)/(D17-C17)*100</f>
        <v>13.114721339647934</v>
      </c>
      <c r="L17" s="2"/>
      <c r="N17">
        <f>((E17-C17)/(D17-C17))*100</f>
        <v>86.885278660352057</v>
      </c>
    </row>
    <row r="18" spans="2:14" x14ac:dyDescent="0.25">
      <c r="B18" t="s">
        <v>8</v>
      </c>
      <c r="C18">
        <v>20.8292</v>
      </c>
      <c r="D18">
        <v>25.9101</v>
      </c>
      <c r="E18">
        <v>25.244299999999999</v>
      </c>
      <c r="F18">
        <f t="shared" ref="F18:F19" si="0">D18-E18</f>
        <v>0.66580000000000084</v>
      </c>
      <c r="G18">
        <f t="shared" ref="G18:G19" si="1">E18-C18</f>
        <v>4.4150999999999989</v>
      </c>
      <c r="H18">
        <f t="shared" ref="H18:H19" si="2">((D18-E18)/(E18-C18))*100</f>
        <v>15.080066136667369</v>
      </c>
      <c r="J18">
        <f t="shared" ref="J18:J24" si="3">(D18-E18)/(D18-C18)*100</f>
        <v>13.103977641756398</v>
      </c>
      <c r="N18">
        <f t="shared" ref="N18:N19" si="4">((E18-C18)/(D18-C18))*100</f>
        <v>86.896022358243599</v>
      </c>
    </row>
    <row r="19" spans="2:14" x14ac:dyDescent="0.25">
      <c r="B19" t="s">
        <v>9</v>
      </c>
      <c r="C19">
        <v>21.7852</v>
      </c>
      <c r="D19">
        <v>27.327300000000001</v>
      </c>
      <c r="E19">
        <v>26.598800000000001</v>
      </c>
      <c r="F19">
        <f t="shared" si="0"/>
        <v>0.72850000000000037</v>
      </c>
      <c r="G19">
        <f t="shared" si="1"/>
        <v>4.813600000000001</v>
      </c>
      <c r="H19">
        <f t="shared" si="2"/>
        <v>15.134203091241488</v>
      </c>
      <c r="J19">
        <f t="shared" si="3"/>
        <v>13.144836794716808</v>
      </c>
      <c r="N19">
        <f t="shared" si="4"/>
        <v>86.855163205283191</v>
      </c>
    </row>
    <row r="20" spans="2:14" x14ac:dyDescent="0.25">
      <c r="G20" t="s">
        <v>21</v>
      </c>
      <c r="H20">
        <f>AVERAGE(H17:H19)</f>
        <v>15.102855152019925</v>
      </c>
      <c r="I20" t="s">
        <v>21</v>
      </c>
      <c r="J20">
        <f>AVERAGE(J17:J19)</f>
        <v>13.12117859204038</v>
      </c>
      <c r="M20" t="s">
        <v>21</v>
      </c>
      <c r="N20">
        <f>AVERAGE(N17:N19)</f>
        <v>86.87882140795962</v>
      </c>
    </row>
    <row r="21" spans="2:14" x14ac:dyDescent="0.25">
      <c r="G21" t="s">
        <v>22</v>
      </c>
      <c r="H21">
        <f>STDEV(H17:H19)</f>
        <v>2.8064993247579176E-2</v>
      </c>
      <c r="I21" t="s">
        <v>41</v>
      </c>
      <c r="J21">
        <f>STDEV(J17:J19)</f>
        <v>2.1181116035406459E-2</v>
      </c>
      <c r="M21" t="s">
        <v>41</v>
      </c>
      <c r="N21">
        <f>STDEV(N17:N19)</f>
        <v>2.1181116035404655E-2</v>
      </c>
    </row>
    <row r="22" spans="2:14" x14ac:dyDescent="0.25">
      <c r="B22" t="s">
        <v>42</v>
      </c>
      <c r="C22">
        <v>18.8752</v>
      </c>
      <c r="D22">
        <v>23.9419</v>
      </c>
      <c r="E22">
        <v>23.282299999999999</v>
      </c>
      <c r="F22">
        <f>D22-E22</f>
        <v>0.65960000000000107</v>
      </c>
      <c r="G22">
        <f>E22-C22</f>
        <v>4.4070999999999998</v>
      </c>
      <c r="H22">
        <f>(F22/G22)*100</f>
        <v>14.96675818565499</v>
      </c>
      <c r="J22">
        <f t="shared" si="3"/>
        <v>13.01833540568814</v>
      </c>
      <c r="N22">
        <f>((E22-C22)/(D22-C22))*100</f>
        <v>86.981664594311852</v>
      </c>
    </row>
    <row r="23" spans="2:14" x14ac:dyDescent="0.25">
      <c r="B23" t="s">
        <v>43</v>
      </c>
      <c r="C23">
        <v>20.8292</v>
      </c>
      <c r="D23">
        <v>25.9832</v>
      </c>
      <c r="E23">
        <v>25.306999999999999</v>
      </c>
      <c r="F23">
        <f t="shared" ref="F23:F24" si="5">D23-E23</f>
        <v>0.67620000000000147</v>
      </c>
      <c r="G23">
        <f t="shared" ref="G23:G24" si="6">E23-C23</f>
        <v>4.4777999999999984</v>
      </c>
      <c r="H23">
        <f t="shared" ref="H23:H24" si="7">(F23/G23)*100</f>
        <v>15.101165751038495</v>
      </c>
      <c r="J23">
        <f t="shared" si="3"/>
        <v>13.119906868451716</v>
      </c>
      <c r="N23">
        <f t="shared" ref="N23:N24" si="8">((E23-C23)/(D23-C23))*100</f>
        <v>86.880093131548293</v>
      </c>
    </row>
    <row r="24" spans="2:14" x14ac:dyDescent="0.25">
      <c r="B24" t="s">
        <v>44</v>
      </c>
      <c r="C24">
        <v>22.3369</v>
      </c>
      <c r="D24">
        <v>27.545500000000001</v>
      </c>
      <c r="E24">
        <v>26.859200000000001</v>
      </c>
      <c r="F24">
        <f t="shared" si="5"/>
        <v>0.68629999999999924</v>
      </c>
      <c r="G24">
        <f t="shared" si="6"/>
        <v>4.5223000000000013</v>
      </c>
      <c r="H24">
        <f t="shared" si="7"/>
        <v>15.175906065497625</v>
      </c>
      <c r="J24">
        <f t="shared" si="3"/>
        <v>13.176285374188826</v>
      </c>
      <c r="N24">
        <f t="shared" si="8"/>
        <v>86.823714625811178</v>
      </c>
    </row>
    <row r="25" spans="2:14" x14ac:dyDescent="0.25">
      <c r="G25" t="s">
        <v>21</v>
      </c>
      <c r="H25">
        <f>AVERAGE(H22:H24)</f>
        <v>15.081276667397036</v>
      </c>
      <c r="I25" t="s">
        <v>21</v>
      </c>
      <c r="J25">
        <f>AVERAGE(J22:J24)</f>
        <v>13.104842549442893</v>
      </c>
      <c r="M25" t="s">
        <v>21</v>
      </c>
      <c r="N25">
        <f>AVERAGE(N22:N24)</f>
        <v>86.895157450557107</v>
      </c>
    </row>
    <row r="26" spans="2:14" x14ac:dyDescent="0.25">
      <c r="G26" t="s">
        <v>22</v>
      </c>
      <c r="H26">
        <f>STDEV(H22:H24)</f>
        <v>0.1059829733812933</v>
      </c>
      <c r="I26" t="s">
        <v>41</v>
      </c>
      <c r="J26">
        <f>STDEV(J22:J24)</f>
        <v>8.0045289791102744E-2</v>
      </c>
      <c r="M26" t="s">
        <v>41</v>
      </c>
      <c r="N26">
        <f>STDEV(N22:N24)</f>
        <v>8.0045289791095528E-2</v>
      </c>
    </row>
    <row r="28" spans="2:14" x14ac:dyDescent="0.25">
      <c r="B28" s="1" t="s">
        <v>37</v>
      </c>
    </row>
    <row r="35" spans="2:8" x14ac:dyDescent="0.25">
      <c r="F35" t="s">
        <v>24</v>
      </c>
      <c r="G35" t="s">
        <v>25</v>
      </c>
    </row>
    <row r="36" spans="2:8" x14ac:dyDescent="0.25">
      <c r="B36" t="s">
        <v>6</v>
      </c>
      <c r="C36" t="s">
        <v>1</v>
      </c>
      <c r="D36" t="s">
        <v>2</v>
      </c>
      <c r="E36" t="s">
        <v>3</v>
      </c>
      <c r="F36" t="s">
        <v>27</v>
      </c>
      <c r="G36" t="s">
        <v>23</v>
      </c>
      <c r="H36" t="s">
        <v>26</v>
      </c>
    </row>
    <row r="37" spans="2:8" x14ac:dyDescent="0.25">
      <c r="B37" t="s">
        <v>7</v>
      </c>
      <c r="C37" s="2">
        <v>21.784199999999998</v>
      </c>
      <c r="D37" s="2">
        <v>27.258700000000001</v>
      </c>
      <c r="E37" s="2">
        <v>26.540649999999999</v>
      </c>
      <c r="F37" s="2">
        <f>D37-C37</f>
        <v>5.4745000000000026</v>
      </c>
      <c r="G37" s="2">
        <f>E37-C37</f>
        <v>4.756450000000001</v>
      </c>
      <c r="H37" s="2">
        <f>((G37/F37)*100)-H17</f>
        <v>71.789437446157223</v>
      </c>
    </row>
    <row r="38" spans="2:8" x14ac:dyDescent="0.25">
      <c r="B38" t="s">
        <v>8</v>
      </c>
      <c r="C38" s="2">
        <v>22.322199999999999</v>
      </c>
      <c r="D38" s="2">
        <v>27.5275</v>
      </c>
      <c r="E38" s="2">
        <v>26.849989999999998</v>
      </c>
      <c r="F38" s="2">
        <f t="shared" ref="F38:F39" si="9">D38-C38</f>
        <v>5.2053000000000011</v>
      </c>
      <c r="G38" s="2">
        <f t="shared" ref="G38:G39" si="10">E38-C38</f>
        <v>4.5277899999999995</v>
      </c>
      <c r="H38" s="2">
        <f t="shared" ref="H38:H39" si="11">((G38/F38)*100)-H18</f>
        <v>71.904161477495094</v>
      </c>
    </row>
    <row r="39" spans="2:8" x14ac:dyDescent="0.25">
      <c r="B39" t="s">
        <v>9</v>
      </c>
      <c r="C39" s="2">
        <v>20.829000000000001</v>
      </c>
      <c r="D39" s="2">
        <v>27.2532</v>
      </c>
      <c r="E39" s="2">
        <v>26.405889999999999</v>
      </c>
      <c r="F39" s="2">
        <f t="shared" si="9"/>
        <v>6.424199999999999</v>
      </c>
      <c r="G39" s="2">
        <f t="shared" si="10"/>
        <v>5.5768899999999988</v>
      </c>
      <c r="H39" s="2">
        <f t="shared" si="11"/>
        <v>71.676450375338007</v>
      </c>
    </row>
    <row r="40" spans="2:8" x14ac:dyDescent="0.25">
      <c r="G40" t="s">
        <v>21</v>
      </c>
      <c r="H40">
        <f>AVERAGE(H37:H39)</f>
        <v>71.790016432996765</v>
      </c>
    </row>
    <row r="41" spans="2:8" x14ac:dyDescent="0.25">
      <c r="G41" t="s">
        <v>41</v>
      </c>
      <c r="H41">
        <f>STDEV(H37:H39)</f>
        <v>0.11385665518852713</v>
      </c>
    </row>
    <row r="47" spans="2:8" x14ac:dyDescent="0.25">
      <c r="B47" s="1" t="s">
        <v>38</v>
      </c>
    </row>
    <row r="49" spans="2:13" x14ac:dyDescent="0.25">
      <c r="I49" t="s">
        <v>30</v>
      </c>
    </row>
    <row r="50" spans="2:13" x14ac:dyDescent="0.25">
      <c r="I50" t="s">
        <v>31</v>
      </c>
    </row>
    <row r="54" spans="2:13" x14ac:dyDescent="0.25">
      <c r="F54" t="s">
        <v>24</v>
      </c>
      <c r="G54" t="s">
        <v>29</v>
      </c>
    </row>
    <row r="55" spans="2:13" x14ac:dyDescent="0.25">
      <c r="B55" t="s">
        <v>6</v>
      </c>
      <c r="C55" t="s">
        <v>1</v>
      </c>
      <c r="D55" t="s">
        <v>2</v>
      </c>
      <c r="E55" t="s">
        <v>28</v>
      </c>
      <c r="F55" t="s">
        <v>27</v>
      </c>
      <c r="G55" t="s">
        <v>32</v>
      </c>
      <c r="H55" t="s">
        <v>33</v>
      </c>
      <c r="K55" t="s">
        <v>59</v>
      </c>
      <c r="L55" t="s">
        <v>33</v>
      </c>
      <c r="M55" t="s">
        <v>70</v>
      </c>
    </row>
    <row r="56" spans="2:13" x14ac:dyDescent="0.25">
      <c r="B56" t="s">
        <v>7</v>
      </c>
      <c r="C56" s="2">
        <v>21.784199999999998</v>
      </c>
      <c r="D56" s="2">
        <v>27.258700000000001</v>
      </c>
      <c r="E56">
        <v>26.4666</v>
      </c>
      <c r="F56">
        <f>D56-C56</f>
        <v>5.4745000000000026</v>
      </c>
      <c r="G56">
        <f>E56-C56</f>
        <v>4.6824000000000012</v>
      </c>
      <c r="H56">
        <f>(G56/F56)*100</f>
        <v>85.531098730477652</v>
      </c>
      <c r="K56">
        <v>86.885278660352057</v>
      </c>
      <c r="L56">
        <v>85.531098730477652</v>
      </c>
      <c r="M56">
        <f>K56-L56</f>
        <v>1.3541799298744053</v>
      </c>
    </row>
    <row r="57" spans="2:13" x14ac:dyDescent="0.25">
      <c r="B57" t="s">
        <v>8</v>
      </c>
      <c r="C57" s="2">
        <v>22.322199999999999</v>
      </c>
      <c r="D57" s="2">
        <v>27.5275</v>
      </c>
      <c r="E57">
        <v>26.784400000000002</v>
      </c>
      <c r="F57">
        <f t="shared" ref="F57:F58" si="12">D57-C57</f>
        <v>5.2053000000000011</v>
      </c>
      <c r="G57">
        <f t="shared" ref="G57:G58" si="13">E57-C57</f>
        <v>4.4622000000000028</v>
      </c>
      <c r="H57">
        <f t="shared" ref="H57:H58" si="14">(G57/F57)*100</f>
        <v>85.724165754135242</v>
      </c>
      <c r="K57">
        <v>86.896022358243599</v>
      </c>
      <c r="L57">
        <v>85.724165754135242</v>
      </c>
      <c r="M57">
        <f t="shared" ref="M57:M58" si="15">K57-L57</f>
        <v>1.1718566041083562</v>
      </c>
    </row>
    <row r="58" spans="2:13" x14ac:dyDescent="0.25">
      <c r="B58" t="s">
        <v>9</v>
      </c>
      <c r="C58" s="2">
        <v>20.829000000000001</v>
      </c>
      <c r="D58" s="2">
        <v>27.2532</v>
      </c>
      <c r="E58">
        <v>26.324100000000001</v>
      </c>
      <c r="F58">
        <f t="shared" si="12"/>
        <v>6.424199999999999</v>
      </c>
      <c r="G58">
        <f t="shared" si="13"/>
        <v>5.4951000000000008</v>
      </c>
      <c r="H58">
        <f t="shared" si="14"/>
        <v>85.537498832539484</v>
      </c>
      <c r="K58">
        <v>86.855163205283191</v>
      </c>
      <c r="L58">
        <v>85.537498832539484</v>
      </c>
      <c r="M58">
        <f t="shared" si="15"/>
        <v>1.3176643727437067</v>
      </c>
    </row>
    <row r="59" spans="2:13" x14ac:dyDescent="0.25">
      <c r="G59" t="s">
        <v>21</v>
      </c>
      <c r="H59">
        <f>AVERAGE(H56:H58)</f>
        <v>85.597587772384131</v>
      </c>
      <c r="L59" t="s">
        <v>21</v>
      </c>
      <c r="M59">
        <f>AVERAGE(M56:M58)</f>
        <v>1.2812336355754894</v>
      </c>
    </row>
    <row r="60" spans="2:13" x14ac:dyDescent="0.25">
      <c r="G60" t="s">
        <v>41</v>
      </c>
      <c r="H60">
        <f>STDEV(H56:H58)</f>
        <v>0.10966644621186528</v>
      </c>
      <c r="L60" t="s">
        <v>41</v>
      </c>
      <c r="M60">
        <f>STDEV(M56:M58)</f>
        <v>9.6466821952228776E-2</v>
      </c>
    </row>
    <row r="64" spans="2:13" x14ac:dyDescent="0.25">
      <c r="B64" s="1" t="s">
        <v>39</v>
      </c>
    </row>
  </sheetData>
  <mergeCells count="1">
    <mergeCell ref="J15:Q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5"/>
  <sheetViews>
    <sheetView topLeftCell="A43" workbookViewId="0">
      <selection activeCell="M64" sqref="M64"/>
    </sheetView>
  </sheetViews>
  <sheetFormatPr defaultRowHeight="15" x14ac:dyDescent="0.25"/>
  <cols>
    <col min="6" max="6" width="15.42578125" customWidth="1"/>
    <col min="7" max="7" width="16.5703125" customWidth="1"/>
    <col min="8" max="8" width="21.85546875" customWidth="1"/>
  </cols>
  <sheetData>
    <row r="2" spans="2:17" x14ac:dyDescent="0.25">
      <c r="B2" s="1" t="s">
        <v>0</v>
      </c>
    </row>
    <row r="15" spans="2:17" x14ac:dyDescent="0.25">
      <c r="H15" t="s">
        <v>54</v>
      </c>
      <c r="J15" s="5" t="s">
        <v>55</v>
      </c>
      <c r="K15" s="5"/>
      <c r="L15" s="5"/>
      <c r="M15" s="5"/>
      <c r="N15" s="5"/>
      <c r="O15" s="5"/>
      <c r="P15" s="5"/>
      <c r="Q15" s="5"/>
    </row>
    <row r="16" spans="2:17" x14ac:dyDescent="0.25">
      <c r="B16" t="s">
        <v>6</v>
      </c>
      <c r="C16" t="s">
        <v>1</v>
      </c>
      <c r="D16" t="s">
        <v>2</v>
      </c>
      <c r="E16" t="s">
        <v>3</v>
      </c>
      <c r="F16" t="s">
        <v>4</v>
      </c>
      <c r="G16" t="s">
        <v>5</v>
      </c>
      <c r="H16" t="s">
        <v>58</v>
      </c>
      <c r="J16" t="s">
        <v>58</v>
      </c>
      <c r="N16" t="s">
        <v>59</v>
      </c>
      <c r="O16" t="s">
        <v>56</v>
      </c>
    </row>
    <row r="17" spans="2:14" x14ac:dyDescent="0.25">
      <c r="B17" t="s">
        <v>13</v>
      </c>
      <c r="C17" s="2">
        <v>19.811299999999999</v>
      </c>
      <c r="D17" s="2">
        <v>24.834700000000002</v>
      </c>
      <c r="E17" s="2">
        <v>22.7682</v>
      </c>
      <c r="F17" s="2">
        <f>D17-E17</f>
        <v>2.0665000000000013</v>
      </c>
      <c r="G17" s="2">
        <f>E17-C17</f>
        <v>2.956900000000001</v>
      </c>
      <c r="H17">
        <f>((D17-E17)/(E17-C17))*100</f>
        <v>69.887382055531162</v>
      </c>
      <c r="J17">
        <f>(D17-E17)/(D17-C17)*100</f>
        <v>41.137476609467697</v>
      </c>
      <c r="L17" s="2"/>
      <c r="N17">
        <f>((E17-C17)/(D17-C17))*100</f>
        <v>58.862523390532303</v>
      </c>
    </row>
    <row r="18" spans="2:14" x14ac:dyDescent="0.25">
      <c r="B18" t="s">
        <v>14</v>
      </c>
      <c r="C18" s="2">
        <v>18.875599999999999</v>
      </c>
      <c r="D18" s="2">
        <v>23.898399999999999</v>
      </c>
      <c r="E18" s="2">
        <v>21.815999999999999</v>
      </c>
      <c r="F18" s="2">
        <f t="shared" ref="F18:F19" si="0">D18-E18</f>
        <v>2.0823999999999998</v>
      </c>
      <c r="G18" s="2">
        <f t="shared" ref="G18:G19" si="1">E18-C18</f>
        <v>2.9404000000000003</v>
      </c>
      <c r="H18">
        <f t="shared" ref="H18:H19" si="2">((D18-E18)/(E18-C18))*100</f>
        <v>70.820296558291375</v>
      </c>
      <c r="J18">
        <f t="shared" ref="J18:J19" si="3">(D18-E18)/(D18-C18)*100</f>
        <v>41.458947200764506</v>
      </c>
      <c r="N18">
        <f t="shared" ref="N18:N19" si="4">((E18-C18)/(D18-C18))*100</f>
        <v>58.541052799235494</v>
      </c>
    </row>
    <row r="19" spans="2:14" x14ac:dyDescent="0.25">
      <c r="B19" t="s">
        <v>15</v>
      </c>
      <c r="C19" s="2">
        <v>22.4101</v>
      </c>
      <c r="D19" s="2">
        <v>27.537500000000001</v>
      </c>
      <c r="E19" s="2">
        <v>25.419599999999999</v>
      </c>
      <c r="F19" s="2">
        <f t="shared" si="0"/>
        <v>2.1179000000000023</v>
      </c>
      <c r="G19" s="2">
        <f t="shared" si="1"/>
        <v>3.0094999999999992</v>
      </c>
      <c r="H19">
        <f t="shared" si="2"/>
        <v>70.373816248546376</v>
      </c>
      <c r="J19">
        <f t="shared" si="3"/>
        <v>41.305534968990166</v>
      </c>
      <c r="N19">
        <f t="shared" si="4"/>
        <v>58.694465031009834</v>
      </c>
    </row>
    <row r="20" spans="2:14" x14ac:dyDescent="0.25">
      <c r="G20" t="s">
        <v>21</v>
      </c>
      <c r="H20">
        <f>AVERAGE(H17:H19)</f>
        <v>70.360498287456309</v>
      </c>
      <c r="I20" t="s">
        <v>21</v>
      </c>
      <c r="J20">
        <f>AVERAGE(J17:J19)</f>
        <v>41.300652926407459</v>
      </c>
      <c r="M20" t="s">
        <v>21</v>
      </c>
      <c r="N20">
        <f>AVERAGE(N17:N19)</f>
        <v>58.699347073592541</v>
      </c>
    </row>
    <row r="21" spans="2:14" x14ac:dyDescent="0.25">
      <c r="D21" s="2"/>
      <c r="G21" t="s">
        <v>22</v>
      </c>
      <c r="H21">
        <f>STDEV(H17:H19)</f>
        <v>0.46659982150744667</v>
      </c>
      <c r="I21" t="s">
        <v>41</v>
      </c>
      <c r="J21">
        <f>STDEV(J17:J19)</f>
        <v>0.16079089222345425</v>
      </c>
      <c r="M21" t="s">
        <v>41</v>
      </c>
      <c r="N21">
        <f>STDEV(N17:N19)</f>
        <v>0.16079089222345425</v>
      </c>
    </row>
    <row r="22" spans="2:14" x14ac:dyDescent="0.25">
      <c r="B22" t="s">
        <v>45</v>
      </c>
      <c r="C22" s="2">
        <v>19.749199999999998</v>
      </c>
      <c r="D22" s="2">
        <v>24.845099999999999</v>
      </c>
      <c r="E22" s="2">
        <v>22.743200000000002</v>
      </c>
      <c r="F22">
        <f>D22-E22</f>
        <v>2.101899999999997</v>
      </c>
      <c r="G22">
        <f>E22-C22</f>
        <v>2.9940000000000033</v>
      </c>
      <c r="H22">
        <f>((D22-E22)/(E22-C22))*100</f>
        <v>70.203740814963083</v>
      </c>
      <c r="J22">
        <f>(D22-E22)/(D22-C22)*100</f>
        <v>41.246884750485627</v>
      </c>
      <c r="N22">
        <f>((E22-C22)/(D22-C22))*100</f>
        <v>58.753115249514373</v>
      </c>
    </row>
    <row r="23" spans="2:14" x14ac:dyDescent="0.25">
      <c r="B23" t="s">
        <v>46</v>
      </c>
      <c r="C23" s="2">
        <v>22.322399999999998</v>
      </c>
      <c r="D23" s="2">
        <v>27.432700000000001</v>
      </c>
      <c r="E23" s="2">
        <v>25.322800000000001</v>
      </c>
      <c r="F23">
        <f t="shared" ref="F23:F24" si="5">D23-E23</f>
        <v>2.1098999999999997</v>
      </c>
      <c r="G23">
        <f t="shared" ref="G23:G24" si="6">E23-C23</f>
        <v>3.0004000000000026</v>
      </c>
      <c r="H23">
        <f t="shared" ref="H23:H24" si="7">((D23-E23)/(E23-C23))*100</f>
        <v>70.320623916811016</v>
      </c>
      <c r="J23">
        <f t="shared" ref="J23:J24" si="8">(D23-E23)/(D23-C23)*100</f>
        <v>41.28720427372167</v>
      </c>
      <c r="N23">
        <f t="shared" ref="N23:N24" si="9">((E23-C23)/(D23-C23))*100</f>
        <v>58.712795726278323</v>
      </c>
    </row>
    <row r="24" spans="2:14" x14ac:dyDescent="0.25">
      <c r="B24" t="s">
        <v>47</v>
      </c>
      <c r="C24" s="2">
        <v>18.331800000000001</v>
      </c>
      <c r="D24" s="2">
        <v>23.341699999999999</v>
      </c>
      <c r="E24" s="2">
        <v>21.303999999999998</v>
      </c>
      <c r="F24">
        <f t="shared" si="5"/>
        <v>2.037700000000001</v>
      </c>
      <c r="G24">
        <f t="shared" si="6"/>
        <v>2.9721999999999973</v>
      </c>
      <c r="H24">
        <f t="shared" si="7"/>
        <v>68.55864342910985</v>
      </c>
      <c r="J24">
        <f t="shared" si="8"/>
        <v>40.673466536258239</v>
      </c>
      <c r="N24">
        <f t="shared" si="9"/>
        <v>59.326533463741761</v>
      </c>
    </row>
    <row r="25" spans="2:14" x14ac:dyDescent="0.25">
      <c r="G25" t="s">
        <v>21</v>
      </c>
      <c r="H25">
        <f>AVERAGE(H22:H24)</f>
        <v>69.694336053627978</v>
      </c>
      <c r="I25" t="s">
        <v>21</v>
      </c>
      <c r="J25">
        <f>AVERAGE(J22:J24)</f>
        <v>41.069185186821848</v>
      </c>
      <c r="M25" t="s">
        <v>21</v>
      </c>
      <c r="N25">
        <f>AVERAGE(N22:N24)</f>
        <v>58.930814813178152</v>
      </c>
    </row>
    <row r="26" spans="2:14" x14ac:dyDescent="0.25">
      <c r="G26" t="s">
        <v>22</v>
      </c>
      <c r="H26">
        <f>STDEV(H22:H24)</f>
        <v>0.98527342292028897</v>
      </c>
      <c r="I26" t="s">
        <v>41</v>
      </c>
      <c r="J26">
        <f>STDEV(J22:J24)</f>
        <v>0.34329484964299523</v>
      </c>
      <c r="M26" t="s">
        <v>41</v>
      </c>
      <c r="N26">
        <f>STDEV(N22:N24)</f>
        <v>0.34329484964299745</v>
      </c>
    </row>
    <row r="28" spans="2:14" x14ac:dyDescent="0.25">
      <c r="B28" s="1" t="s">
        <v>37</v>
      </c>
    </row>
    <row r="35" spans="2:8" x14ac:dyDescent="0.25">
      <c r="F35" t="s">
        <v>24</v>
      </c>
      <c r="G35" t="s">
        <v>25</v>
      </c>
    </row>
    <row r="36" spans="2:8" x14ac:dyDescent="0.25">
      <c r="B36" t="s">
        <v>6</v>
      </c>
      <c r="C36" t="s">
        <v>1</v>
      </c>
      <c r="D36" t="s">
        <v>2</v>
      </c>
      <c r="E36" t="s">
        <v>3</v>
      </c>
      <c r="F36" t="s">
        <v>27</v>
      </c>
      <c r="G36" t="s">
        <v>23</v>
      </c>
      <c r="H36" t="s">
        <v>26</v>
      </c>
    </row>
    <row r="37" spans="2:8" x14ac:dyDescent="0.25">
      <c r="B37" t="s">
        <v>13</v>
      </c>
      <c r="C37" s="2">
        <v>18.875599999999999</v>
      </c>
      <c r="D37" s="2">
        <v>23.9373</v>
      </c>
      <c r="E37" s="2">
        <v>21.851089999999999</v>
      </c>
      <c r="F37" s="2">
        <f>D37-C37</f>
        <v>5.0617000000000019</v>
      </c>
      <c r="G37" s="2">
        <f>E37-C37</f>
        <v>2.9754900000000006</v>
      </c>
      <c r="H37" s="2">
        <f>(G37/F37)*100</f>
        <v>58.784400497856439</v>
      </c>
    </row>
    <row r="38" spans="2:8" x14ac:dyDescent="0.25">
      <c r="B38" t="s">
        <v>14</v>
      </c>
      <c r="C38" s="2">
        <v>19.860800000000001</v>
      </c>
      <c r="D38" s="2">
        <v>24.950900000000001</v>
      </c>
      <c r="E38" s="2">
        <v>22.835550000000001</v>
      </c>
      <c r="F38" s="2">
        <f t="shared" ref="F38:F39" si="10">D38-C38</f>
        <v>5.0900999999999996</v>
      </c>
      <c r="G38" s="2">
        <f t="shared" ref="G38:G39" si="11">E38-C38</f>
        <v>2.9747500000000002</v>
      </c>
      <c r="H38" s="2">
        <f t="shared" ref="H38:H39" si="12">(G38/F38)*100</f>
        <v>58.441877369796281</v>
      </c>
    </row>
    <row r="39" spans="2:8" x14ac:dyDescent="0.25">
      <c r="B39" t="s">
        <v>15</v>
      </c>
      <c r="C39" s="2">
        <v>18.331099999999999</v>
      </c>
      <c r="D39" s="2">
        <v>23.572199999999999</v>
      </c>
      <c r="E39" s="2">
        <v>21.452570000000001</v>
      </c>
      <c r="F39" s="2">
        <f t="shared" si="10"/>
        <v>5.2410999999999994</v>
      </c>
      <c r="G39" s="2">
        <f t="shared" si="11"/>
        <v>3.1214700000000022</v>
      </c>
      <c r="H39" s="2">
        <f t="shared" si="12"/>
        <v>59.557535631833062</v>
      </c>
    </row>
    <row r="40" spans="2:8" x14ac:dyDescent="0.25">
      <c r="G40" t="s">
        <v>21</v>
      </c>
      <c r="H40">
        <f>AVERAGE(H37:H39)</f>
        <v>58.927937833161934</v>
      </c>
    </row>
    <row r="41" spans="2:8" x14ac:dyDescent="0.25">
      <c r="G41" t="s">
        <v>41</v>
      </c>
      <c r="H41">
        <f>STDEV(H37:H39)</f>
        <v>0.57151164851005709</v>
      </c>
    </row>
    <row r="47" spans="2:8" x14ac:dyDescent="0.25">
      <c r="B47" s="1" t="s">
        <v>38</v>
      </c>
    </row>
    <row r="49" spans="2:13" x14ac:dyDescent="0.25">
      <c r="I49" t="s">
        <v>30</v>
      </c>
    </row>
    <row r="50" spans="2:13" x14ac:dyDescent="0.25">
      <c r="I50" t="s">
        <v>31</v>
      </c>
    </row>
    <row r="54" spans="2:13" x14ac:dyDescent="0.25">
      <c r="F54" t="s">
        <v>24</v>
      </c>
      <c r="G54" t="s">
        <v>29</v>
      </c>
    </row>
    <row r="55" spans="2:13" x14ac:dyDescent="0.25">
      <c r="B55" t="s">
        <v>6</v>
      </c>
      <c r="C55" t="s">
        <v>1</v>
      </c>
      <c r="D55" t="s">
        <v>2</v>
      </c>
      <c r="E55" t="s">
        <v>28</v>
      </c>
      <c r="F55" t="s">
        <v>27</v>
      </c>
      <c r="G55" t="s">
        <v>32</v>
      </c>
      <c r="H55" t="s">
        <v>33</v>
      </c>
      <c r="K55" t="s">
        <v>59</v>
      </c>
      <c r="L55" t="s">
        <v>33</v>
      </c>
      <c r="M55" t="s">
        <v>70</v>
      </c>
    </row>
    <row r="56" spans="2:13" x14ac:dyDescent="0.25">
      <c r="B56" t="s">
        <v>13</v>
      </c>
      <c r="C56" s="2">
        <v>18.875599999999999</v>
      </c>
      <c r="D56" s="2">
        <v>23.9373</v>
      </c>
      <c r="E56">
        <v>20.639299999999999</v>
      </c>
      <c r="F56">
        <f>D56-C56</f>
        <v>5.0617000000000019</v>
      </c>
      <c r="G56">
        <f>E56-C56</f>
        <v>1.7637</v>
      </c>
      <c r="H56">
        <f>(G56/F56)*100</f>
        <v>34.844024734772887</v>
      </c>
      <c r="K56">
        <v>58.862523390532303</v>
      </c>
      <c r="L56">
        <v>34.844024734772887</v>
      </c>
      <c r="M56">
        <f>K56-L56</f>
        <v>24.018498655759416</v>
      </c>
    </row>
    <row r="57" spans="2:13" x14ac:dyDescent="0.25">
      <c r="B57" t="s">
        <v>14</v>
      </c>
      <c r="C57" s="2">
        <v>19.860800000000001</v>
      </c>
      <c r="D57" s="2">
        <v>24.950900000000001</v>
      </c>
      <c r="E57">
        <v>21.6206</v>
      </c>
      <c r="F57">
        <f t="shared" ref="F57:F58" si="13">D57-C57</f>
        <v>5.0900999999999996</v>
      </c>
      <c r="G57">
        <f t="shared" ref="G57:G58" si="14">E57-C57</f>
        <v>1.7597999999999985</v>
      </c>
      <c r="H57">
        <f t="shared" ref="H57:H58" si="15">(G57/F57)*100</f>
        <v>34.572994636647579</v>
      </c>
      <c r="K57">
        <v>58.541052799235494</v>
      </c>
      <c r="L57">
        <v>34.572994636647579</v>
      </c>
      <c r="M57">
        <f t="shared" ref="M57:M58" si="16">K57-L57</f>
        <v>23.968058162587916</v>
      </c>
    </row>
    <row r="58" spans="2:13" x14ac:dyDescent="0.25">
      <c r="B58" t="s">
        <v>15</v>
      </c>
      <c r="C58" s="2">
        <v>18.331099999999999</v>
      </c>
      <c r="D58" s="2">
        <v>23.572199999999999</v>
      </c>
      <c r="E58">
        <v>20.1417</v>
      </c>
      <c r="F58">
        <f t="shared" si="13"/>
        <v>5.2410999999999994</v>
      </c>
      <c r="G58">
        <f t="shared" si="14"/>
        <v>1.8106000000000009</v>
      </c>
      <c r="H58">
        <f t="shared" si="15"/>
        <v>34.546183053175881</v>
      </c>
      <c r="K58">
        <v>58.694465031009834</v>
      </c>
      <c r="L58">
        <v>34.546183053175881</v>
      </c>
      <c r="M58">
        <f t="shared" si="16"/>
        <v>24.148281977833953</v>
      </c>
    </row>
    <row r="59" spans="2:13" x14ac:dyDescent="0.25">
      <c r="G59" t="s">
        <v>21</v>
      </c>
      <c r="H59">
        <f>AVERAGE(H56:H58)</f>
        <v>34.65440080819878</v>
      </c>
      <c r="L59" t="s">
        <v>21</v>
      </c>
      <c r="M59">
        <f>AVERAGE(M56:M58)</f>
        <v>24.044946265393762</v>
      </c>
    </row>
    <row r="60" spans="2:13" x14ac:dyDescent="0.25">
      <c r="G60" t="s">
        <v>41</v>
      </c>
      <c r="H60">
        <f>STDEV(H56:H58)</f>
        <v>0.1647654102022057</v>
      </c>
      <c r="L60" t="s">
        <v>41</v>
      </c>
      <c r="M60">
        <f>STDEV(M56:M58)</f>
        <v>9.297721730073194E-2</v>
      </c>
    </row>
    <row r="64" spans="2:13" x14ac:dyDescent="0.25">
      <c r="B64" s="1" t="s">
        <v>39</v>
      </c>
    </row>
    <row r="75" spans="2:6" x14ac:dyDescent="0.25">
      <c r="B75" t="s">
        <v>6</v>
      </c>
      <c r="C75" t="s">
        <v>34</v>
      </c>
      <c r="D75" t="s">
        <v>35</v>
      </c>
      <c r="E75" t="s">
        <v>36</v>
      </c>
      <c r="F75" t="s">
        <v>40</v>
      </c>
    </row>
  </sheetData>
  <mergeCells count="1">
    <mergeCell ref="J15:Q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5"/>
  <sheetViews>
    <sheetView tabSelected="1" topLeftCell="A40" workbookViewId="0">
      <selection activeCell="O59" sqref="O59"/>
    </sheetView>
  </sheetViews>
  <sheetFormatPr defaultRowHeight="15" x14ac:dyDescent="0.25"/>
  <cols>
    <col min="6" max="6" width="15.85546875" customWidth="1"/>
    <col min="7" max="7" width="15.140625" customWidth="1"/>
    <col min="8" max="8" width="22" customWidth="1"/>
  </cols>
  <sheetData>
    <row r="2" spans="2:17" x14ac:dyDescent="0.25">
      <c r="B2" s="1" t="s">
        <v>0</v>
      </c>
    </row>
    <row r="15" spans="2:17" x14ac:dyDescent="0.25">
      <c r="H15" t="s">
        <v>54</v>
      </c>
      <c r="J15" s="5" t="s">
        <v>55</v>
      </c>
      <c r="K15" s="5"/>
      <c r="L15" s="5"/>
      <c r="M15" s="5"/>
      <c r="N15" s="5"/>
      <c r="O15" s="5"/>
      <c r="P15" s="5"/>
      <c r="Q15" s="5"/>
    </row>
    <row r="16" spans="2:17" x14ac:dyDescent="0.25">
      <c r="B16" t="s">
        <v>6</v>
      </c>
      <c r="C16" t="s">
        <v>1</v>
      </c>
      <c r="D16" t="s">
        <v>2</v>
      </c>
      <c r="E16" t="s">
        <v>3</v>
      </c>
      <c r="F16" t="s">
        <v>4</v>
      </c>
      <c r="G16" t="s">
        <v>5</v>
      </c>
      <c r="H16" t="s">
        <v>58</v>
      </c>
      <c r="J16" t="s">
        <v>58</v>
      </c>
      <c r="N16" t="s">
        <v>59</v>
      </c>
      <c r="O16" t="s">
        <v>56</v>
      </c>
    </row>
    <row r="17" spans="2:14" x14ac:dyDescent="0.25">
      <c r="B17" t="s">
        <v>16</v>
      </c>
      <c r="C17">
        <v>22.337599999999998</v>
      </c>
      <c r="D17">
        <v>27.4694</v>
      </c>
      <c r="E17">
        <v>25.589500000000001</v>
      </c>
      <c r="F17">
        <f>D17-E17</f>
        <v>1.8798999999999992</v>
      </c>
      <c r="G17">
        <f>E17-C17</f>
        <v>3.2519000000000027</v>
      </c>
      <c r="H17">
        <f>((D17-E17)/(E17-C17))*100</f>
        <v>57.809280728189606</v>
      </c>
      <c r="J17">
        <f>(D17-E17)/(D17-C17)*100</f>
        <v>36.632370708133571</v>
      </c>
      <c r="N17">
        <f>((E17-C17)/(D17-C17))*100</f>
        <v>63.367629291866436</v>
      </c>
    </row>
    <row r="18" spans="2:14" x14ac:dyDescent="0.25">
      <c r="B18" t="s">
        <v>17</v>
      </c>
      <c r="C18">
        <v>17.936199999999999</v>
      </c>
      <c r="D18">
        <v>23.154499999999999</v>
      </c>
      <c r="E18">
        <v>21.259599999999999</v>
      </c>
      <c r="F18">
        <f t="shared" ref="F18:F19" si="0">D18-E18</f>
        <v>1.8948999999999998</v>
      </c>
      <c r="G18">
        <f t="shared" ref="G18:G19" si="1">E18-C18</f>
        <v>3.3233999999999995</v>
      </c>
      <c r="H18">
        <f t="shared" ref="H18:H19" si="2">((D18-E18)/(E18-C18))*100</f>
        <v>57.016910392971056</v>
      </c>
      <c r="J18">
        <f t="shared" ref="J18:J19" si="3">(D18-E18)/(D18-C18)*100</f>
        <v>36.312592223521072</v>
      </c>
      <c r="N18">
        <f t="shared" ref="N18:N19" si="4">((E18-C18)/(D18-C18))*100</f>
        <v>63.687407776478935</v>
      </c>
    </row>
    <row r="19" spans="2:14" x14ac:dyDescent="0.25">
      <c r="B19" t="s">
        <v>18</v>
      </c>
      <c r="C19">
        <v>19.111799999999999</v>
      </c>
      <c r="D19">
        <v>24.526499999999999</v>
      </c>
      <c r="E19" s="3">
        <v>22.714400000000001</v>
      </c>
      <c r="F19">
        <f t="shared" si="0"/>
        <v>1.8120999999999974</v>
      </c>
      <c r="G19">
        <f t="shared" si="1"/>
        <v>3.6026000000000025</v>
      </c>
      <c r="H19">
        <f t="shared" si="2"/>
        <v>50.299783489701774</v>
      </c>
      <c r="J19">
        <f t="shared" si="3"/>
        <v>33.466304689087067</v>
      </c>
      <c r="L19" s="2"/>
      <c r="N19">
        <f t="shared" si="4"/>
        <v>66.533695310912933</v>
      </c>
    </row>
    <row r="20" spans="2:14" x14ac:dyDescent="0.25">
      <c r="G20" t="s">
        <v>21</v>
      </c>
      <c r="H20">
        <f>AVERAGE(H17:H19)</f>
        <v>55.04199153695415</v>
      </c>
      <c r="I20" t="s">
        <v>21</v>
      </c>
      <c r="J20">
        <f>AVERAGE(J17:J19)</f>
        <v>35.470422540247235</v>
      </c>
      <c r="M20" t="s">
        <v>21</v>
      </c>
      <c r="N20">
        <f>AVERAGE(N17:N19)</f>
        <v>64.529577459752772</v>
      </c>
    </row>
    <row r="21" spans="2:14" x14ac:dyDescent="0.25">
      <c r="G21" t="s">
        <v>22</v>
      </c>
      <c r="H21">
        <f>STDEV(H17:H19)</f>
        <v>4.1259381429685114</v>
      </c>
      <c r="I21" t="s">
        <v>41</v>
      </c>
      <c r="J21">
        <f>STDEV(J17:J19)</f>
        <v>1.7429661043202787</v>
      </c>
      <c r="M21" t="s">
        <v>41</v>
      </c>
      <c r="N21">
        <f>STDEV(N17:N19)</f>
        <v>1.7429661043202744</v>
      </c>
    </row>
    <row r="22" spans="2:14" x14ac:dyDescent="0.25">
      <c r="B22" t="s">
        <v>48</v>
      </c>
      <c r="C22">
        <v>19.8614</v>
      </c>
      <c r="D22">
        <v>24.978200000000001</v>
      </c>
      <c r="E22">
        <v>23.0639</v>
      </c>
      <c r="F22">
        <f>D22-E22</f>
        <v>1.9143000000000008</v>
      </c>
      <c r="G22">
        <f>E22-C22</f>
        <v>3.2025000000000006</v>
      </c>
      <c r="H22">
        <f>((D22-E22)/(E22-C22))*100</f>
        <v>59.77517564402811</v>
      </c>
      <c r="J22">
        <f>(D22-E22)/(D22-C22)*100</f>
        <v>37.412054409005634</v>
      </c>
      <c r="N22">
        <f>((E22-C22)/(D22-C22))*100</f>
        <v>62.587945590994366</v>
      </c>
    </row>
    <row r="23" spans="2:14" x14ac:dyDescent="0.25">
      <c r="B23" t="s">
        <v>49</v>
      </c>
      <c r="C23">
        <v>18.428599999999999</v>
      </c>
      <c r="D23">
        <v>23.636399999999998</v>
      </c>
      <c r="E23">
        <v>21.778700000000001</v>
      </c>
      <c r="F23">
        <f t="shared" ref="F23:F24" si="5">D23-E23</f>
        <v>1.8576999999999977</v>
      </c>
      <c r="G23">
        <f t="shared" ref="G23:G24" si="6">E23-C23</f>
        <v>3.3501000000000012</v>
      </c>
      <c r="H23">
        <f t="shared" ref="H23:H24" si="7">((D23-E23)/(E23-C23))*100</f>
        <v>55.452076057431029</v>
      </c>
      <c r="J23">
        <f t="shared" ref="J23:J24" si="8">(D23-E23)/(D23-C23)*100</f>
        <v>35.671492760858676</v>
      </c>
      <c r="N23">
        <f t="shared" ref="N23:N24" si="9">((E23-C23)/(D23-C23))*100</f>
        <v>64.328507239141317</v>
      </c>
    </row>
    <row r="24" spans="2:14" x14ac:dyDescent="0.25">
      <c r="B24" t="s">
        <v>50</v>
      </c>
      <c r="C24">
        <v>19.811299999999999</v>
      </c>
      <c r="D24">
        <v>24.835100000000001</v>
      </c>
      <c r="E24">
        <v>22.933499999999999</v>
      </c>
      <c r="F24">
        <f t="shared" si="5"/>
        <v>1.901600000000002</v>
      </c>
      <c r="G24">
        <f t="shared" si="6"/>
        <v>3.1221999999999994</v>
      </c>
      <c r="H24">
        <f t="shared" si="7"/>
        <v>60.905771571327982</v>
      </c>
      <c r="J24">
        <f t="shared" si="8"/>
        <v>37.851825311517203</v>
      </c>
      <c r="N24">
        <f t="shared" si="9"/>
        <v>62.148174688482797</v>
      </c>
    </row>
    <row r="25" spans="2:14" x14ac:dyDescent="0.25">
      <c r="G25" t="s">
        <v>21</v>
      </c>
      <c r="H25">
        <f>AVERAGE(H22:H24)</f>
        <v>58.711007757595702</v>
      </c>
      <c r="I25" t="s">
        <v>21</v>
      </c>
      <c r="J25">
        <f>AVERAGE(J22:J24)</f>
        <v>36.97845749379384</v>
      </c>
      <c r="M25" t="s">
        <v>21</v>
      </c>
      <c r="N25">
        <f>AVERAGE(N22:N24)</f>
        <v>63.021542506206153</v>
      </c>
    </row>
    <row r="26" spans="2:14" x14ac:dyDescent="0.25">
      <c r="G26" t="s">
        <v>22</v>
      </c>
      <c r="H26">
        <f>STDEV(H22:H24)</f>
        <v>2.8783743080878907</v>
      </c>
      <c r="I26" t="s">
        <v>41</v>
      </c>
      <c r="J26">
        <f>STDEV(J22:J24)</f>
        <v>1.1530252475666647</v>
      </c>
      <c r="M26" t="s">
        <v>41</v>
      </c>
      <c r="N26">
        <f>STDEV(N22:N24)</f>
        <v>1.1530252475666607</v>
      </c>
    </row>
    <row r="28" spans="2:14" x14ac:dyDescent="0.25">
      <c r="B28" s="1" t="s">
        <v>37</v>
      </c>
    </row>
    <row r="35" spans="2:8" x14ac:dyDescent="0.25">
      <c r="F35" t="s">
        <v>24</v>
      </c>
      <c r="G35" t="s">
        <v>25</v>
      </c>
    </row>
    <row r="36" spans="2:8" x14ac:dyDescent="0.25">
      <c r="B36" t="s">
        <v>6</v>
      </c>
      <c r="C36" t="s">
        <v>1</v>
      </c>
      <c r="D36" t="s">
        <v>2</v>
      </c>
      <c r="E36" t="s">
        <v>3</v>
      </c>
      <c r="F36" t="s">
        <v>27</v>
      </c>
      <c r="G36" t="s">
        <v>23</v>
      </c>
      <c r="H36" t="s">
        <v>26</v>
      </c>
    </row>
    <row r="37" spans="2:8" x14ac:dyDescent="0.25">
      <c r="B37" t="s">
        <v>16</v>
      </c>
      <c r="C37" s="2">
        <v>19.748799999999999</v>
      </c>
      <c r="D37" s="2">
        <v>25.1311</v>
      </c>
      <c r="E37" s="2">
        <v>23.073899999999998</v>
      </c>
      <c r="F37" s="2">
        <f>D37-C37</f>
        <v>5.3823000000000008</v>
      </c>
      <c r="G37" s="2">
        <f>E37-C37</f>
        <v>3.3250999999999991</v>
      </c>
      <c r="H37" s="2">
        <f>(G37/F37)*100</f>
        <v>61.778421864258746</v>
      </c>
    </row>
    <row r="38" spans="2:8" x14ac:dyDescent="0.25">
      <c r="B38" t="s">
        <v>17</v>
      </c>
      <c r="C38" s="2">
        <v>19.8108</v>
      </c>
      <c r="D38" s="2">
        <v>25.1111</v>
      </c>
      <c r="E38" s="2">
        <v>23.095500000000001</v>
      </c>
      <c r="F38" s="2">
        <f t="shared" ref="F38:F39" si="10">D38-C38</f>
        <v>5.3003</v>
      </c>
      <c r="G38" s="2">
        <f t="shared" ref="G38:G39" si="11">E38-C38</f>
        <v>3.2847000000000008</v>
      </c>
      <c r="H38" s="2">
        <f t="shared" ref="H38:H39" si="12">(G38/F38)*100</f>
        <v>61.971963851102785</v>
      </c>
    </row>
    <row r="39" spans="2:8" x14ac:dyDescent="0.25">
      <c r="B39" t="s">
        <v>18</v>
      </c>
      <c r="C39" s="2">
        <v>19.1111</v>
      </c>
      <c r="D39" s="2">
        <v>24.237100000000002</v>
      </c>
      <c r="E39" s="2">
        <v>22.33258</v>
      </c>
      <c r="F39" s="2">
        <f t="shared" si="10"/>
        <v>5.1260000000000012</v>
      </c>
      <c r="G39" s="2">
        <f t="shared" si="11"/>
        <v>3.2214799999999997</v>
      </c>
      <c r="H39" s="2">
        <f t="shared" si="12"/>
        <v>62.845883730003884</v>
      </c>
    </row>
    <row r="40" spans="2:8" x14ac:dyDescent="0.25">
      <c r="G40" t="s">
        <v>21</v>
      </c>
      <c r="H40">
        <f>AVERAGE(H37:H39)</f>
        <v>62.198756481788472</v>
      </c>
    </row>
    <row r="41" spans="2:8" x14ac:dyDescent="0.25">
      <c r="G41" t="s">
        <v>41</v>
      </c>
      <c r="H41">
        <f>STDEV(H37:H39)</f>
        <v>0.56872214806970822</v>
      </c>
    </row>
    <row r="47" spans="2:8" x14ac:dyDescent="0.25">
      <c r="B47" s="1" t="s">
        <v>38</v>
      </c>
    </row>
    <row r="49" spans="2:13" x14ac:dyDescent="0.25">
      <c r="I49" t="s">
        <v>30</v>
      </c>
    </row>
    <row r="50" spans="2:13" x14ac:dyDescent="0.25">
      <c r="I50" t="s">
        <v>31</v>
      </c>
    </row>
    <row r="54" spans="2:13" x14ac:dyDescent="0.25">
      <c r="F54" t="s">
        <v>24</v>
      </c>
      <c r="G54" t="s">
        <v>29</v>
      </c>
    </row>
    <row r="55" spans="2:13" x14ac:dyDescent="0.25">
      <c r="B55" t="s">
        <v>6</v>
      </c>
      <c r="C55" t="s">
        <v>1</v>
      </c>
      <c r="D55" t="s">
        <v>2</v>
      </c>
      <c r="E55" t="s">
        <v>28</v>
      </c>
      <c r="F55" t="s">
        <v>27</v>
      </c>
      <c r="G55" t="s">
        <v>32</v>
      </c>
      <c r="H55" t="s">
        <v>33</v>
      </c>
      <c r="K55" t="s">
        <v>59</v>
      </c>
      <c r="L55" t="s">
        <v>33</v>
      </c>
      <c r="M55" t="s">
        <v>70</v>
      </c>
    </row>
    <row r="56" spans="2:13" x14ac:dyDescent="0.25">
      <c r="B56" t="s">
        <v>16</v>
      </c>
      <c r="C56" s="2">
        <v>19.748799999999999</v>
      </c>
      <c r="D56" s="2">
        <v>25.1311</v>
      </c>
      <c r="E56">
        <v>21.785399999999999</v>
      </c>
      <c r="F56">
        <f>D56-C56</f>
        <v>5.3823000000000008</v>
      </c>
      <c r="G56">
        <f>E56-C56</f>
        <v>2.0366</v>
      </c>
      <c r="H56">
        <f>(G56/F56)*100</f>
        <v>37.838842130687617</v>
      </c>
      <c r="K56">
        <v>63.367629291866436</v>
      </c>
      <c r="L56">
        <v>37.838842130687617</v>
      </c>
      <c r="M56">
        <f>K56-L56</f>
        <v>25.528787161178819</v>
      </c>
    </row>
    <row r="57" spans="2:13" x14ac:dyDescent="0.25">
      <c r="B57" t="s">
        <v>17</v>
      </c>
      <c r="C57" s="2">
        <v>19.8108</v>
      </c>
      <c r="D57" s="2">
        <v>25.1111</v>
      </c>
      <c r="E57">
        <v>21.798400000000001</v>
      </c>
      <c r="F57">
        <f t="shared" ref="F57:F58" si="13">D57-C57</f>
        <v>5.3003</v>
      </c>
      <c r="G57">
        <f t="shared" ref="G57:G58" si="14">E57-C57</f>
        <v>1.9876000000000005</v>
      </c>
      <c r="H57">
        <f t="shared" ref="H57:H58" si="15">(G57/F57)*100</f>
        <v>37.4997641642926</v>
      </c>
      <c r="K57">
        <v>63.687407776478935</v>
      </c>
      <c r="L57">
        <v>37.4997641642926</v>
      </c>
      <c r="M57">
        <f t="shared" ref="M57:M58" si="16">K57-L57</f>
        <v>26.187643612186335</v>
      </c>
    </row>
    <row r="58" spans="2:13" x14ac:dyDescent="0.25">
      <c r="B58" t="s">
        <v>18</v>
      </c>
      <c r="C58" s="2">
        <v>19.1111</v>
      </c>
      <c r="D58" s="2">
        <v>24.237100000000002</v>
      </c>
      <c r="E58">
        <v>21.038699999999999</v>
      </c>
      <c r="F58">
        <f t="shared" si="13"/>
        <v>5.1260000000000012</v>
      </c>
      <c r="G58">
        <f t="shared" si="14"/>
        <v>1.9275999999999982</v>
      </c>
      <c r="H58">
        <f t="shared" si="15"/>
        <v>37.604369879047944</v>
      </c>
      <c r="K58">
        <v>66.533695310912933</v>
      </c>
      <c r="L58">
        <v>37.604369879047944</v>
      </c>
      <c r="M58">
        <f t="shared" si="16"/>
        <v>28.929325431864989</v>
      </c>
    </row>
    <row r="59" spans="2:13" x14ac:dyDescent="0.25">
      <c r="G59" t="s">
        <v>21</v>
      </c>
      <c r="H59">
        <f>AVERAGE(H56:H58)</f>
        <v>37.647658724676056</v>
      </c>
      <c r="L59" t="s">
        <v>21</v>
      </c>
      <c r="M59">
        <f>AVERAGE(M56:M58)</f>
        <v>26.881918735076713</v>
      </c>
    </row>
    <row r="60" spans="2:13" x14ac:dyDescent="0.25">
      <c r="G60" t="s">
        <v>41</v>
      </c>
      <c r="H60">
        <f>STDEV(H56:H58)</f>
        <v>0.17363441462021803</v>
      </c>
      <c r="L60" t="s">
        <v>41</v>
      </c>
      <c r="M60">
        <f>STDEV(M56:M58)</f>
        <v>1.8034490822583984</v>
      </c>
    </row>
    <row r="64" spans="2:13" x14ac:dyDescent="0.25">
      <c r="B64" s="1" t="s">
        <v>39</v>
      </c>
    </row>
    <row r="75" spans="2:6" x14ac:dyDescent="0.25">
      <c r="B75" t="s">
        <v>6</v>
      </c>
      <c r="C75" t="s">
        <v>34</v>
      </c>
      <c r="D75" t="s">
        <v>35</v>
      </c>
      <c r="E75" t="s">
        <v>36</v>
      </c>
      <c r="F75" t="s">
        <v>40</v>
      </c>
    </row>
  </sheetData>
  <mergeCells count="1">
    <mergeCell ref="J15:Q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3"/>
  <sheetViews>
    <sheetView workbookViewId="0">
      <selection activeCell="Q46" sqref="Q46"/>
    </sheetView>
  </sheetViews>
  <sheetFormatPr defaultRowHeight="15" x14ac:dyDescent="0.25"/>
  <cols>
    <col min="6" max="6" width="16.140625" customWidth="1"/>
    <col min="7" max="7" width="16.85546875" customWidth="1"/>
    <col min="8" max="8" width="21.7109375" customWidth="1"/>
  </cols>
  <sheetData>
    <row r="2" spans="2:17" x14ac:dyDescent="0.25">
      <c r="B2" s="1" t="s">
        <v>0</v>
      </c>
    </row>
    <row r="15" spans="2:17" x14ac:dyDescent="0.25">
      <c r="H15" t="s">
        <v>54</v>
      </c>
      <c r="J15" s="5" t="s">
        <v>55</v>
      </c>
      <c r="K15" s="5"/>
      <c r="L15" s="5"/>
      <c r="M15" s="5"/>
      <c r="N15" s="5"/>
      <c r="O15" s="5"/>
      <c r="P15" s="5"/>
      <c r="Q15" s="5"/>
    </row>
    <row r="16" spans="2:17" x14ac:dyDescent="0.25">
      <c r="B16" t="s">
        <v>6</v>
      </c>
      <c r="C16" t="s">
        <v>1</v>
      </c>
      <c r="D16" t="s">
        <v>2</v>
      </c>
      <c r="E16" t="s">
        <v>3</v>
      </c>
      <c r="F16" t="s">
        <v>4</v>
      </c>
      <c r="G16" t="s">
        <v>5</v>
      </c>
      <c r="H16" t="s">
        <v>58</v>
      </c>
      <c r="J16" t="s">
        <v>58</v>
      </c>
      <c r="N16" t="s">
        <v>59</v>
      </c>
      <c r="O16" t="s">
        <v>56</v>
      </c>
    </row>
    <row r="17" spans="2:14" x14ac:dyDescent="0.25">
      <c r="B17" t="s">
        <v>19</v>
      </c>
      <c r="C17">
        <v>21.785299999999999</v>
      </c>
      <c r="D17">
        <v>24.825299999999999</v>
      </c>
      <c r="E17">
        <v>23.314599999999999</v>
      </c>
      <c r="F17">
        <f>D17-E17</f>
        <v>1.5106999999999999</v>
      </c>
      <c r="G17">
        <f>E17-C17</f>
        <v>1.5292999999999992</v>
      </c>
      <c r="H17">
        <f>((D17-E17)/(E17-C17))*100</f>
        <v>98.783757274570121</v>
      </c>
      <c r="J17">
        <f>(D17-E17)/(D17-C17)*100</f>
        <v>49.694078947368432</v>
      </c>
      <c r="N17">
        <f>((E17-C17)/(D17-C17))*100</f>
        <v>50.305921052631561</v>
      </c>
    </row>
    <row r="18" spans="2:14" x14ac:dyDescent="0.25">
      <c r="B18" t="s">
        <v>20</v>
      </c>
      <c r="C18">
        <v>17.936199999999999</v>
      </c>
      <c r="D18">
        <v>20.691199999999998</v>
      </c>
      <c r="E18">
        <v>19.115200000000002</v>
      </c>
      <c r="F18">
        <f t="shared" ref="F18:F19" si="0">D18-E18</f>
        <v>1.575999999999997</v>
      </c>
      <c r="G18">
        <f t="shared" ref="G18:G19" si="1">E18-C18</f>
        <v>1.179000000000002</v>
      </c>
      <c r="H18">
        <f t="shared" ref="H18:H19" si="2">((D18-E18)/(E18-C18))*100</f>
        <v>133.67260390161104</v>
      </c>
      <c r="J18">
        <f t="shared" ref="J18:J20" si="3">(D18-E18)/(D18-C18)*100</f>
        <v>57.205081669691381</v>
      </c>
      <c r="N18">
        <f t="shared" ref="N18:N19" si="4">((E18-C18)/(D18-C18))*100</f>
        <v>42.794918330308619</v>
      </c>
    </row>
    <row r="19" spans="2:14" x14ac:dyDescent="0.25">
      <c r="B19" t="s">
        <v>51</v>
      </c>
      <c r="C19">
        <v>14.7996</v>
      </c>
      <c r="D19">
        <v>15.8262</v>
      </c>
      <c r="E19">
        <v>15.2049</v>
      </c>
      <c r="F19">
        <f t="shared" si="0"/>
        <v>0.62129999999999974</v>
      </c>
      <c r="G19">
        <f t="shared" si="1"/>
        <v>0.40530000000000044</v>
      </c>
      <c r="H19">
        <f t="shared" si="2"/>
        <v>153.29385640266446</v>
      </c>
      <c r="J19">
        <f t="shared" si="3"/>
        <v>60.520163646990035</v>
      </c>
      <c r="N19">
        <f t="shared" si="4"/>
        <v>39.479836353009972</v>
      </c>
    </row>
    <row r="20" spans="2:14" x14ac:dyDescent="0.25">
      <c r="B20" t="s">
        <v>52</v>
      </c>
      <c r="C20">
        <v>15.475099999999999</v>
      </c>
      <c r="D20">
        <v>16.5474</v>
      </c>
      <c r="E20">
        <v>15.8912</v>
      </c>
      <c r="F20">
        <f t="shared" ref="F20" si="5">D20-E20</f>
        <v>0.65620000000000012</v>
      </c>
      <c r="G20">
        <f t="shared" ref="G20" si="6">E20-C20</f>
        <v>0.41610000000000014</v>
      </c>
      <c r="H20">
        <f>((D20-E20)/(E20-C20))*100</f>
        <v>157.70247536649842</v>
      </c>
      <c r="J20">
        <f t="shared" si="3"/>
        <v>61.195560943765734</v>
      </c>
      <c r="N20">
        <f>((E20-C20)/(D20-C20))*100</f>
        <v>38.804439056234266</v>
      </c>
    </row>
    <row r="21" spans="2:14" x14ac:dyDescent="0.25">
      <c r="I21" t="s">
        <v>21</v>
      </c>
      <c r="J21">
        <f>AVERAGE(J18:J20)</f>
        <v>59.640268753482388</v>
      </c>
      <c r="M21" t="s">
        <v>21</v>
      </c>
      <c r="N21">
        <f>AVERAGE(N18:N20)</f>
        <v>40.359731246517619</v>
      </c>
    </row>
    <row r="22" spans="2:14" x14ac:dyDescent="0.25">
      <c r="I22" t="s">
        <v>41</v>
      </c>
      <c r="J22">
        <f>STDEV(J18:J20)</f>
        <v>2.1358001959265467</v>
      </c>
      <c r="M22" t="s">
        <v>41</v>
      </c>
      <c r="N22">
        <f>STDEV(N18:N20)</f>
        <v>2.1358001959265454</v>
      </c>
    </row>
    <row r="26" spans="2:14" x14ac:dyDescent="0.25">
      <c r="B26" s="1" t="s">
        <v>37</v>
      </c>
    </row>
    <row r="33" spans="2:9" x14ac:dyDescent="0.25">
      <c r="F33" t="s">
        <v>24</v>
      </c>
      <c r="G33" t="s">
        <v>25</v>
      </c>
    </row>
    <row r="34" spans="2:9" x14ac:dyDescent="0.25">
      <c r="B34" t="s">
        <v>6</v>
      </c>
      <c r="C34" t="s">
        <v>1</v>
      </c>
      <c r="D34" t="s">
        <v>2</v>
      </c>
      <c r="E34" t="s">
        <v>3</v>
      </c>
      <c r="F34" t="s">
        <v>27</v>
      </c>
      <c r="G34" t="s">
        <v>23</v>
      </c>
      <c r="H34" t="s">
        <v>26</v>
      </c>
    </row>
    <row r="35" spans="2:9" x14ac:dyDescent="0.25">
      <c r="B35" t="s">
        <v>19</v>
      </c>
      <c r="C35">
        <v>19.472100000000001</v>
      </c>
      <c r="D35">
        <v>21.639600000000002</v>
      </c>
      <c r="E35">
        <v>20.316549999999999</v>
      </c>
      <c r="F35">
        <f>D35-C35</f>
        <v>2.1675000000000004</v>
      </c>
      <c r="G35">
        <f>E35-C35</f>
        <v>0.84444999999999837</v>
      </c>
      <c r="H35">
        <f>(G35/F35)*100</f>
        <v>38.959630911187922</v>
      </c>
    </row>
    <row r="36" spans="2:9" x14ac:dyDescent="0.25">
      <c r="B36" t="s">
        <v>53</v>
      </c>
      <c r="C36">
        <v>17.935600000000001</v>
      </c>
      <c r="D36">
        <v>20.052499999999998</v>
      </c>
      <c r="E36">
        <v>18.78454</v>
      </c>
      <c r="F36">
        <f t="shared" ref="F36:F37" si="7">D36-C36</f>
        <v>2.1168999999999976</v>
      </c>
      <c r="G36">
        <f t="shared" ref="G36:G37" si="8">E36-C36</f>
        <v>0.84893999999999892</v>
      </c>
      <c r="H36">
        <f t="shared" ref="H36:H37" si="9">(G36/F36)*100</f>
        <v>40.10298077377297</v>
      </c>
    </row>
    <row r="37" spans="2:9" x14ac:dyDescent="0.25">
      <c r="B37" t="s">
        <v>20</v>
      </c>
      <c r="C37">
        <v>19.8002</v>
      </c>
      <c r="D37">
        <v>21.926100000000002</v>
      </c>
      <c r="E37">
        <v>20.649529999999999</v>
      </c>
      <c r="F37">
        <f t="shared" si="7"/>
        <v>2.1259000000000015</v>
      </c>
      <c r="G37">
        <f t="shared" si="8"/>
        <v>0.84932999999999836</v>
      </c>
      <c r="H37">
        <f t="shared" si="9"/>
        <v>39.951549931793487</v>
      </c>
    </row>
    <row r="38" spans="2:9" x14ac:dyDescent="0.25">
      <c r="G38" t="s">
        <v>21</v>
      </c>
      <c r="H38">
        <f>AVERAGE(H35:H37)</f>
        <v>39.6713872055848</v>
      </c>
    </row>
    <row r="39" spans="2:9" x14ac:dyDescent="0.25">
      <c r="G39" t="s">
        <v>41</v>
      </c>
      <c r="H39">
        <f>STDEV(H35:H37)</f>
        <v>0.62103187674694083</v>
      </c>
    </row>
    <row r="45" spans="2:9" x14ac:dyDescent="0.25">
      <c r="B45" s="1" t="s">
        <v>38</v>
      </c>
    </row>
    <row r="47" spans="2:9" x14ac:dyDescent="0.25">
      <c r="I47" t="s">
        <v>30</v>
      </c>
    </row>
    <row r="48" spans="2:9" x14ac:dyDescent="0.25">
      <c r="I48" t="s">
        <v>31</v>
      </c>
    </row>
    <row r="52" spans="2:13" x14ac:dyDescent="0.25">
      <c r="F52" t="s">
        <v>24</v>
      </c>
      <c r="G52" t="s">
        <v>29</v>
      </c>
    </row>
    <row r="53" spans="2:13" x14ac:dyDescent="0.25">
      <c r="B53" t="s">
        <v>6</v>
      </c>
      <c r="C53" t="s">
        <v>1</v>
      </c>
      <c r="D53" t="s">
        <v>2</v>
      </c>
      <c r="E53" t="s">
        <v>28</v>
      </c>
      <c r="F53" t="s">
        <v>27</v>
      </c>
      <c r="G53" t="s">
        <v>32</v>
      </c>
      <c r="H53" t="s">
        <v>33</v>
      </c>
      <c r="K53" t="s">
        <v>69</v>
      </c>
      <c r="L53" t="s">
        <v>33</v>
      </c>
      <c r="M53" t="s">
        <v>70</v>
      </c>
    </row>
    <row r="54" spans="2:13" x14ac:dyDescent="0.25">
      <c r="B54" t="s">
        <v>19</v>
      </c>
      <c r="C54">
        <v>19.472100000000001</v>
      </c>
      <c r="D54">
        <v>21.639600000000002</v>
      </c>
      <c r="E54">
        <v>19.503499999999999</v>
      </c>
      <c r="F54">
        <f>D54-C54</f>
        <v>2.1675000000000004</v>
      </c>
      <c r="G54">
        <f>E54-C54</f>
        <v>3.1399999999997874E-2</v>
      </c>
      <c r="H54">
        <f>(G54/F54)*100</f>
        <v>1.4486735870817933</v>
      </c>
      <c r="K54">
        <v>42.794918330308619</v>
      </c>
      <c r="L54">
        <v>1.4486735870817933</v>
      </c>
      <c r="M54">
        <f>K54-L54</f>
        <v>41.346244743226826</v>
      </c>
    </row>
    <row r="55" spans="2:13" x14ac:dyDescent="0.25">
      <c r="B55" t="s">
        <v>53</v>
      </c>
      <c r="C55">
        <v>17.935600000000001</v>
      </c>
      <c r="D55">
        <v>20.052499999999998</v>
      </c>
      <c r="E55">
        <v>17.9651</v>
      </c>
      <c r="F55">
        <f t="shared" ref="F55:F56" si="10">D55-C55</f>
        <v>2.1168999999999976</v>
      </c>
      <c r="G55">
        <f t="shared" ref="G55:G56" si="11">E55-C55</f>
        <v>2.9499999999998749E-2</v>
      </c>
      <c r="H55">
        <f t="shared" ref="H55:H56" si="12">(G55/F55)*100</f>
        <v>1.3935471680286637</v>
      </c>
      <c r="K55">
        <v>39.479836353009972</v>
      </c>
      <c r="L55">
        <v>1.3935471680286637</v>
      </c>
      <c r="M55">
        <f t="shared" ref="M55:M56" si="13">K55-L55</f>
        <v>38.086289184981311</v>
      </c>
    </row>
    <row r="56" spans="2:13" x14ac:dyDescent="0.25">
      <c r="B56" t="s">
        <v>20</v>
      </c>
      <c r="C56">
        <v>19.8002</v>
      </c>
      <c r="D56">
        <v>21.926100000000002</v>
      </c>
      <c r="E56">
        <v>19.832699999999999</v>
      </c>
      <c r="F56">
        <f t="shared" si="10"/>
        <v>2.1259000000000015</v>
      </c>
      <c r="G56">
        <f t="shared" si="11"/>
        <v>3.2499999999998863E-2</v>
      </c>
      <c r="H56">
        <f t="shared" si="12"/>
        <v>1.5287642880661763</v>
      </c>
      <c r="K56">
        <v>38.804439056234266</v>
      </c>
      <c r="L56">
        <v>1.5287642880661763</v>
      </c>
      <c r="M56">
        <f t="shared" si="13"/>
        <v>37.275674768168088</v>
      </c>
    </row>
    <row r="57" spans="2:13" x14ac:dyDescent="0.25">
      <c r="G57" t="s">
        <v>21</v>
      </c>
      <c r="H57">
        <f>AVERAGE(H54:H56)</f>
        <v>1.456995014392211</v>
      </c>
      <c r="L57" t="s">
        <v>21</v>
      </c>
      <c r="M57">
        <f>AVERAGE(M54:M56)</f>
        <v>38.902736232125406</v>
      </c>
    </row>
    <row r="58" spans="2:13" x14ac:dyDescent="0.25">
      <c r="G58" t="s">
        <v>41</v>
      </c>
      <c r="H58">
        <f>STDEV(H54:H56)</f>
        <v>6.7991558315512179E-2</v>
      </c>
      <c r="L58" t="s">
        <v>41</v>
      </c>
      <c r="M58">
        <f>STDEV(M54:M56)</f>
        <v>2.1546053736253334</v>
      </c>
    </row>
    <row r="62" spans="2:13" x14ac:dyDescent="0.25">
      <c r="B62" s="1" t="s">
        <v>39</v>
      </c>
    </row>
    <row r="73" spans="2:6" x14ac:dyDescent="0.25">
      <c r="B73" t="s">
        <v>6</v>
      </c>
      <c r="C73" t="s">
        <v>34</v>
      </c>
      <c r="D73" t="s">
        <v>35</v>
      </c>
      <c r="E73" t="s">
        <v>36</v>
      </c>
      <c r="F73" t="s">
        <v>40</v>
      </c>
    </row>
  </sheetData>
  <mergeCells count="1">
    <mergeCell ref="J15:Q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E12" sqref="E12"/>
    </sheetView>
  </sheetViews>
  <sheetFormatPr defaultRowHeight="15" x14ac:dyDescent="0.25"/>
  <cols>
    <col min="3" max="3" width="11.28515625" customWidth="1"/>
    <col min="4" max="4" width="12.5703125" customWidth="1"/>
    <col min="5" max="5" width="11.140625" customWidth="1"/>
    <col min="6" max="6" width="11.5703125" customWidth="1"/>
  </cols>
  <sheetData>
    <row r="3" spans="2:6" x14ac:dyDescent="0.25">
      <c r="B3" t="s">
        <v>60</v>
      </c>
    </row>
    <row r="4" spans="2:6" x14ac:dyDescent="0.25">
      <c r="C4" s="5" t="s">
        <v>61</v>
      </c>
      <c r="D4" s="5"/>
      <c r="E4" s="5" t="s">
        <v>62</v>
      </c>
      <c r="F4" s="5"/>
    </row>
    <row r="5" spans="2:6" x14ac:dyDescent="0.25">
      <c r="C5" t="s">
        <v>63</v>
      </c>
      <c r="D5" t="s">
        <v>41</v>
      </c>
      <c r="E5" t="s">
        <v>63</v>
      </c>
      <c r="F5" t="s">
        <v>41</v>
      </c>
    </row>
    <row r="6" spans="2:6" x14ac:dyDescent="0.25">
      <c r="B6" t="s">
        <v>64</v>
      </c>
      <c r="C6">
        <v>47.155672588446606</v>
      </c>
      <c r="D6">
        <v>1.1176457377470632</v>
      </c>
      <c r="E6">
        <v>52.844327411553387</v>
      </c>
      <c r="F6">
        <v>1.1176457377470597</v>
      </c>
    </row>
    <row r="7" spans="2:6" x14ac:dyDescent="0.25">
      <c r="B7" t="s">
        <v>65</v>
      </c>
      <c r="C7">
        <v>13.12117859204038</v>
      </c>
      <c r="D7">
        <v>2.1181116035406459E-2</v>
      </c>
      <c r="E7">
        <v>86.87882140795962</v>
      </c>
      <c r="F7">
        <v>2.1181116035404655E-2</v>
      </c>
    </row>
    <row r="8" spans="2:6" x14ac:dyDescent="0.25">
      <c r="B8" t="s">
        <v>66</v>
      </c>
      <c r="C8">
        <v>41.300652926407459</v>
      </c>
      <c r="D8">
        <v>0.16079089222345425</v>
      </c>
      <c r="E8">
        <v>58.699347073592541</v>
      </c>
      <c r="F8">
        <v>0.16079089222345425</v>
      </c>
    </row>
    <row r="9" spans="2:6" x14ac:dyDescent="0.25">
      <c r="B9" t="s">
        <v>67</v>
      </c>
      <c r="C9">
        <v>35.470422540247235</v>
      </c>
      <c r="D9">
        <v>1.7429661043202787</v>
      </c>
      <c r="E9">
        <v>64.529577459752772</v>
      </c>
      <c r="F9">
        <v>1.7429661043202744</v>
      </c>
    </row>
    <row r="10" spans="2:6" x14ac:dyDescent="0.25">
      <c r="B10" t="s">
        <v>68</v>
      </c>
      <c r="C10">
        <v>59.640268753482388</v>
      </c>
      <c r="D10">
        <v>2.1358001959265467</v>
      </c>
      <c r="E10">
        <v>40.359731246517619</v>
      </c>
      <c r="F10">
        <v>2.1358001959265454</v>
      </c>
    </row>
    <row r="13" spans="2:6" x14ac:dyDescent="0.25">
      <c r="B13" t="s">
        <v>60</v>
      </c>
    </row>
    <row r="14" spans="2:6" x14ac:dyDescent="0.25">
      <c r="C14" s="5" t="s">
        <v>61</v>
      </c>
      <c r="D14" s="5"/>
      <c r="E14" s="5" t="s">
        <v>62</v>
      </c>
      <c r="F14" s="5"/>
    </row>
    <row r="15" spans="2:6" x14ac:dyDescent="0.25">
      <c r="C15" t="s">
        <v>63</v>
      </c>
      <c r="D15" t="s">
        <v>41</v>
      </c>
      <c r="E15" t="s">
        <v>63</v>
      </c>
      <c r="F15" t="s">
        <v>41</v>
      </c>
    </row>
    <row r="16" spans="2:6" x14ac:dyDescent="0.25">
      <c r="B16" t="s">
        <v>64</v>
      </c>
      <c r="C16" s="4">
        <v>47.155672588446599</v>
      </c>
      <c r="D16" s="4">
        <v>1.1176457377470632</v>
      </c>
      <c r="E16" s="4">
        <v>52.844327411553387</v>
      </c>
      <c r="F16" s="4">
        <v>1.1176457377470597</v>
      </c>
    </row>
    <row r="17" spans="2:6" x14ac:dyDescent="0.25">
      <c r="B17" t="s">
        <v>65</v>
      </c>
      <c r="C17" s="4">
        <v>13.12117859204038</v>
      </c>
      <c r="D17" s="4">
        <v>2.1181116035406459E-2</v>
      </c>
      <c r="E17" s="4">
        <v>86.87882140795962</v>
      </c>
      <c r="F17" s="4">
        <v>2.1181116035404655E-2</v>
      </c>
    </row>
    <row r="18" spans="2:6" x14ac:dyDescent="0.25">
      <c r="B18" t="s">
        <v>66</v>
      </c>
      <c r="C18" s="4">
        <v>41.300652926407459</v>
      </c>
      <c r="D18" s="4">
        <v>0.16079089222345425</v>
      </c>
      <c r="E18" s="4">
        <v>58.699347073592541</v>
      </c>
      <c r="F18" s="4">
        <v>0.16079089222345425</v>
      </c>
    </row>
    <row r="19" spans="2:6" x14ac:dyDescent="0.25">
      <c r="B19" t="s">
        <v>67</v>
      </c>
      <c r="C19" s="4">
        <v>35.470422540247235</v>
      </c>
      <c r="D19" s="4">
        <v>1.7429661043202787</v>
      </c>
      <c r="E19" s="4">
        <v>64.529577459752772</v>
      </c>
      <c r="F19" s="4">
        <v>1.7429661043202744</v>
      </c>
    </row>
    <row r="20" spans="2:6" x14ac:dyDescent="0.25">
      <c r="B20" t="s">
        <v>68</v>
      </c>
      <c r="C20" s="4">
        <v>59.640268753482388</v>
      </c>
      <c r="D20" s="4">
        <v>2.1358001959265467</v>
      </c>
      <c r="E20" s="4">
        <v>40.359731246517619</v>
      </c>
      <c r="F20" s="4">
        <v>2.1358001959265454</v>
      </c>
    </row>
  </sheetData>
  <mergeCells count="4">
    <mergeCell ref="C4:D4"/>
    <mergeCell ref="E4:F4"/>
    <mergeCell ref="C14:D14"/>
    <mergeCell ref="E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WSS</vt:lpstr>
      <vt:lpstr>ODS</vt:lpstr>
      <vt:lpstr>STS</vt:lpstr>
      <vt:lpstr>RS</vt:lpstr>
      <vt:lpstr>NSC</vt:lpstr>
      <vt:lpstr>ANALYSED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Ramirez</dc:creator>
  <cp:lastModifiedBy>Diego Ramirez</cp:lastModifiedBy>
  <dcterms:created xsi:type="dcterms:W3CDTF">2015-11-02T11:02:17Z</dcterms:created>
  <dcterms:modified xsi:type="dcterms:W3CDTF">2016-09-01T13:31:05Z</dcterms:modified>
</cp:coreProperties>
</file>