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omments1.xml" ContentType="application/vnd.openxmlformats-officedocument.spreadsheetml.comments+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400" lockStructure="1"/>
  <bookViews>
    <workbookView xWindow="360" yWindow="45" windowWidth="20730" windowHeight="8100" activeTab="5"/>
  </bookViews>
  <sheets>
    <sheet name="Data &amp; Approach" sheetId="48" r:id="rId1"/>
    <sheet name="UCFound" sheetId="1" r:id="rId2"/>
    <sheet name="UCFoundPivots" sheetId="65" r:id="rId3"/>
    <sheet name="NoUCf" sheetId="27" r:id="rId4"/>
    <sheet name="NoUCFoundPivots" sheetId="56" r:id="rId5"/>
    <sheet name="AdditionalBackground" sheetId="68" r:id="rId6"/>
  </sheets>
  <definedNames>
    <definedName name="_xlnm._FilterDatabase" localSheetId="3" hidden="1">NoUCf!$B$2:$S$33</definedName>
    <definedName name="_xlnm._FilterDatabase" localSheetId="1" hidden="1">UCFound!$B$2:$S$50</definedName>
  </definedNames>
  <calcPr calcId="145621"/>
  <pivotCaches>
    <pivotCache cacheId="4" r:id="rId7"/>
    <pivotCache cacheId="5" r:id="rId8"/>
    <pivotCache cacheId="6" r:id="rId9"/>
    <pivotCache cacheId="7" r:id="rId10"/>
  </pivotCaches>
</workbook>
</file>

<file path=xl/calcChain.xml><?xml version="1.0" encoding="utf-8"?>
<calcChain xmlns="http://schemas.openxmlformats.org/spreadsheetml/2006/main">
  <c r="K41" i="65" l="1"/>
  <c r="J41" i="65"/>
  <c r="I41" i="65"/>
  <c r="H41" i="65"/>
  <c r="K40" i="65"/>
  <c r="J40" i="65"/>
  <c r="I40" i="65"/>
  <c r="H40" i="65"/>
  <c r="K39" i="65"/>
  <c r="J39" i="65"/>
  <c r="I39" i="65"/>
  <c r="H39" i="65"/>
  <c r="K38" i="65"/>
  <c r="J38" i="65"/>
  <c r="I38" i="65"/>
  <c r="H38" i="65"/>
  <c r="K37" i="65"/>
  <c r="J37" i="65"/>
  <c r="I37" i="65"/>
  <c r="H37" i="65"/>
  <c r="K36" i="65"/>
  <c r="J36" i="65"/>
  <c r="I36" i="65"/>
  <c r="H36" i="65"/>
  <c r="K35" i="65"/>
  <c r="J35" i="65"/>
  <c r="I35" i="65"/>
  <c r="H35" i="65"/>
  <c r="K34" i="65"/>
  <c r="J34" i="65"/>
  <c r="I34" i="65"/>
  <c r="H34" i="65"/>
  <c r="K33" i="65"/>
  <c r="J33" i="65"/>
  <c r="I33" i="65"/>
  <c r="H33" i="65"/>
  <c r="K32" i="65"/>
  <c r="J32" i="65"/>
  <c r="I32" i="65"/>
  <c r="H32" i="65"/>
  <c r="K31" i="65"/>
  <c r="J31" i="65"/>
  <c r="I31" i="65"/>
  <c r="H31" i="65"/>
  <c r="K30" i="65"/>
  <c r="J30" i="65"/>
  <c r="I30" i="65"/>
  <c r="H30" i="65"/>
  <c r="K29" i="65"/>
  <c r="J29" i="65"/>
  <c r="I29" i="65"/>
  <c r="H29" i="65"/>
  <c r="K28" i="65"/>
  <c r="J28" i="65"/>
  <c r="I28" i="65"/>
  <c r="H28" i="65"/>
  <c r="K27" i="65"/>
  <c r="J27" i="65"/>
  <c r="I27" i="65"/>
  <c r="H27" i="65"/>
  <c r="K26" i="65"/>
  <c r="J26" i="65"/>
  <c r="I26" i="65"/>
  <c r="H26" i="65"/>
  <c r="K25" i="65"/>
  <c r="J25" i="65"/>
  <c r="I25" i="65"/>
  <c r="H25" i="65"/>
  <c r="K24" i="65"/>
  <c r="J24" i="65"/>
  <c r="I24" i="65"/>
  <c r="H24" i="65"/>
  <c r="K23" i="65"/>
  <c r="J23" i="65"/>
  <c r="I23" i="65"/>
  <c r="H23" i="65"/>
  <c r="K22" i="65"/>
  <c r="J22" i="65"/>
  <c r="I22" i="65"/>
  <c r="H22" i="65"/>
  <c r="K21" i="65"/>
  <c r="J21" i="65"/>
  <c r="I21" i="65"/>
  <c r="H21" i="65"/>
  <c r="K20" i="65"/>
  <c r="J20" i="65"/>
  <c r="I20" i="65"/>
  <c r="H20" i="65"/>
  <c r="K18" i="65"/>
  <c r="J18" i="65"/>
  <c r="I18" i="65"/>
  <c r="H18" i="65"/>
  <c r="K17" i="65"/>
  <c r="J17" i="65"/>
  <c r="I17" i="65"/>
  <c r="H17" i="65"/>
  <c r="K16" i="65"/>
  <c r="J16" i="65"/>
  <c r="I16" i="65"/>
  <c r="H16" i="65"/>
  <c r="K15" i="65"/>
  <c r="J15" i="65"/>
  <c r="I15" i="65"/>
  <c r="H15" i="65"/>
  <c r="K14" i="65"/>
  <c r="J14" i="65"/>
  <c r="I14" i="65"/>
  <c r="H14" i="65"/>
  <c r="K13" i="65"/>
  <c r="J13" i="65"/>
  <c r="I13" i="65"/>
  <c r="H13" i="65"/>
  <c r="K12" i="65"/>
  <c r="J12" i="65"/>
  <c r="I12" i="65"/>
  <c r="H12" i="65"/>
  <c r="K11" i="65"/>
  <c r="J11" i="65"/>
  <c r="I11" i="65"/>
  <c r="H11" i="65"/>
  <c r="K10" i="65"/>
  <c r="J10" i="65"/>
  <c r="I10" i="65"/>
  <c r="H10" i="65"/>
  <c r="K9" i="65"/>
  <c r="J9" i="65"/>
  <c r="I9" i="65"/>
  <c r="H9" i="65"/>
  <c r="K8" i="65"/>
  <c r="J8" i="65"/>
  <c r="I8" i="65"/>
  <c r="H8" i="65"/>
  <c r="K7" i="65"/>
  <c r="J7" i="65"/>
  <c r="I7" i="65"/>
  <c r="H7" i="65"/>
  <c r="K6" i="65"/>
  <c r="J6" i="65"/>
  <c r="I6" i="65"/>
  <c r="I19" i="65" s="1"/>
  <c r="H6" i="65"/>
  <c r="D175" i="65"/>
  <c r="D186" i="65"/>
  <c r="D172" i="65"/>
  <c r="D160" i="65"/>
  <c r="D116" i="65"/>
  <c r="E116" i="65" s="1"/>
  <c r="D107" i="65"/>
  <c r="D105" i="65"/>
  <c r="D103" i="65"/>
  <c r="E97" i="65"/>
  <c r="E127" i="65"/>
  <c r="C152" i="65"/>
  <c r="E150" i="65"/>
  <c r="E148" i="65"/>
  <c r="E146" i="65"/>
  <c r="E144" i="65"/>
  <c r="E142" i="65"/>
  <c r="E140" i="65"/>
  <c r="E137" i="65"/>
  <c r="E135" i="65"/>
  <c r="E125" i="65"/>
  <c r="E123" i="65"/>
  <c r="E121" i="65"/>
  <c r="E119" i="65"/>
  <c r="E114" i="65"/>
  <c r="E112" i="65"/>
  <c r="E107" i="65"/>
  <c r="D123" i="65"/>
  <c r="D127" i="65"/>
  <c r="D137" i="65"/>
  <c r="D150" i="65"/>
  <c r="D148" i="65"/>
  <c r="D146" i="65"/>
  <c r="D144" i="65"/>
  <c r="D142" i="65"/>
  <c r="D140" i="65"/>
  <c r="D135" i="65"/>
  <c r="D125" i="65"/>
  <c r="D121" i="65"/>
  <c r="D119" i="65"/>
  <c r="D114" i="65"/>
  <c r="D112" i="65"/>
  <c r="E105" i="65"/>
  <c r="D97" i="65"/>
  <c r="D73" i="65"/>
  <c r="D91" i="65" s="1"/>
  <c r="D89" i="65"/>
  <c r="D85" i="65"/>
  <c r="D83" i="65"/>
  <c r="D81" i="65"/>
  <c r="D70" i="65"/>
  <c r="D68" i="65"/>
  <c r="D65" i="65"/>
  <c r="D47" i="65"/>
  <c r="K42" i="65"/>
  <c r="J42" i="65"/>
  <c r="I42" i="65"/>
  <c r="H42" i="65"/>
  <c r="K19" i="65"/>
  <c r="H19" i="65"/>
  <c r="J19" i="65"/>
  <c r="D152" i="65" l="1"/>
  <c r="E103" i="65"/>
  <c r="E152" i="65" s="1"/>
  <c r="G11" i="56" l="1"/>
  <c r="G10" i="56"/>
  <c r="G9" i="56"/>
  <c r="G8" i="56"/>
  <c r="G7" i="56"/>
  <c r="G6" i="56"/>
  <c r="G12" i="56" s="1"/>
  <c r="F11" i="56"/>
  <c r="F10" i="56"/>
  <c r="F9" i="56"/>
  <c r="F8" i="56"/>
  <c r="F7" i="56"/>
  <c r="F6" i="56"/>
  <c r="F12" i="56" s="1"/>
  <c r="H12" i="56" l="1"/>
  <c r="A4" i="27" l="1"/>
  <c r="A5" i="27" s="1"/>
  <c r="A6" i="27" s="1"/>
  <c r="A7" i="27" s="1"/>
  <c r="A8" i="27" s="1"/>
  <c r="A9" i="27" s="1"/>
  <c r="A10" i="27" s="1"/>
  <c r="A11" i="27" s="1"/>
  <c r="A12" i="27" s="1"/>
  <c r="A13" i="27" s="1"/>
  <c r="A14" i="27" s="1"/>
  <c r="A15" i="27" s="1"/>
  <c r="A16" i="27" s="1"/>
  <c r="A17" i="27" s="1"/>
  <c r="A18" i="27" s="1"/>
  <c r="A19" i="27" s="1"/>
  <c r="A20" i="27" s="1"/>
  <c r="A21" i="27"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22" i="27" l="1"/>
  <c r="A23" i="27" s="1"/>
  <c r="A24" i="27" s="1"/>
  <c r="A25" i="27" s="1"/>
  <c r="A26" i="27" s="1"/>
  <c r="A27" i="27" s="1"/>
  <c r="A28" i="27" s="1"/>
  <c r="A29" i="27" s="1"/>
  <c r="A30" i="27" s="1"/>
  <c r="A31" i="27" s="1"/>
  <c r="A32" i="27" s="1"/>
  <c r="A33" i="27" s="1"/>
</calcChain>
</file>

<file path=xl/comments1.xml><?xml version="1.0" encoding="utf-8"?>
<comments xmlns="http://schemas.openxmlformats.org/spreadsheetml/2006/main">
  <authors>
    <author>Martin H De Alteriis</author>
  </authors>
  <commentList>
    <comment ref="Q23" authorId="0">
      <text>
        <r>
          <rPr>
            <b/>
            <sz val="9"/>
            <color indexed="81"/>
            <rFont val="Tahoma"/>
            <family val="2"/>
          </rPr>
          <t>Martin H De Alteriis:</t>
        </r>
        <r>
          <rPr>
            <sz val="9"/>
            <color indexed="81"/>
            <rFont val="Tahoma"/>
            <family val="2"/>
          </rPr>
          <t xml:space="preserve">
A strange way of phrasing the absence of unintended consequences, but the authors seem to be reporting a non-finding of negative consequences.</t>
        </r>
      </text>
    </comment>
    <comment ref="Q26" authorId="0">
      <text>
        <r>
          <rPr>
            <b/>
            <sz val="9"/>
            <color indexed="81"/>
            <rFont val="Tahoma"/>
            <family val="2"/>
          </rPr>
          <t>Martin H De Alteriis:</t>
        </r>
        <r>
          <rPr>
            <sz val="9"/>
            <color indexed="81"/>
            <rFont val="Tahoma"/>
            <family val="2"/>
          </rPr>
          <t xml:space="preserve">
This was difficult to code.  The authors seemed to wish to report no unintended consequences.  As the report contained no other information about this harm, I was felt obliged to report it as no unintended consquences based on the authors' characteriization - but recognize this is problematic.
</t>
        </r>
      </text>
    </comment>
  </commentList>
</comments>
</file>

<file path=xl/sharedStrings.xml><?xml version="1.0" encoding="utf-8"?>
<sst xmlns="http://schemas.openxmlformats.org/spreadsheetml/2006/main" count="1613" uniqueCount="743">
  <si>
    <t>PA-00M-GWB_Sierra Leone Senegal Ugan</t>
  </si>
  <si>
    <t>in income-generating activities, family decisions, production decisions, and community activities.”1 Because FNS is a new model that does not directly mirror either HFP or FFS approaches, SPRING/Bangladesh wanted to use IFPRI’s Women’s Empowerment in Agriculture Index as a tool for evaluating the impact that the FNS sessions had on the FNS participants’ empowerment. Research was conducted in March-April 2016. According to the tool’s design, empowerment in this context concerns several elements, including control over use of income, autonomy in production, input in productive decisions, time management, leadership activities, and other use of and access to resources. The preliminary research findings show that SPRING women were 12 percent more empowered than non-SPRING women and that they had nearly twice the improvement in empowerment. The initial WEAI report will be published in early FY17 and supplemental research will be completed and published by the time SPRING finishes. Learning Opportunity 3: Adaptation of FNS practices by non-FNS households SPRING discovered during our routine field activities that in villages where SPRING worked, many households that were not direct recipients of SPRING support have nevertheless adopted and are practicing behaviors taught in SPRING’s FNS work. SPRING considers this a</t>
  </si>
  <si>
    <t>spillover effect</t>
  </si>
  <si>
    <t>, influenced by seeing what others are doing and voluntarily choosing to adopt these behaviors. SPRING decided to study this phenomenon to find out what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1 Evaluation of the Farmer Field School Approach in the Agriculture Sector Programme Support Phase II, Bangladesh. Ministry of Foreign Affairs of Denmark (DANIDA), Copenhagen, 2011, p. 66. 18 | SPRING/Bangladesh capital, addresses concerns around food security, and plays an important role in improving the health and nutrition of members’ families. These findings underscore the sense that FNS practices are not only practical, but are valued and sustained by members of the community. The final report will be published in early FY17. SPRING/Bangladesh identified a few additional areas of interest to highlight: 1. Each graduated FNS class elects a CNC, a motivated member who volunteers to</t>
  </si>
  <si>
    <t>Bangladesh</t>
  </si>
  <si>
    <t>Evaluation</t>
  </si>
  <si>
    <t>SPRING. 2016. SPRING Annual Report Project Year 5. Arlington, VA: Strengthening Partnerships, Results, and Innovations in Nutrition Globally (SPRING) project.</t>
  </si>
  <si>
    <t>Page</t>
  </si>
  <si>
    <t>Positive</t>
  </si>
  <si>
    <t>4_1, #95</t>
  </si>
  <si>
    <t>Pull</t>
  </si>
  <si>
    <t>Report</t>
  </si>
  <si>
    <t>Text -200</t>
  </si>
  <si>
    <t>Summary</t>
  </si>
  <si>
    <t>Country</t>
  </si>
  <si>
    <t>Pakistan</t>
  </si>
  <si>
    <t>PA-00M-KK7_Pakistan_February 2017.pd</t>
  </si>
  <si>
    <t>Though the current income level of these WLEWs is still relatively low, yet this has been instrumental in earning respect for them not only within their families but in the communities in which they operate as well. This intangible benefit serves as the basis to transform the social mindset of rural patriarchal society. The project upgraded 118 farms, against its planned target of 100 farms in south Punjab. The project had targeted 1:1 ratio of investments in the up-gradation of the dairy farms, however actual the ratio came out to be $1 to $1.37 as the farmers were willing to invest more than their 50 percent share. These 118 farms are field level demonstrators, where improved and cost-effective farm practices are being practiced. These model farms are managed not by experienced management and veterinary professionals, but by farmers who are trained by the project and resident of the beneficiary community. They are also intended to serve as awareness raising and training centers at the doorstep of the local community, to help increase frequency of exposure to implementation of best farm practices due to the close proximity of the model farms to the project beneficiaries. There is also</t>
  </si>
  <si>
    <t>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In Phase 1, DRDF decided to pilot biogas production technology with a purpose of creating a commercially viable business model for gas production which can be supplied to the community on cost recovery plus profit basis. The project helped a community of dairy farmers in Tehsil Burewala District Vehari, to build a 50 cubic meter biogas plant using fixed dome technology. The gas produced from this plant was sufficient to run a 7.5 KVA generator connected to 500 liter chilled milk storage. The model worked well, as this community of farmers managed to save on average Rs. 18,000 ($180) on generator’s monthly running cost. The chilled milk also attracted additional Rs.2 3 Project Extension Report 2014-2016, Phase-1 Performance evaluation Report. 15 USAID-DRDF Dairy Project (2 cent-dollar) per liter in selling price. The overall saving and better price fetched</t>
  </si>
  <si>
    <t>4_1, #101</t>
  </si>
  <si>
    <t>USAID-DRDF Dairy Project  Closeout Report 2011-2017 Agreement No.: 391-A-00-11-01206-00</t>
  </si>
  <si>
    <t>There is also spillover effect 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t>
  </si>
  <si>
    <t>Text Copied</t>
  </si>
  <si>
    <t xml:space="preserve">Non-beneficiary farmers who were in the vicinity of ‘model farms’ upgraded their own farms by hiring the local vendors who had worked on the project’s upgraded farms.  </t>
  </si>
  <si>
    <t>https://pdf.usaid.gov/pdf_docs/PA00MGWB.pdf</t>
  </si>
  <si>
    <t>https://pdf.usaid.gov/pdf_docs/PA00MGJ9.pdf</t>
  </si>
  <si>
    <t>PA-00M-GJ9_Pakistan_October 31, 2016</t>
  </si>
  <si>
    <t>have more than 1 facility being upgraded Table 7 Farm Upgrades by Category in Year-5 Apart from the upgradation of these farms, the project has a Farm Economics team which gathers data on a monthly basis and provides advisory services to such farms. The team has come up with a 3:1:7 strategy, entailing 305 milking days, at least one calf per year and 70 percent lactating animals, throughout the year. From analyzing the data, it was observed that the production cost on the selected farms adopting traditional practices was, on average, higher than the dairy standards. Hence, the farm upgradation team is providing helpful solutions to decrease such costs making them more cost effective. The farmers are showing keen interest in making their farms more cost effective and also adopting best dairy practices. The below given figure-2 shows, pre and post adoption rate of best practices by these farms. As the farm plays an important role for mobilizing the farmers and acts as a model farm for the nearby villagers in the dairy business, the project was able to provide a total of 17,749 farmer’s awareness sessions on these farms. Not only this, there is also</t>
  </si>
  <si>
    <t>of this activity, as the nearby farmers have started upgrading their farms on their own by hiring the local vendors who had worked on the project’s upgraded farms. Shed Construction 47% Milking Machine 17% Silage Machine 10% Soiling 6% Silage Bunker 5% Fencing 4% Cooling System 4% Sand Bunkers 2% Milking Parlour 2% Flooring 1% Calf cage 1% Milking Area 1% 0% 20% 40% 60% 80% 100% 120% Pre Post Figure 2 Pre and Post adoption rate of farms for dairy best practices USAID-DRDF DAIRY PROJECT Annual Progress Report October 2015 – September 2016 Biogas Plant Highlights The project in the last two years put extra effort to establish the 10 biogas plants it had committed at the start of the extension phase. In Year-5, after advertising about this activity on different media outlets, farmers were shortlisted and interviewed for the construction of these plants on their farms. However, the farmers were reluctant to work with the project as they wanted local vendors to construct these plants on their farms. This would have meant compromise on quality assurance and as per the USAID policy on vendor selection, these local vendors were not eligible for taking up this task. The</t>
  </si>
  <si>
    <t>ANNUAL PROGRESS REPORT - YEAR FIVE  October 16, 2016  Dairy Project</t>
  </si>
  <si>
    <t>4_1, #102</t>
  </si>
  <si>
    <t>Not only this, there is also spillover effect of this activity, as the nearby farmers have started upgrading their farms on their own by hiring the local vendors who had worked on the project’s upgraded farms.</t>
  </si>
  <si>
    <t>https://pdf.usaid.gov/pdf_docs/PA00MKK7.pdf</t>
  </si>
  <si>
    <t>PA-00M-Z5D_Afghanistan_August 2017.p</t>
  </si>
  <si>
    <t>the small number of CLTS communities with wells limited the sample, it nonetheless correlated significantly and positively with well performance. However, data from the FGDs do not shed any light on why this: for example, no women in any of the FGDs recalled hygiene training (or else they failed to make the link between this training and the introduction of the well). We also know that there was no formal linkage between CLTS and the wells in SWSS implementation. As existing statistical data already demonstrates, sanitation and hygiene is clearly a priority and weak area overall in Afghan communities. Very few of the communities with SWSS wells treat their water in any way, and communities in this study are more likely to revert to unprotected surface water rather than repair their wells when sources are available. Around 14% of communities in this study had received hygiene training, and this was significantly associated with shorter breakdowns (i.e. of less than one week). Improving community awareness on hygiene will likely motivate them to keep their wells functional and lead to reduced incidents of waterborne illness. Beyond its direct work putting wells into communities, there appear to have been some long term beneficial</t>
  </si>
  <si>
    <t>spillover effects</t>
  </si>
  <si>
    <t>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Limited though they are, the findings from this study generally support the move towards linking sanitation through CLTS, hygiene training and water supply together, but cannot provide much nuance about how to do this, or the degree to which it will make an impact on overall well functionality. As these new policies are introduced, it would make sense to include pilot studies, including detailed case studies, to better understand these relationships. Another legacy of SWSS was WaterTracker – a pilot system to monitor well functionality and provide technical support in response to breakdowns. Although the system was passed over to MRRD, the government did not have the capacity to maintain it at that time. As the government’s IT system has improved, RuWATSIP is</t>
  </si>
  <si>
    <t>Beyond its direct work putting wells into communities, there appear to have been some long term beneficial spillover effects 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t>
  </si>
  <si>
    <t>Afghanistan</t>
  </si>
  <si>
    <t>Water and Sanitation</t>
  </si>
  <si>
    <t>https://pdf.usaid.gov/pdf_docs/PA00MZ5D.pdf</t>
  </si>
  <si>
    <t>e-page 14</t>
  </si>
  <si>
    <t>4_1, #182</t>
  </si>
  <si>
    <t>PA-00M-GJ7_Pakistan_September 31, 20</t>
  </si>
  <si>
    <t>which incorporates prime comfort level to the dairy animals and involves civil-work. Secondly, with the help of Dairy Project, these farms are mechanized with installation of cooling system, milking and silage machines. This further ensures better living conditions for the dairy animals. The following table shows overall status of the farm upgradation: Table 3: Up-gradation Summary (September 2016) Upgradation Type Total Completed Calf Pen 1 1 Calf Cages 1 1 Flooring 1 1 Sand Bunker 2 2 Cooling System 3 3 Farm Fencing 4 4 Farm Soiling 5 5 Silage Bunker 8 8 Milking Area 3 3 Milking Machine 17 14 Silage Machine 24 20 Shed Construction 71 71 Grand Total 140* 133* *A farm under upgradation may have more than 1 facility being upgraded The project has provided/committed a total of PKR 31,738,652 for 118 farms while farmers have contributed/committed a total of PKR 42,720,000. This contribution of farmers is calculated on the basis of initial feasibility which may change with the completion of up-gradation work. This investment is the first step QUARTERLY PROGRESS REPORT July-September 2016 7 towards establishing viable commercial dairy farms for small dairy holders. There is also a considerable</t>
  </si>
  <si>
    <t>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In order to convert these farms into viable commercial units, the Dairy Project is providing constant follow-up services to the farm owners.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ensures monthly data collection and follow up visits to decrease the production cost. The Dairy Project has also formed a task force to supervise upgraded farms. This task force is divided into seven teams, each responsible for 10-15 upgraded farms. The designated teams are also working on implementing the 3:1:7 strategy ensuring that</t>
  </si>
  <si>
    <t>There is also a considerable spillover effect 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t>
  </si>
  <si>
    <t>e-page 13</t>
  </si>
  <si>
    <t>https://pdf.usaid.gov/pdf_docs/PA00MGJ7.pdf</t>
  </si>
  <si>
    <t>USAID - Dairy Project, Quarterly Progress Report Jul-Sep 16</t>
  </si>
  <si>
    <t>PA-00M-J9V_Pakistan_January 14th 201</t>
  </si>
  <si>
    <t>gain awareness on best farming practices. Upgradation support is mainly categorized as construction/improvement of shed which incorporates prime comfort level to the dairy animals and involves civil-work. Secondly, these farms are mechanized with the help of the project in which they install cooling system, milking machine and silage machine. Which further ensures better living conditions for these dairy animals. The following table shows the overall status of farm upgradation: Table 3: Up-gradation Summary (December 2016) Upgradation Type Total Completed Calf Pen 1 1 Calf Cages 1 1 Flooring 1 1 Sand Bunker 2 2 Cooling System 3 3 Farm Fencing 5 5 Farm Soiling 5 5 Silage Bunker 8 8 Milking Area 3 3 Milking Machine 15 15 Silage Machine 24 24 Shed Construction 72 72 Grand Total 140* 133* *A farm under upgradation may have more than 1 facility being upgraded QUARTERLY PROGRESS REPORT October-December 2016 7 Photo: Dairy Project 8 The project has provided/committed a total of PKR 31,738,652 for 118 farms while farmers have contributed/committed a total of PKR 42,720,000. This investment is the first step towards establishing viable commercial dairy farms for small dairy holders. There is also a considerable</t>
  </si>
  <si>
    <t>of this activity; where the farms nearby to the upgraded farms have started to adopt the best practices being implemented on their farms themselves. In order to convert these farms into viable commercial units, the Dairy Project is provided constant follow-up services to the farmers. The project team provided advisory services on feeding, vaccination, fodder planning, breeding and animal selection on the door steps of these upgraded farms. The project also collected farm economics data which shows that the production cost for farms implementing traditional practices is much higher. The team also worked on the economics of each farm and provided helpful solutions to decrease the cost on such farms. Monthly data collection and follow-up visits were undertaken are as per schedule. All the records and contracts have been handed over to the parent organization related to the farm upgradation component. These farms are open for DRDF to be utilized for the next three years if it wishes to do so. The project distributed android based tablets among the farmers whose farms were upgraded in the last two years. These tablets will be pre-installed with training curriculum and the video modules related to effective dairy farming techniques</t>
  </si>
  <si>
    <t>4_1, #199</t>
  </si>
  <si>
    <t>4_1, #198</t>
  </si>
  <si>
    <t>PA-00M-BJP_Pakistan_April 2016.pdf</t>
  </si>
  <si>
    <t>upgraded farm will help farmers implement best dairy farming practices, and will serve as a model for neighboring dairy farmers. The project has selected a total of 102 farms for upgradation. Construction/upgradation of 84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27,202,191 for 89 farms while farmers have contributed/committed a total of PKR 37,479,4112. This investment is the first step towards establishing viable commercial dairy farms for small dairy holders. The following table shows the overall status of farm upgradation: Table 3: Up-gradation Summary (March 2016) Upgradation Type Total Completed Calf Pen 1 1 Calf Cadges 1 1 Sand Bunker 2 2 Fencing of Farm 4 3 Farm Soiling 4 4 Milking Machine 13 13 Shed Construction 68 58 Flooring 1 0 Silage Machine 14 14 Silage Bunker 8 6 Cooling System 3 3 Grand Total 119 105* *A farm under upgradation may have more than 1 facility being upgraded There is a considerable</t>
  </si>
  <si>
    <t>of this activity; a total of 11 surrounding farmers have called the project helpline number to contact the farm upgradation team for technical advice on farm upgradation. Based on the 2 The contribution of farmer is calculated on the basis of initial feasibility. The figure may increase with the completion of up-gradation work. QUARTERLY PROGRESS REPORT JAN-MAR 2016 6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t>
  </si>
  <si>
    <t>4_1, #201</t>
  </si>
  <si>
    <t>PA-00M-X27_Benin Africa south of Sah</t>
  </si>
  <si>
    <t>e-page 47</t>
  </si>
  <si>
    <t>Benin</t>
  </si>
  <si>
    <t>https://pdf.usaid.gov/pdf_docs/PA00MX27.pdf</t>
  </si>
  <si>
    <t>PA-00M-R4V_Kenya_December 2016.pdf</t>
  </si>
  <si>
    <t>clients3 used funding for water tanks to set up businesses selling water to their neighbors. Feedback from group interviews with smallholders and micro-entrepreneurs receiving this support indicated a desire to bundle such sector-specific support with finance for income-generating activities. Interviews with financial institutions revealed that clean energy products (such as solar lamps) are affordable for most households without using a specific loan product, therefore they are reluctant to take out a loan specifically for a solar lamp. In recognition of this, FIRM’s partner Kenya Women’s Finance Trust (KWFT) bundled loans for solar lamps and clean cook stoves with other business loans. Interviews with financial institutions confirmed that their outreach has increased with FIRM support. For example, seven of the nineteen financial institutions interviewed confirmed that FIRM helped them develop new products; another six specified that these new products were in the target sectors of water, energy and dairy. Five financial institutions said that FIRM support was relevant to their needs, helping them to increase their rural client base. Two partners specifically mentioned FIRM assistance in overcoming the risks of lending to rural borrowers.” Not captured in FIRM’s final evaluation or PMP data were a number of FIRM’s</t>
  </si>
  <si>
    <t>unintended positive consequences</t>
  </si>
  <si>
    <t>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3 Though the survey did not sample any WASH beneficiaries, a small number of beneficiaries indicated in the group interviews that they had taken a WASH loan. FINANCIAL INCLUSION FOR RURAL MICROENTERPRISES 17 Development Credit Authority Current DCA Facilities/Enhancements, December 2016 DCA was one of the tools USAID Kenya and FIRM utilized to encourage lending into sectors considered high-risk by financial institutions. Throughout the life of FIRM, USAID</t>
  </si>
  <si>
    <t>4_1, #226</t>
  </si>
  <si>
    <t>Not captured in FIRM’s final evaluation or PMP data were a number of FIRM’s unintended positive consequences 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t>
  </si>
  <si>
    <t>USAID Kenya financial inclusion for rural microenterprises, AID-623-BC-11-00001 : final report, January 1, 2011 – December 30, 2016</t>
  </si>
  <si>
    <t>e-page 21</t>
  </si>
  <si>
    <t>https://pdf.usaid.gov/pdf_docs/PA00MR4V.pdf</t>
  </si>
  <si>
    <t>Kenya</t>
  </si>
  <si>
    <t>PA-00M-2J7_Congo DR_20 March 2016.pd</t>
  </si>
  <si>
    <t>corrected immediately by MSH, based on the recommendations provided after this assessment. The coverage of households counter-verified remained less in remote areas. The creation of champion communities by IHP, to act as counter-verification 6 n IMPACT EVALUATION: RESULTS-BASED F INANCING IN THE DEMOCRATIC REPUBLIC OF CONGO agencies when CSOs could not monitor health facilities, was not fully implemented. Before RBF, most service providers relied heavily on user fees to cover the operating costs of the facilities as well as to pay bonuses, or “primes”, to staff. Many staff were not even on the civil service payroll, deriving their remuneration solely from fees charged to patients. In the facilities visited by the Midterm Assessment team, less than 10% of staff members received salaries. RBF incentives provided the means for subsistence, augmenting user fees charged from clients. Many factors such as civil and political unrest and geographical accessibility might have had an effect on RBF implementation. Cultural factors impeding repeat antenatal, vaccination, and postnatal care visits were mentioned by 40% of key informants interviewed in 2016. Supply chain breakdowns, limited or absent electricity and running water supplies, medical waste management, and lack of money transfer services also affect implementation.</t>
  </si>
  <si>
    <t>Unintended consequences</t>
  </si>
  <si>
    <t>of the intervention One of the positive consequences of RBF was that accountability and transparency at operational levels were both promoted. The process of measuring, verifying, and validating data was instilled in the intervention zones. On probing, none of the respondents alluded to any unintended negative effects of RBF related to gaming, distortion, or cherry-picking. The RBF model did not address the differences in socioeconomic status of the target populations, the type of organization, or geographic variations. Thus, for example, the cost of living in Katanga province was not taken into consideration. In Bibanga, even though Human Immunodeficiency Virus (HIV) and Acquired Immunodeficiency Syndrome (AIDS) and tuberculosis (TB) activities are very limited, the HCs were still required to report on these indicators every quarter. There was also evidence of dissent at the provincial and national level over non-inclusion in RBF contracts. The central MSP RBF and Provincial Division of Health were highly supportive of the IHP RBF model and wanted more participation. More than 60% of national-level respondents noted that the current level of investment nationally is insufficient and that additional funding resources would be needed for RBF. Conclusions EVALUATION QUESTION 1: Is there evidence of change</t>
  </si>
  <si>
    <t>4_1, #265</t>
  </si>
  <si>
    <t>Impact evaluation : results-based financing in the Democratic Republic of Congo</t>
  </si>
  <si>
    <t>e-pages 16,17 &amp;57</t>
  </si>
  <si>
    <t>https://pdf.usaid.gov/pdf_docs/PA00M2J7.pdf</t>
  </si>
  <si>
    <t>respondents confirmed a general attitudinal and behavior change towards use of family planning. Participating in Tékponon Jikuagou implementation had enlightened not only direct participants, but others in participating communities, about family planning. At the time of the post-pilot interviews, more people (notably, men) were accepting of family planning, stigma had diminished and support for modern methods had risen. According to one respondent, some people continued to stigmatize contraception, but they were fewer in number than those who did not criticize it. Among midwives interviewed, all noted an increase in the number of women seeking family planning services—and, to a lesser degree, the number of husbands and youth doing so. Service-seeking decreased somewhat after the close of the pilot phase, but remained higher than prior to the intervention. At the same time, a number of female and male respondents mentioned improvements in couple relationships, and changes in the responsibilities of women and men vis-à-vis family planning. Some respondents stated that women’s economic situations had improved, and that women were listened to and participated in decision-making surrounding family planning. Focus group discussion members stated that changes at the community level had intensified after Tékponon Jikuagou implementation.</t>
  </si>
  <si>
    <t>Unanticipated Effects</t>
  </si>
  <si>
    <t>.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 important topics were strengthened. It appeared that influential group members enjoyed greater cohesion, and their groups had grown, as the visibility of Influentials rose. Participating communities as a whole were envied by other villages for their role in the project. Change in Number of New Family Planning Users (Modern Methods). During the pilot phase, monitoring data confirmed a positive trend in the number of new users of modern methods in participating communities. In the ensuing year, the number of new users slowed, though remained higher than before Tékponon Jikuagou. In control villages, a slight increase in new 41 acceptors was seen during the pilot phase but the upward trend of new family planning users decreased after its close. WHAT DID WE LEARN FROM THE POST-IMPLEMENTATION SUSTAINABILITY STUDY? The findings of the study reaffirmed sustainability of the approach</t>
  </si>
  <si>
    <t>4_1, #266</t>
  </si>
  <si>
    <t>PA-00M-7KH_Haiti_July 2016.pdf</t>
  </si>
  <si>
    <t>the market. Evidence elaborated on in sections below and in the evaluation summaries in Annex III highlight the project’s critical role given: 2Evidence from the 2015 Annual Survey (Schwartz, 2015) shows that Non PBG farmers are the most diverse group with large variation of observable characteristics. Anecdotal evidence from the project suggests that these farmers likely had already established market access and self-selected out. 3 Schwartz, 2015, pages v, 24, 28, and 38. 11  the project trained and had direct contact with a large number of active export market producers; the final evaluation (Lea, 2016) estimated the number of producers supplying the export market is between 25,000 and 50,000;  best practices associated with income increase have largely been adopted by farmers, such as a reduction in pre-selling mango trees at a discount to intermediaries;  the majority of PBG Direct Export farmers (60%) were not members of the previously established farmer associations;  there has been large sales volume growth for both conventional and certified mango sales within the new PBG channel, indicating PBGs’ strong value proposition to member farmers; and  there is an abundance of focus group evidence of market system change, such as copying, competitive pressures on intermediaries,</t>
  </si>
  <si>
    <t>, and leading indicators such as high new sapling planting rates. One major strategic pivot was from exclusively engaging with existing Grower Associations (GAs) to helping to form small, locally-controlled Producer Business Groups (PBGs) starting in 2013. PBGs competed with traditional intermediaries to purchase from farmers and were comprised of farmers themselves who took over key intermediary roles including harvest, post-harvest handling, and marketing. The project also worked on meeting international standards (social and environmental certifications, food safety, and traceability). The project added dedicated field teams for production and standards to the existing structure. Each team was led by a senior business advisor which allowed the field manager to focus on mango commercialization. The project also increased the efficacy of the field staff team, comprised of approximately 60 technical advisors, in delivering trainings and services to farmers. The project addressed key supply chain constraints. This included training harvesters to address a skilled labor gap and increased the management and coordination capacity of exporters. These exporters traditionally heavily rely on intermediary trader groups for all supply chain steps before mangos arrive at the packing house. Decreasing exporter reliance on traders will improve profitability of both exporters and farmers, as well</t>
  </si>
  <si>
    <t>4_1, #275</t>
  </si>
  <si>
    <t>there is an abundance of focus group evidence of market system change, such as copying, competitive pressures on intermediaries, spillover effects, and leading indicators such as high new sapling planting rates.</t>
  </si>
  <si>
    <t>e-page 11</t>
  </si>
  <si>
    <t>Haiti</t>
  </si>
  <si>
    <t>HAITI HOPE FINAL DONORS REPORT SEPTEMBER 2010 – FEBRUARY 2016</t>
  </si>
  <si>
    <t>PA-00M-WP6_Kenya_July 2017.pdf</t>
  </si>
  <si>
    <t>out before and after 2017 polls. Drought is still a major concern in the county. The area received depressed rainfall during the long rains. There is massive influx of livestock from Isiolo and Ethiopia to grazing areas bordering Wajir County. Early last month killing of Borana herder from Isiolo in Aradhe along Wajir North -Moyale border almost opened a new frontline of conflict between Boran and Ajuran communities. PEACE III focus in this zone is on maintaining relationships between cross border communities and administrations, addressing triggers and strengthening the institutions and mechanisms that will sustain peaceful coexistence. Activities in this zone are delivered by SND, NEPED and IAG. The following results were realized: Peace Agreements as a framework for peace and cooperation: The review of this agreement is attracting significant attention from communities and government alike with an understanding that it forms a vital framework for sustaining NRM, conflict prevention and justice agreements between the communities. Despite it not yet being finalized communities are adhering to its commitments, arresting culprits and making compensation payments Seeing true ‘returns on investment in peace: The Quf Dika Water pan at Quadaduma continues to support peace and improving relations between communities, and significant livelihood</t>
  </si>
  <si>
    <t>outcomes that were perhaps unexpected</t>
  </si>
  <si>
    <t>.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Improved inter-governmental relations supporting conflict prevention: Regular dialogues have created trust and relationships between the administration, the Chiefs and the communities in this area of Banisa</t>
  </si>
  <si>
    <t>The Quf Dika Water pan at Quadaduma continues to support peace and improving relations between communities, and significant livelihood outcomes that were perhaps unexpected.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t>
  </si>
  <si>
    <t>4_1, #286</t>
  </si>
  <si>
    <t>e-page 18</t>
  </si>
  <si>
    <t>a wide range of environmental factors that may have an effect on RBF implementation. Such factors include civil and political unrest in South Kivu and poor geographic accessibility in certain HZs, such as Lomela and Kayamba. Cultural factors impeding repeat antenatal, vaccination and postnatal care visits were mentioned by 40% of key informants conducted in 2016. The lack of paved roads and transportation resulted in widespread medicine and supply chain breakdowns and thereby limited the population’s access to primary health care and referral services. Electricity supply (by solar panel at best) was rare and piped running water was non-existent in most health areas visited. Chief nurse respondents in all HZs reported difficulties in maintaining cold-chains for vaccines/medications, safe medical waste management, and infection control practices. The transfer of funds was done manually, since banking facilities were not available in the rural locations. Plans called for the funds to be paid into the bank accounts of the contracting entities, but at present, very few health facilities have bank accounts. Analytical Domain: Unintended Consequences of the Intervention The data from the RBF Midterm Assessment Report, and document review, formed the basis of findings described under the analytical domain of</t>
  </si>
  <si>
    <t>unintended consequences</t>
  </si>
  <si>
    <t>. The data were triangulated with quantitative data from the endline surveys. Positive consequences 1 . Accountability and transparency at operational levels 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t>
  </si>
  <si>
    <t>4_1, #348</t>
  </si>
  <si>
    <t>Concepts of work planning, business planning, target setting, and technical verification were introduced at  the lowest operational level. This was non-existent prior to the pilot RBF.</t>
  </si>
  <si>
    <t>PA-00N-6K3_Congo PR_December 2017.pd</t>
  </si>
  <si>
    <t>strategy of the project, which likely drove the general market price of mango upwards through competition. Anecdotal evidence throughout 2014 indicated that this was the case, as traders continued to raise prices and improve terms to farmers in order to remain competitive. This was further supported by the 2015 Annual Survey and Evaluation through survey data showing a decreased willingness of farmers to sell to traders by tree for low prices, and focus group data highlighting market dynamics where traditional traders have had to increase prices to those offered by the PBG to source mango from farmers. Furthermore, with pressure on intermediaries growing, the project engaged some independent traders who sourced mangoes for two packing houses and larger commercial farmers in the areas where PBGs were operating. This was done in 2014 to encourage others to emulate the mango harvest and sourcing model designed by the project, including using improved harvest tools and techniques, using the collection center (“baz”) design, and employing the F10/F12 traceability system. Evidence from the 2015 Annual Survey suggested that spillover effects and copying, both indicators of market system change, were present outside of the directly targeted mango, PBG, and the fully engaged exporter, Perry.</t>
  </si>
  <si>
    <t>Spillover effects</t>
  </si>
  <si>
    <t>included practices such as pruning being done on other mango and fruit varieties and the sharing of improved harvest tools across PBGs and traditional intermediaries. Another example includes one other exporter starting to pay post- season bonuses or “ristournes” to the farmers who supplied it in 2015 at the beginning of 2016 to increase the stickiness between the supplier and buyer. Constraints: Based on the project’s experience and discussions with farmers and PBG leaders, the main constraints for PBGs to grow independently remained working capital, coordination, and human resources. 12 14 17 2525 25 33 3535 30 40 45 2011 2012 2013 2015 Year Price of Tree vs. Panye vs. Dozen in Constant Units of Dozens (HTG) Tree Price per dozen: based median tree price and average of 50 dozen per tree Export Chain Dozen Price (median) Panye Price per dozen: based on median panye price and 5.7 dozen per large 60 lb panye 26 The credit program (Section 3.1.3) was designed to smooth farmer income to reduce mango pre- selling to intermediaries at a discount. Further downstream, it was recognized that PBGs faced working capital constraints by not having cash on hand needed to pay farmers and workers, such</t>
  </si>
  <si>
    <t>4_1, #383</t>
  </si>
  <si>
    <t>Evidence from the 2015 Annual Survey suggested that spillover effects and copying, both indicators of market system change, were present outside of the directly targeted mango, PBG, and the fully engaged exporter, Perry. Spillover effects included practices such as pruning being done on other mango and fruit varieties and the sharing of improved harvest tools across PBGs and traditional intermediaries. Another example includes one other exporter starting to pay post-season bonuses or “ristournes” to the farmers who supplied it in 2015 at the beginning of 2016 to increase the stickiness between the supplier and buyer.</t>
  </si>
  <si>
    <t>e-page 25</t>
  </si>
  <si>
    <t>recruited 80% of the enrollment objective by the time the final model had been completed in 2013, there was occasionally a mismatch between those farmers that were recruited and those that were interested in fully engaging with core activities. 7.2 Implementation  Processing was not feasible under current market conditions: The project determined through rigorous analysis that processing Francique mango rejects into pulp for export is not a profitable business enterprise in Haiti under current market conditions. This explains why, despite a decade of investments intended to establish such an enterprise, none have yet been successful. This is due to the market structure in Haiti, based on widely dispersed "backyard" production resulting in high costs of harvest and transport, and the high local demand and price for fresh mango regardless of visual blemishes disqualifying them for export. Subsidizing the construction of the plant is difficult to justify since farmers would not earn any additional revenue. They are already paid by most exporters for their "rejected" mangos at local market prices, which are the same or higher than processed prices. The local processing market was satisfied by the lower cost canned juice produced by Famosa, affiliated with the exporter Agropak. 51  Positive</t>
  </si>
  <si>
    <t>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"viral" in rural Haiti, resulting in widespread behavior change. Pruning was also performed on non-francique varieties, and other fruit trees.  PBGs were able to source mangos from farmers on credit and pay them after acceptance at the packing house: As highlighted in the marketing section, PBGs were able to double the dozens sold for export per farmer in three seasons. This was all done on credit from the farmer, which is frequently cited by more risk-averse farmers as being a constraint for them to supply more mangoes to PBGs. Yet this system of supplying on credit allows for a positive feedback loop to increase quality from farmer</t>
  </si>
  <si>
    <t>4_1, #386</t>
  </si>
  <si>
    <t>Positive spillover effects 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"viral" in rural Haiti, resulting in widespread behavior change. Pruning was also performed on non-francique varieties, and other fruit trees.</t>
  </si>
  <si>
    <t>Policy and the Program for Rural Outreach of Financial Innovations and Technologies (PROFIT) credit guarantee scheme. The Central Bank of Kenya (CBK) received capacity-building support and training for its microfinance staff to help them understand microfinance systems and products. CBK staff described this capacity-building support as relevant, particularly since microfinance was still relatively new to the Central Bank, and important in demystifying microfinance for CBK staff. In addition, the CBK specifically mentioned that support it received from FIRM was useful in facilitating review of the Banking Act, the Microfinance Act and the creation of a Credit Information Sharing policy. FIRM also described helping CBK develop regulations for agency banking, financial services from mobile network operators and deposit-taking capacity for MFI marketing field offices.4 According to FIRM, the activity’s support to the Credit Information Sharing Association of Kenya (CIS-K) focused on building the capacity of the association and its 65 members to share information. As part of this support, FIRM carried out needs assessments for 37 microfinance institutions in relation to credit information sharing and developed a credit reference bureau reporting template. FIRM also oversaw the pilot of credit information sharing among the microfinance institutions.” The</t>
  </si>
  <si>
    <t>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4 Agency banking allows financial institutions to establish partnerships with third-party service providers (such as corner shops) to outsource certain financial transactions. Financial institutions own and operate marketing field offices, which are points of service that do not meet the regulatory requirement for being an official branch office. FINANCIAL INCLUSION FOR RURAL MICROENTERPRISES 20 FIRM also worked closely with the pension fund industry and its regulator, Retirement Benefits Authority (RBA), to effect</t>
  </si>
  <si>
    <t>4_1, #576</t>
  </si>
  <si>
    <t>The unintended consequences 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t>
  </si>
  <si>
    <t>e-page 24</t>
  </si>
  <si>
    <t>https://pdf.usaid.gov/pdf_docs/PA00M7KH.pdf</t>
  </si>
  <si>
    <t>https://pdf.usaid.gov/pdf_docs/PA00MWP6.pdf</t>
  </si>
  <si>
    <t xml:space="preserve">SPRING discovered during our routine field activities that in villages where SPRING worked, many households that were not direct recipients of SPRING support have nevertheless adopted and are practicing behaviors taught in SPRING’s FNS work. SPRING considers this a spillover effect, influenced by seeing what others are doing and voluntarily choosing to adopt these behaviors. SPRING decided to study this phenomenon to find out that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capital, addresses concerns around food security, and plays an important role in improving the health and nutrition of members’ families. These findings underscore the sense that FNS practices are not only practical, but are valued and sustained by members of the community. </t>
  </si>
  <si>
    <t>USAID-Dairy Project, Quarterly Progress Report (Jan-Mar 16)</t>
  </si>
  <si>
    <t>There is a considerable spillover effect of this activity; a total of 11 surrounding farmers have called the project</t>
  </si>
  <si>
    <t>https://pdf.usaid.gov/pdf_docs/PA00MBJP.pdf</t>
  </si>
  <si>
    <t>distribution. Samaritan´s Purse plans to reexamine the time period the RMA looks at to better asses each market, incorporating features and questions that would look into the procurement cycle for local vendors. ii. Another lesson learned through the use of the RMA tool was the breadth of analysis – the RMA throughout the USAIDizi project examined two commodities, one for each sector (beans and basins respectively). However, to better understand market integration and sourcing, SP adjusted this to look at a few more commodities, while remaining a lean and quick assessment, with the intention of better understanding how the local market was connected to regional markets. iii. Finally, although it was one of the key indicators in the project (economic recovery), SP had not maximized the potential of evaluating the market post-intervention to better understand the impact of the activities. During this year of implementation, SP included post-market analyses in the PDM package in order to enable post-intervention market Emergency Response and Economic Recovery for Eastern DRC, Final Report AID-OFDA-G-16-00168 35 | P a g e analysis, and assess any potential market disturbances that might be a result of the fairs or distributions. 1.2.3.</t>
  </si>
  <si>
    <t>Unintended Consequences</t>
  </si>
  <si>
    <t>of Program Activities The USAIDizi project saw some unintended consequences as listed below: 1. Market Prices: Overall, SP did not observe significant changes in market prices due to its interventions, whether voucher or in-kind. However, there were several occasions where prices rose slightly during the procurement time for local vendors, as they started to stock up provisions for the fairs. This inflation of prices usually reverted during and after fairs, once vendors stopped stockpiling their commodities. Regional integration of markets also ensured that prices did not vary, as source markets were not directly influenced by fairs. 2. 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B. Agricultural and Food Security Sector (Sector 2) 1. Monitoring and Evaluation Strategy 1.1. Rationale of Indicator Collection and Tracking Sector 2 had longer</t>
  </si>
  <si>
    <t>Negative</t>
  </si>
  <si>
    <t>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t>
  </si>
  <si>
    <t>Emergency response and economic recovery for Eastern DRC : final report</t>
  </si>
  <si>
    <t>https://pdf.usaid.gov/pdf_docs/PA00N6K3.pdf</t>
  </si>
  <si>
    <t>PA-00M-FFD_Lebanon_November 2016.pdf</t>
  </si>
  <si>
    <t>to Russia. However, LIVCD included Russia as a new market under Indicator 6, thus assuming that the training on agricultural production provided through the grant contributed in some way to the sale to Russia. This attribution is clearly questionable (as many others based on a simple before-and-after comparison) • The definition of Indicator 5 (Number of jobs impacted by LIVCD) is based on an ambiguous terminology. It is not clear what an “impacted job” is. Under this indicator LIVCD M&amp;E counts the FTE of the number of people using the mechanical harvesters on olive trees. LIVCD also counts the FTE of farmers performing regular agricultural operations in their own fields. This is not very informative. Rather than the number of people (or its conversion into FTEs) carrying out an agricultural operation that would have been done even without the project (e.g. harvesting) it would be more interesting to estimate the FTE of newly created jobs (net of lost jobs). For instance, some service centers created skilled teams who provide pruning services by using the electrical pruners delivered by LIVCD. These are new jobs created by the project that should be counted positively (once converted in FTE). In addition,</t>
  </si>
  <si>
    <t>should be monitored. More specifically, jobs have been lost after the introduction of mechanical harvesters (i.e. a labor saving technology) and thus should be counted negatively (and currently they are not) in the indicator on the number of jobs created. • Under Indicator 14 (Number of MSMEs including farmers, assisted by USG to apply for value chain finance) LIVCD counts the number of persons that took part in trainings that also included a presentation from a bank credit officer on loan products (such presentations are generally included before or after trainings on agricultural technical aspects). However, it is the ET’s opinion that Indicator 14 should reflect the outcome of the assistance provided to beneficiaries to access finance, that is, the number of loan applications. LIVCD not only organizes workshops inviting credit bank officers but also provides assistance to develop feasibility studies for loan applications. The effect of the later is not reflected by the current measurement mechanism used by LIVCD. In any case, if number of loan applications were used (instead of the number of participants in presentations held by bank officers) the value of the indicator would be reduced from more than 800 to about 35-50. Lebanon Industry Value</t>
  </si>
  <si>
    <t>More specifically, jobs have been lost after the introduction of mechanical harvesters (i.e. a labor saving technology) and thus should be counted negatively (and currently they are not) in the indicator on the  number of jobs created.</t>
  </si>
  <si>
    <t>e-page 83</t>
  </si>
  <si>
    <t>e- page 36</t>
  </si>
  <si>
    <t>Lebanon</t>
  </si>
  <si>
    <t>Lebanon industry value chain development (LIVCD) project : mid-term performance evaluation</t>
  </si>
  <si>
    <t>https://pdf.usaid.gov/pdf_docs/PA00MFFD.pdf</t>
  </si>
  <si>
    <t>4_1, #47</t>
  </si>
  <si>
    <t>4_1, #98</t>
  </si>
  <si>
    <t>PA-00M-86P_Kenya Uganda Ghana Tanzan</t>
  </si>
  <si>
    <t>possible options of partnering with locally based telecom provi- ders, to reduce the overall costs associated with sending mass messages. Similarly, use of an open-source mass text messaging service could reduce the associated costs of running such software. 6. This pilot demonstrated that different meth- ods of mobilization can affect men and women differently. With door-to-door mobilization, women usually interact with mobilizers since they are typically at home at the time when It is much easier for people to ignore mobile phone campaign messages than mobilizers at their door. Radio announcements and town hall meetings were an important addition to the traditional door- to-door IRS mobilization approach. Global Health: Science and Practice 2016 | Volume 4 | Number 2 235 Mobile Messaging for Malaria Prevention in Mali www.ghspjournal.org http://www.ghspjournal.org mobilizers visit. With mobile messaging, how- 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t>
  </si>
  <si>
    <t>unanticipated effect</t>
  </si>
  <si>
    <t>of choosing an mHealth approach. Implications for Future mHealth Projects While the results of this pilot do not suggest relying solely on text or voice messages for IRS mobilization in the same implementation design as was done in Mali, it does provide a stepping stone toward potentially more effective imple- mentation of mHealth approaches. The use of mHealth has been found to be most effective in producing health outcomes when incorporated as part of a multifaceted behavior change strategy, as opposed to a stand-alone intervention. For instance, mobile-messaging mobilization could be used in combination with a mobilizer traveling with an IRS team on the day of spraying. This pilot did not choose to test a hybrid blend of mobile messaging and standard mobilization approaches since the team’s goal was to evaluate a unique mobile-message approach, but a hybrid approach could be tested in future campaigns. The 2 methods of communication (mobile and interpersonal) complement each other, but the population in these villages is not yet comfortable enough with mobile technology to rely solely on mobile-based messaging. There are advantages to using mobile-based mobilization, such as the ability to alert a village remotely the morning of</t>
  </si>
  <si>
    <t>With mobile messaging, however,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unanticipated effect of choosing an mHealth approach.</t>
  </si>
  <si>
    <t>e-page 66</t>
  </si>
  <si>
    <t>Mali</t>
  </si>
  <si>
    <t>https://pdf.usaid.gov/pdf_docs/PA00M86P.pdf</t>
  </si>
  <si>
    <t>Feasibility and Effectiveness of mHealth for Mobilizing Households for Indoor Residual Spraying to Prevent Malaria: A Case Study in Mali</t>
  </si>
  <si>
    <t>4_1, 104</t>
  </si>
  <si>
    <t>PA-00M-D6Z_Afghanistan_4 October 201</t>
  </si>
  <si>
    <t>been encouraged and empowered to provide a market for the produce, participate in training to demonstrate their market needs, and suggest or even provide inputs that would accelerate productivity. This arrangement would have ensured sustainability for the agriculture sector past RADP-West’s end date. Although RADP-West did begin to develop these linkages as the project progressed, a key lesson is that coordination from the start among the program’s components and all market actors is vital to maximize the impact and sustainability of interventions. Donor-driven models and distorted markets. Since the fall of the Taliban, the international donor community has committed hundreds of millions of dollars to rehabilitation and further development of Afghanistan’s agriculture sector. This donor assistance has come in multiple forms, from the direct distribution of inputs such as seed, fertilizer, and agro-equipment to substantial training programs and coordinated activities among governments and donors, all geared toward establishing a robust agriculture sector in Afghanistan. The impact of this investment is substantial; through targeted efforts to increase agricultural production and profitability, address food scarcity and food security, and develop market opportunities, the lives of millions of Afghans have been transformed. However, these efforts have also had an</t>
  </si>
  <si>
    <t>unintended effect</t>
  </si>
  <si>
    <t>—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RADP-WEST FINAL REPORT | 25 expecting (and receiving) free inputs and equipment, they</t>
  </si>
  <si>
    <t>4_1, #105</t>
  </si>
  <si>
    <t>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t>
  </si>
  <si>
    <t>e-page 27</t>
  </si>
  <si>
    <t>https://pdf.usaid.gov/pdf_docs/PA00MD6Z.pdf</t>
  </si>
  <si>
    <t>PA-00M-2XN_Mozambique Guatemala Rwan</t>
  </si>
  <si>
    <t>of the program—in other words, manipulating results for better outcomes. To address potential perverse incentives, the program may consider configuring the warehouse indicators differently, such as giving each warehouse specific targets against their own baseline. There also appears to be some evidence that the program’s approach to sharing the reward among all staff, regardless of individual contribution to CMAM had full discretion over how to spend the RBF payment, a key factor in motivating better performance. Global Health: Science and Practice 2016 | Volume 4 | Number 1 174 Results-Based Financing in Mozambique’s Central Medical Store www.ghspjournal.org www.ghspjournal.org achieving the targets, may have caused frustration. Any program where incentives are shared can potentially face the free-rider problem. Some 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 viously. However, this is an area that should be monitored to minimize any</t>
  </si>
  <si>
    <t>negative impact</t>
  </si>
  <si>
    <t>on morale. In the future, it may make sense to consider including an individual performance component in the allocation formula. KEY LESSONS Despite challenges, overall, Mozambique’s experi- ment with RBF for the supply chain resulted in tangible and measurable positive change. Below are key lessons related to design, implementation, and future attempts at incorporating performance incentives in public health supply chains. Program Design In many health systems areas, funding and know-how are not enough to spur performance improvements. RBF is intended to address the ‘‘black box’’ of motivation—the gap between necessary funding, inputs and training, and actual effort. As such, the goal is behavior change: increased motivation and effort. For this reason, the design of any RBF program must place motivation at the center of design decisions, which Mozambique’s FARA achieved. Among our key design lessons are: Careful and deliberative design: Stakeholders involved in Mozambique’s FAR agreement allowed the necessary time (nearly 1 year) to design the agreement, ensuring that all the stakeholders under- stood who was accountable for what. RBF will not motivate if stakeholders do not understand what they are being held accountable for. Collaboration: Buy-in is a necessary precondition for increased motivation. The FARA</t>
  </si>
  <si>
    <t>4_1, #158</t>
  </si>
  <si>
    <t>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previously. However, this is an area that should be monitored to minimize any negative impact on morale.</t>
  </si>
  <si>
    <t>e-page 182</t>
  </si>
  <si>
    <t>Results-Based Financing in Mozambique’s Central Medical Store: A Review After 1 Year</t>
  </si>
  <si>
    <t>Mozambique</t>
  </si>
  <si>
    <t>PA-00N-1TJ_Afghanistan_August 2017.p</t>
  </si>
  <si>
    <t>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MIDAS had the opportunity to correct these missteps. After training, female participants were asked to discuss their training experience. They provided numerous recommendations for improvement, but no observable response occurred. MIDAS could have more effectively modeled professional gender roles by hiring female expatriate geologists to provide training at AGS. USGS used this strategy very effectively and included numerous female scientists among the USGS staff embedded with AGS. To boost support for gender awareness, MIDAS should have identified MoMP technical teams that employ disproportionate numbers of female professionals (like the chemistry and mineral processing labs) for focused support to promote career advancement. Instead, no assistance whatsoever was provided to these teams despite repeated requests Gender Issues in MIDAS Implementation MIDAS internships could have been better designed to promote hiring of female professionals into MoMP MoMP lacked commitment to hiring and promoting female professionals USAID interventions at Afghan universities would help increase the pool of employable female graduates Shifting USAID program initiatives had</t>
  </si>
  <si>
    <t>unintended negative impacts</t>
  </si>
  <si>
    <t>on MoMP Gender Directorate initiatives Figure 6: Gender Issues in MIDAS Implementation 27 for such help. Figure 6: Gender Issues in MIDAS Implementation provides a visualization of MIDAS’ efforts to support gender issues. Figure 7: Responses to "What could MIDAS have done better to improve workplace participation by women professionals?" 28 Component III focused on preparing public and private sector companies to work and interact with an industry that did not exist. Even if MIDAS’ Component II efforts were completely successful, there exists in USAID and in the Afghan Government an underestimation of how long it takes to build a mine and begin generating revenues. Component III explored developing vocational technical training capacity to produce tradesmen qualified to support a mining industry that, given present legislative trends within GIRoA, may be a decade or more from emerging. More immediately, MoMP is struggling to fill its vacant positions (political considerations aside) because of the dearth of qualified applicants. Identifying strategies to boost the production of male and female university graduates qualified to fill MoMP vacancies and other similar industry positions would have been a more effective use of Component III funds. Though the concept of the internship was sound, execution was</t>
  </si>
  <si>
    <t>4_1, #233</t>
  </si>
  <si>
    <t>e-page 28</t>
  </si>
  <si>
    <t>The desire to create the impression that an abundance of training was being delivered caused MIDAS to favor easy-to-produce training courses, such as basic computer training. (Training in Microsoft applications and Google search were specifically cited by many.) 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t>
  </si>
  <si>
    <t>Final performance evaluation of mining investment and development for Afghan sustainability 2012-2017</t>
  </si>
  <si>
    <t>https://pdf.usaid.gov/pdf_docs/PA00N1TJ.pdf</t>
  </si>
  <si>
    <t>develop market opportunities, the lives of millions of Afghans have been transformed. 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t>
  </si>
  <si>
    <t>adverse effects</t>
  </si>
  <si>
    <t>along the value chain. With farmers RADP-WEST FINAL REPORT | 25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At the opposite end of the value chain, agribusinesses, too, have come to participate in this distorted market. Familiar with the landscape of donor programming and the potential to land large grants, some agribusinesses in Herat have marketed a skillset above their actual capacity to qualify for grant-based donor support. Such misrepresentation leads to poor outcomes for both the agribusiness and the donor. Gaps in knowledge and skills become apparent, with the donor/implementer eventually stepping in to substantially reduce or cancel activities. See Recommendations for Future Interventions for further comment on this subject. Importance of effective extension service delivery. RADP-West was designed to reach farmers with training through engagement of private sector players and the government (district- and provincial-level DAILs). This mode of delivery was identified as the best way</t>
  </si>
  <si>
    <t>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t>
  </si>
  <si>
    <t>PA-00M-PX3_Congo DR_April 28, 2017.p</t>
  </si>
  <si>
    <t>Other partners  KNCV Tuberculosis Foundation (KNCV),  Management Sciences of Health (MSH) Work plan timeframe October 2016 – September 2017 Reporting period January – March 2017 Most significant achievements: The following key achievements were obtained during this quarter: Improvement of Rifampicin Resistant TB (RR-TB) case detection: the number of detected RR-TB cases increased from 53 in Q2 Year 2 to 114 cases in Q2 Year 3. The specimens tested on Xpert also increased from 267 to 1,160. 1. Among the 114 RR-TB cases detected in Q2, 89% (102/114) started on second line treatment. 2. 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t>
  </si>
  <si>
    <t>were identified: one patient suffered from a hearing loss and eight reported digestives disorders. All these patients received support for their biological investigations and nutritional support. Table 1: Results of treatment of the first cohort of RR-TB patients treated by short course regimen in the 8 CTB-supported CPLTs (June 2016 to March 2017) CPLT Number of patients started on treatment Number successfully treated LTFU Death Total aDSM during treatment Kasai 2 1 0 1 2 2 patients suffered from nausea and vomiting Kasai Central 1 1 0 0 1 Nausea and vomiting Kasai Oriental 9 9 0 0 9 5 patients suffered from nausea and vomiting Lomami 1 1 0 0 1 Nausea Maniema 0 0 0 0 0 N/A Mongala 2 2 0 0 2 1 patient suffered from hearing loss Sankuru 0 0 0 0 0 N/A Sud Kivu 0 0 0 0 0 N/A 4 TOTAL 15 14 0 1 15 3. Strengthening of active TB case finding by the four local partner non-governmental organizations (NGOs) The number of presumptive TB patients tested by local NGOs increased from 9,115 in Q1 to 9,889 in Q2 in year 3. The number of</t>
  </si>
  <si>
    <t>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adverse effects were identified: one patient suffered from a hearing loss and eight reported digestives disorders. All these patients received support for their biological investigations and nutritional  support.</t>
  </si>
  <si>
    <t>e-page 3</t>
  </si>
  <si>
    <t>4_1, #239</t>
  </si>
  <si>
    <t>4_1, #301</t>
  </si>
  <si>
    <t>Challenge TB DR Congo Year 3 Quarterly Monitoring Report April-June 2017</t>
  </si>
  <si>
    <t>PA-00N-4XX_Zimbabwe_January 2017.pdf</t>
  </si>
  <si>
    <t>9 Personal communication in advance of full publication of the 2015 results. 10 Zimbabwe National Statistics Agency and ICF International. 2016. Zimbabwe Demographic and Health Survey 2015: Key Indicators. Rock- ville, Maryland, USA: Zimbabwe National Statistics Agency (ZIMSTAT) and ICF International. Bulawayo Chitungwiza * Manicaland Masvingo Mat South Midlands COP15 Target 44,042 2,623 198,824 143,718 112,726 222,160 Achievement 60,910 40,292 183,414 245,283 93,767 172,518 0 50,000 100,000 150,000 200,000 250,000 300,000 ZIMBABWE FACE-HIV EVALUATION 21 Figure 5: Achievement against COP15 Targets for individuals tested for HIV and received their test results One concern all FACE-HIV staff reported is the low yield of positive clients that HTS is giving in project facilities. The most recent data show FACE-HIV is exceeding its targets for testing but yield is only around 7.5% positive for the period. [See Figure 5: Achievement against COP15 Targets for individuals tested for HIV and received their test results.] The field evaluation identified that health workers in all facilities were well informed on HIV testing and that there was a concerted effort to test everyone who presented to the facility whose status was not known or who had been tested more than three months ear- lier. One</t>
  </si>
  <si>
    <t>adverse effect</t>
  </si>
  <si>
    <t>for targets for testing is that there did not seem to be any ascertainment of risk— everyone was being tested if they presented to a facility. Other more serious testing issues that seem to be arising from the high PEPFAR targets, reported to the evaluation team include (1) partners in the commu- nity follow up “index cases” in the home and then report four or five positive members of the family. However, the health workers report that these are not new cases, they are known and some are even al- ready on ART. (2) NGOs conduct community HTS campaigns, and give away a tee-shirt to everyone who tests. They get a high yield from their campaign but again, many of those who test positive during the campaign are already known and either on ART or registered in pre-ART. The field evaluation also found evidence that when health workers are conducting the testing themselves, there is little counseling. HIV testing has become routine in ANC in the same way that syphilis testing is routine. Specific counseling and consent is not sought. As HIV infection is now treatable, and treat all is the policy in Zimbabwe, the loss of pretest</t>
  </si>
  <si>
    <t>https://pdf.usaid.gov/pdf_docs/PA00MWVV.pdf</t>
  </si>
  <si>
    <t>One adverse effect for targets for testing is that there did not seem to be any ascertainment of risk—everyone was being tested if they presented to a facility. Other more serious testing issues that seem to be arising from the high PEPFAR targets, reported to the evaluation team include (1) partners in the community follow up “index cases” in the home and then report four or five positive members of the family.  However, the health workers report that these are not new cases, they are known and some are even already on ART. (2) NGOs conduct community HTS campaigns, and give away a tee-shirt to everyone who tests. They get a high yield from their campaign but again, many of those who test positive during the campaign are already known and either on ART or registered in pre-ART.</t>
  </si>
  <si>
    <t>e-page 32</t>
  </si>
  <si>
    <t>Performance evaluation of USAID/Zimbabwe's families and communities for the elimination of HIV (FACE-HIV) project</t>
  </si>
  <si>
    <t>Zimbabwe</t>
  </si>
  <si>
    <t>https://pdf.usaid.gov/pdf_docs/PA00N4XX.pdf</t>
  </si>
  <si>
    <t>4_1, #358</t>
  </si>
  <si>
    <t>PA-00M-MZ5_Somalia_16 August 2016.pd</t>
  </si>
  <si>
    <t>its sub-activity targets?  PEG met most Input Targets. PEG delivered the targeted levels of training and micro-grants for agriculture and exceeded targets related to fodder production related micro-grants for seeds, cuttings and tractors. For livestock, PEG exceeded TA, training targets, and veterinary services input targets, but was unable to accomplish the target of benefiting one milk processing company.  Agriculture and Livestock Outcomes were Mixed. The target range for maize yields was achieved, resulting in an average increase of 29 percent increase in yields compared to before PEG. Livestock sub-activity results for cattle (mortality and morbidity) showed modest upward trends, though milk production trended downward. Indicators for camels also trended downward. The short-term nature of the pilot-type activity prevented clear conclusions about livestock and camels outcomes.  Outcomes for Households were Mainly Positive: PEG had positive effects on household finances for most crop farmers, and on household food self-sufficiency. PEG contributed to a modest increase in hired labor on crop farms. Adult members of crop households are working less, likely because PEG’s methods are more effective. The increase in the average number of household girls employed on the farm was relatively small, but highlights potential</t>
  </si>
  <si>
    <t>of projects that aim to increase agricultural productivity.  Policy Support (drafting) by PEG was Ineffective: PEG’s draft legislation was not deemed to be of use by the GoS because there was insufficient consultation to reflect changed government priorities. 3.2. WAS THE IMPLEMENTATION MODEL USED BY PEG APPROPRIATE FOR SOUTH CENTRAL SOMALIA? This section presents the findings from the evaluation of the appropriateness of the PEG implementation model, through the local partner SATG. SATG used a cascade model whereby SATG provided training to agricultural extension agents who provided training to lead farmers who, in turn, trained contact farmers. The contact farmers who received training from lead farmers were first-degree contacts, in the sense that they received information on PEG agricultural practices directly from the lead farmers. The first-degree contact farmers, in turn, provided training in PEG practices to farmers who were second- degree contacts in the sense that they received the information one step removed from the lead farmer and two-steps removed from the extension agent. Both the lead farmers and the first-degree contact farmers received the same agricultural inputs (maize seeds, urea and DAP) through PEG. The second- degree contact farmers did not receive any agricultural</t>
  </si>
  <si>
    <t>4_1, #425</t>
  </si>
  <si>
    <t>PEG had positive effects on household income for most crop farmers, and on household food self-sufficiency. PEG contributed to a modest increase in hired labor on crop farms. Adult members of crop households are now working less, probably because PEG’s methods are more effective. The increase in the average number of household girls employed on the farm was relatively small, but highlights the potential negative impact of projects that aim to increase agricultural productivity.</t>
  </si>
  <si>
    <t>e-page 9</t>
  </si>
  <si>
    <t>Final performance evaluation of the partnership for economic growth activity in the Southwest State of Somalia</t>
  </si>
  <si>
    <t>https://pdf.usaid.gov/pdf_docs/PA00MMZ5.pdf</t>
  </si>
  <si>
    <t>Somalia</t>
  </si>
  <si>
    <t>PA-00M-NCX_Afghanistan_31 October 20</t>
  </si>
  <si>
    <t>express SBD PVS Plots second and third field day in Charshanbe village of Sheberghan district (Jawzjan). RADP-N FY2016 Annual Report 21 their expectations to the seed companies. Seed companies are learning how these varieties perform across diverse environments, and are better able to recommend their products. They also understand that farmers, at some scale, will pay for seed which performs well. Building a real market for seed is important to build a sustainable seed industry which can survive and meet the needs of farmers without donor support. Weed Control 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t>
  </si>
  <si>
    <t>on yields. Late spraying means that weeds are too strong to kill which can have a detrimental effect on yield. The weed control activity held between February and September was implemented through three grantees reaching 10,008 farmers and 24 Ag Depots selling high-quality backpack sprayers. The implementation was designed in two parts. The first included three training lessons on integrated weed management in wheat. The first lesson was about mechanical weed control, and the second and third lessons were about chemical weed control. The third lesson also included practical field work. The 10,008 farmers were trained in 834 groups of twelve. Each group were provided a high-quality backpack sprayer with boom and herbicide-specific nozzles, personal protective equipment, and herbicides for practice spraying. The project staff provided practical training to the farmers on how to use backpack sprayers with double nozzles, and to apply herbicides at the proper rate and in the proper season. Trainers applied herbicides in sample plots to practice. The second part of the activity consisted of monitoring, yield survey, and impact assessment. In total, 1,040 crop cuts were collected across the four project provinces, detailed agronomic data was recorded for each sample site, and</t>
  </si>
  <si>
    <t>4_1, #467</t>
  </si>
  <si>
    <t>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negative impact on yields. Late spraying means that weeds are too strong to kill which can have a detrimental effect on yield.</t>
  </si>
  <si>
    <t>Regional Agricultural Development Program (RADP)—North</t>
  </si>
  <si>
    <t>https://pdf.usaid.gov/pdf_docs/PA00SZCX.pdf</t>
  </si>
  <si>
    <t>PA-00M-CPJ_Nigeria_2016.pdf</t>
  </si>
  <si>
    <t>significant progress in transitioning ART clients to the preferred TDF based backbone across all sites. In UDUTH a detailed ART regimen analysis was conducted between March and Sept 2015, and we observed a reduction in the number of clients on non-streamlined regimen at end of April from 126 to 73 clients in June and a further reduction to 32 clients at the end of September 2015. These 32 clients were reviewed as not suitable for placement on streamlined regimen because of reported cases of severe adverse effects on previous regimen, and have been transitioned from one regimen to the other before finally being left on their current regimen. A detailed analysis indicates the pattern of adverse events: Anemia (55.6%), Hepatitis (22.2%), generalized rashes (11.1%), and darkening of skin and nails (11.1%) while on AZT or ABC plus 3TC/NVP combination. Similarly, patients experienced at least one of the following while on TDF or ABC+ 3TC/EFV combination: intense dizziness (44.4%), and/or hallucination and insomnia (33.3%). 22.2% of these clients had contra-indications to the use of this combination because of background history of psychosis. These 32 clients are currently on non-streamlined regimen as a result of the</t>
  </si>
  <si>
    <t>adverse reactions/side effects</t>
  </si>
  <si>
    <t>and contra-indications and they will need to be supported. MSH is exploring several options with the FMoH, National Agency for the Control of AIDS (NACA), and UDUTH to see how they can be supported to get continued access to the non-streamlined regimens. Next quarter plans  Monitor, in collaboration with the M&amp;E and Lab team, the utilization of RTKS at PEPFAR prioritized testing points (TB dots, pediatrics, clinical symptomatology, 5% GOPD, 30% ANC). Data on total number of clients that accessed services in Q3 will be collated and disaggregated by the PEPFAR prioritized points.  Conduct an SCMS focused training needs assessment across all the 41 partner health facilities and then plan for a supply chain management training that incorporates sessions on adherence counseling. 2.6 TB/HIV 29 MSH Pro-ACT TB/HIV collaborative activities are anchored on World Health Organization (WHO) three I’s strategy:  Intensified case-finding (ICF);  Isoniazid preventive therapy (IPT); and  Infection control (IC). During the quarter under review, MSH actively participated in the 2016 World Tuberculosis Day celebration with the theme “Find TB, Treat TB and working together to eliminate tuberculosis” in Abuja and supported the various state partners to plan for the World TB</t>
  </si>
  <si>
    <t>22.2% of these clients had contra-indications to the use of this combination because of background history of psychosis. These 32 clients are currently on non-streamlined regimen as a result of the adverse reactions/side effects and contra-indications and they will need to be supported. MSH is exploring several options with the FMoH, National Agency for the Control of AIDS (NACA), and UDUTH to see how they can be supported to get continued access to the non-streamlined regimens.</t>
  </si>
  <si>
    <t>Nigeria</t>
  </si>
  <si>
    <t>e-page 29</t>
  </si>
  <si>
    <t>Prevention Organizational Systems AIDS Care and Treatment Project – Pro-ACT, Nigeria Quarterly Progress Report, January – March, 2016</t>
  </si>
  <si>
    <t>4_1, #595</t>
  </si>
  <si>
    <t>https://pdf.usaid.gov/pdf_docs/PA00MCPJ.pdf</t>
  </si>
  <si>
    <t>PA-00M-3ZW_Somalia_March 2016.pdf</t>
  </si>
  <si>
    <t>Linkages  Coordinate any potential future USAID EG fisheries activities in Somaliland with SDF’s planned fishers program with Berbera Marine College and coastal fisher associations. RECOMMENDATIONS BY TECHNICAL AREA RECOMMENDATIONS FOR IMPLEMENTING FUTURE AGRICULTURE ACTIVITIES  Invest in demonstrations and hands-on learning. Somali farmers are risk averse and skeptical about trying new practices. Crises driven by conflict, economic collapse, and drought have increased their aversion to risk. Activities directed at changing traditional farming practices in Somalia have to be done gradually. Though farmers may observe higher net returns from improved practices and seeds, they are reluctant to adopt the improvements unless they can readily demonstrate the results on their own farms.  Support flexible implementation. PEG chose to change technical assistance for the 3rd planting season. Instead of a 3rd round of demo plot testing, micro-grants were provided to encourage trial and adoption on individual farms. PEG was confident about making the adjustment based on the trust among participating farmers that had been built through the project during the first 2 seasons. Any follow-on agriculture project needs to be given some level of flexibility to ensure strong collaboration, learning, and adaptation for each growing season.  Support unanticipated benefits. Some program</t>
  </si>
  <si>
    <t>benefits were unforeseen</t>
  </si>
  <si>
    <t>.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Engage prominent stakeholders to ensure buy-in. The commitment by Amoud University to the horticulture intervention was anchored by the University President who was a prominent supporter. This commitment also provided an exit strategy for PEG by which Amoud University could sustain all or parts of the horticulture intervention. In South-Central Somalia, PEG’s support from the Minister of Agriculture and the Presidents</t>
  </si>
  <si>
    <t>6_1, #66</t>
  </si>
  <si>
    <t>e-page 53</t>
  </si>
  <si>
    <t>Agriculture</t>
  </si>
  <si>
    <t>Partnership for economic growth : final report</t>
  </si>
  <si>
    <t>https://pdf.usaid.gov/pdf_docs/PA00M3ZW.pdf</t>
  </si>
  <si>
    <t>PA-00M-MHG_Pakistan_31 October 2016.</t>
  </si>
  <si>
    <t>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t>
  </si>
  <si>
    <t>Unintended Benefits</t>
  </si>
  <si>
    <t>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t>
  </si>
  <si>
    <t>The evaluation reviewed the extent to which non-project households replicated project practices and the unintended benefits and harms produced by the project. In GIs with beneficiaries, the evaluation team asked respondents if they knew of instances where others had replicated project activities … Around three-fourths of respondents reported that they had observed neighbors or relatives replicating women-focused and livestock activities. Fewer (25 percent) reported replication of water-related activities.</t>
  </si>
  <si>
    <t>e-page 30</t>
  </si>
  <si>
    <t>Balochistan agriculture project (BAP) : final evaluation</t>
  </si>
  <si>
    <t>https://pdf.usaid.gov/pdf_docs/PA00MMHG.pdf</t>
  </si>
  <si>
    <t>6_1, #8</t>
  </si>
  <si>
    <t>spillover</t>
  </si>
  <si>
    <t>PA-00M-93D_Congo DR_August 2016.pdf</t>
  </si>
  <si>
    <t>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are borne by the program). This included the promotion of mosquito nets, handwashing, and latrine use. Food-related nutritional trainings were also a feature of Jenga Jamaa II. Finally, the ADRA program included a component on family planning, which was not a part of the Mercy Corps program. Lessons in spacing of childbirths seemed particularly effective.  How have parents’ attitudes and practices with regard to child feeding and care changed over the past few years? o 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t>
  </si>
  <si>
    <t>, and in part due to other programs operating in the area. 52  How do parents who have had another child since graduating from a DFAP nutrition intervention feed and care for this new child compared to previously born children? o The sample size of mothers who had a child in the late stages of the program (so as to profit from the full training), who already had previous children, and who took part in the evaluation focus groups was limited, but those women did express a clear change in their use of health clinics for pre- and post-natal care. It was not uncommon for a woman to note that she gave birth to her first child in the home but she subsequently went to the health clinic to give birth.  How well did these mothers eat and pursue pre- and post-natal care during and after their latest pregnancies? o The evaluation team did not see a lot of evidence that mothers themselves were changing their diets much as a result of the DFAP nutrition trainings. In focus groups, conversations with Mother Leaders, and discussions with community leaders, the emphasis seemed to be much more on the nutrition of</t>
  </si>
  <si>
    <t>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spillover, and in part due to other programs operating in the area.</t>
  </si>
  <si>
    <t>6_1, #19</t>
  </si>
  <si>
    <t>e-page 63</t>
  </si>
  <si>
    <t>Food Security</t>
  </si>
  <si>
    <t>Development food assistance programs in the Democratic Republic of Congo : final performance evaluation report</t>
  </si>
  <si>
    <t>https://pdf.usaid.gov/pdf_docs/PA00M93D.pdf</t>
  </si>
  <si>
    <t>PA-00M-FCH_Syria_4 August 2016.pdf</t>
  </si>
  <si>
    <t>Syria</t>
  </si>
  <si>
    <t>Syria essential services : final performance report</t>
  </si>
  <si>
    <t>https://pdf.usaid.gov/pdf_docs/PA00MFCH.pdf</t>
  </si>
  <si>
    <t>e-page 43</t>
  </si>
  <si>
    <t>SingleTermSearches, #134</t>
  </si>
  <si>
    <t>PA-00M-8JH_Afghanistan_28 March 2016</t>
  </si>
  <si>
    <t>been trained (champions) can help take it forward. 3) Enable NHLP extension agents and lead farmers who are becoming for-fee service providers for various veterinary and crop management to also become commodity aggregators to feed into market development programs. DG will experiment with a mobile application that it has developed in India to optimize the aggregation, transport logistics, and payments for farmer produce that can be sold at local markets. Transactional activity with markets will feed back into the production of extension messaging on practices, such as improved post-harvest management or improved crop production planning. These practices will support farmers as well as build the capacity of extension agents and lead farmers to be market-oriented and entrepreneurial. Objective 3, Support the adoption of good health and nutrition practices among women Cultural and security considerations vary across regions and may determine how individuals, especially women, can be involved, 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t>
  </si>
  <si>
    <t>not initially anticipated</t>
  </si>
  <si>
    <t>, but has been successful. The separation of genders has also opened opportunity for more gender specific content such as maternal and child health as well as WASH and nutrition training. DG has worked with SPRING, a USAID-supported health and nutrition consortium, and PATH to improve mother and child health outcomes in other geographies, including India and Ethiopia, with integrated nutrition and agriculture messaging and would leverage learnings from this work to incorporate this messaging into the extension phase. MAIL has already expressed a desire to create women-focused content and has proposed the following adaptations: 1) Videos will be produced by women video production teams and distributed among women groups by women extension agents and lead farmers 2) Collaboration with ongoing USAID health projects such as HEMAYAT to develop and improve appropriate health and nutrition content and select target districts 3) Coordination with AAEP-II’s Women in Agriculture program to leverage the training programs that they have already developed specifically for women farmers and established networks of extension agents and lead farmers IV Sustainability: The question of sustainability must address both implementing partner as well as farmer engagement: 1) There is commitment from the Ministry of Agriculture, through MAIL</t>
  </si>
  <si>
    <t>PA-00M-72K_Afghanistan_July 7, 2016.</t>
  </si>
  <si>
    <t>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t>
  </si>
  <si>
    <t>not the intended</t>
  </si>
  <si>
    <t>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t>
  </si>
  <si>
    <t xml:space="preserve">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not the intended 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t>
  </si>
  <si>
    <t>Not, #264</t>
  </si>
  <si>
    <t>Tanzania</t>
  </si>
  <si>
    <t>Performance evaluation of the mobile application to secure tenure (MAST) pilot</t>
  </si>
  <si>
    <t>Land Management</t>
  </si>
  <si>
    <t>https://pdf.usaid.gov/pdf_docs/PA00M7ZK.pdf</t>
  </si>
  <si>
    <t>PA-00M-T6S_Sierra Leone_March 2017.p</t>
  </si>
  <si>
    <t>their families. Achievements. ACDI/VOCA, in its annual reports, noted a total of 8,150.61 Metric Tons of food distributed as PM2A rations to 32,245 households over the life of the SNAP Program. Major Observations. Entry criteria to enroll participants in the program were not entirely clear at the beginning of SNAP, and this resulted in the registration of both pregnant and lactating women in the first year. This situation was corrected, however, before the start of food distributions with deregistration of the lactating mothers. PM2A mothers interviewed expressed satisfaction with the food ration composition and attributed the wellbeing of their children to this. The Evaluation found no evidence of sales of USAID commodities in local markets, nor, did the team identify evidence of the rations being an incentive to women to become pregnant. 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t>
  </si>
  <si>
    <t>not anticipate</t>
  </si>
  <si>
    <t>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because of the food distributions21.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t>
  </si>
  <si>
    <t>Not, #98</t>
  </si>
  <si>
    <t>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not anticipate 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distributions.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declines because of staff turnover or insufficient materials.</t>
  </si>
  <si>
    <t>Sustainable nutrition and agriculture promotion (SNAP) program : final evaluation report</t>
  </si>
  <si>
    <t>Sierra Leone</t>
  </si>
  <si>
    <t>PA-00M-NXR_South Sudan_April 2016.pd</t>
  </si>
  <si>
    <t>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t>
  </si>
  <si>
    <t>Unintended Results</t>
  </si>
  <si>
    <t>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t>
  </si>
  <si>
    <t>8_27, #70</t>
  </si>
  <si>
    <t>South Sudan</t>
  </si>
  <si>
    <t>Given the lack of a comprehensive training strategy, many of the beneficiary political parties became increasingly dependent on PPIDG’s assistance, unable to perform many essential duties and activities on their own. Political party representatives interviewed by MSI in Lakes State described their previous — and successful — organization of town hall meetings; with PPIDG support. Since the close of the PPIDG project, they never even attempted to organize a similar event.  As a result, the stand-alone approach implemented by PPIDG in its provision of training to political parties ultimately resulted in a gradual loss of capacity, relative to the SPLM/A. Without follow-on activities to build-upon what was achieved, the accumulated knowledge was lost in many cases.</t>
  </si>
  <si>
    <t>Fissures in ruling party: Among the political parties with whom it worked, IRI was most successful with the SPLM/A. Besides making considerable strides in building the party’s organizational development and capacity, IRI introduced important elements to promote the internal democratization of the SPLM/A, such as party conventions and processes to elect party authorities. Ironically, these important processes may have been what sparked, or facilitated, the party’s split into factions and the outbreak of the 2013 civil war. However, these internal democratization mechanisms themselves did not cause the party’s split. Rather, it was the SPLM/A’s in ability and/or unwillingness to accept the decisions that emerged from these mechanisms themselves.</t>
  </si>
  <si>
    <t>e-page 26</t>
  </si>
  <si>
    <t>Evaluation of USAID/South Sudan's democracy and governance activities under the IRI project 2012-2014</t>
  </si>
  <si>
    <t>e-pages 25 &amp; 26</t>
  </si>
  <si>
    <t>https://pdf.usaid.gov/pdf_docs/PA00MNXR.pdf</t>
  </si>
  <si>
    <t>PA-00M-BJQ_Pakistan_July 2016.pdf</t>
  </si>
  <si>
    <t>99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31,957,151 for 118 farms while farmers have contributed/committed a total of PKR 42,940,7012. This investment is the first step towards establishing viable commercial dairy farms for small dairy holders. The following table shows the overall status of farm upgradation: Table 3: Up-gradation Summary (June 2016) Upgradation Type Total Completed Calf Pen 1 1 Calf Cadges 1 1 Flooring 1 0 Sand Bunker 2 2 Cooling System 3 3 Farm Fencing 4 3 Farm Soiling 4 4 Silage Bunker 8 7 Milking Area 9 8 Milking Machine 16 14 Silage Machine 24 15 Shed Construction 71 66 Grand Total 144 124 *A farm under upgradation may have more than 1 facility being upgraded 2 The contribution of farmer is calculated on the basis of initial feasibility. The figure may increase with the completion of up-gradation work. QUARTERLY PROGRESS REPORT April-June 2016 6 There is a considerable</t>
  </si>
  <si>
    <t>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divided into seven teams, each responsible for 10-15 upgraded farms. The designated teams are also working on implementing the 3:1:7 strategy at these farms. Continuous advisory support on</t>
  </si>
  <si>
    <t>4_1, #200</t>
  </si>
  <si>
    <t>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not initially  anticipated, but has been successful. The separation of genders has also opened opportunity for more gender specific content such as maternal and child health as well as WASH and nutrition training.</t>
  </si>
  <si>
    <t>e-page 23</t>
  </si>
  <si>
    <t>e-page 12</t>
  </si>
  <si>
    <t>USAID-Dairy Project, Quarterly Progress Report (Apr-Jun 2016)</t>
  </si>
  <si>
    <t>https://pdf.usaid.gov/pdf_docs/PA00MBJQ.pdf</t>
  </si>
  <si>
    <t>There is a considerable spillover effect 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farms.</t>
  </si>
  <si>
    <t>Digital integration to amplify agricultural extension in Afghanistan (DIAAEA), grant no. AID-306-G-15-00002 : final program report</t>
  </si>
  <si>
    <t>https://pdf.usaid.gov/pdf_docs/PA00M8JH.pdf</t>
  </si>
  <si>
    <t>e-page 46</t>
  </si>
  <si>
    <t>There is also a considerable spillover effect of this activity; where the farms nearby to the upgraded farms have started to adopt the best practices being implemented on their farms themselves.</t>
  </si>
  <si>
    <t>Quarterly Progress Report Oct-Dec 16</t>
  </si>
  <si>
    <t>https://pdf.usaid.gov/pdf_docs/PA00MJ9V.pdf</t>
  </si>
  <si>
    <t>Tékponon Jikuagou: Final Report. 2017. Institute for Reproductive Health, Georgetown University for the U.S. Agency for International Development (USAID).  Authors: Susan Igras and Rebecka Lundgren</t>
  </si>
  <si>
    <t>Unanticipated Effects.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sensitive-yet-important topics were strengthened. It appeared that influential group members enjoyed greater cohesion, and their groups had grown, as the visibility of Influentials rose.  Participating communities as a whole were envied by other villages for their role in the project.</t>
  </si>
  <si>
    <t>USAID KENYA AND EAST AFRICA PEACE III PROGRESS REPORT</t>
  </si>
  <si>
    <t>e-page 51</t>
  </si>
  <si>
    <t xml:space="preserv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ownership of such land is illegal.</t>
  </si>
  <si>
    <t>NotSearch, #269</t>
  </si>
  <si>
    <t>Final Report Regional Agricultural Development Program – West Final Report  August 10, 2014 – September 27, 2016</t>
  </si>
  <si>
    <r>
      <t xml:space="preserve">Support unanticipated benefits. </t>
    </r>
    <r>
      <rPr>
        <sz val="10"/>
        <color theme="1"/>
        <rFont val="Calibri"/>
        <family val="2"/>
        <scheme val="minor"/>
      </rPr>
      <t xml:space="preserve">Some program benefits were unforeseen.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t>
    </r>
  </si>
  <si>
    <t>Final Monitoring Report</t>
  </si>
  <si>
    <t>Health</t>
  </si>
  <si>
    <t>Peace</t>
  </si>
  <si>
    <t>Economic Development</t>
  </si>
  <si>
    <t>Sector2</t>
  </si>
  <si>
    <t>Not Classified</t>
  </si>
  <si>
    <t>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t>
  </si>
  <si>
    <t>Monitoring Report</t>
  </si>
  <si>
    <t>RETROSPECTIVE PERFORMANCE EVALUATION OF THE AFGHAN SUSTAINABLE WATER SUPPLY AND SANITATION PROJECT, 2009-2012</t>
  </si>
  <si>
    <t>councils to contribute their own resources to maximize impact. During the project prioritization process, SES should work closely local councils to assess their financial capacities. In several instances, local councils encountered cost overruns as they underestimated prices of equipment and material during budgeting. SES should encourage local councils to conduct advance market research to enhance realistic budgeting. Finally, local councils should be encouraged to elicit contributions from community members to meet operational costs of projects. In most cases, community members seem receptive to the idea of contributing to operational costs to ensure sustainability of services. Sector-specific issues.  Electricity. The irregular supply of electricity constitutes a great challenge for communities in southern Syria. It is not only a personal hardship, but it also impacts the sustainability of service delivery interventions. SES should encourage local councils to explore alternatives, such as generators or solar power, to ensure durability of projects.  Water.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t>
  </si>
  <si>
    <t>unintended negative outcomes</t>
  </si>
  <si>
    <t>.  Education. Education in southern Syria faces great constraints that range from infrastructure rehabilitation needs to the lack of funding to pay teachers. The act of rehabilitating a school on its own may not be sufficient to address broader constraints to education. SYRIA ESSENTIAL SERVICES FINAL PERFORMANCE REPORT | 39 Working with local councils. SES identified variations in the performance of local councils. Some local councils presented role models to others in the implementation of comprehensive projects and effectively met the needs of their communities, such as , and . Other local councils lagged far behind and failed to achieve desired outcomes due to an array of factors including limited engagement, inefficiencies in project design and implementation, inequitable distribution of resources, and lack of transparency. While most local councils earned people’s trust through the implementation of essential service restoration projects, they require consistent assistance to strengthen service delivery mechanisms and community ownership and participation. Capacity building efforts should target enhancing local councils’ technical and revenue-generation capacities. Agricultural production, solid waste management, and the installation of solar energy systems are some of the main areas for development. Local councils are usually elected for mandates of one year. This impacts their capacity to follow through</t>
  </si>
  <si>
    <t>about the long lines and wait: such waits are routine accepted by clients. [In contrast, clients at the facility that did not open its doors until 10am were vocal in criticizing that as a dereliction of duty by the facility staff.] None of the ANC clinics visited by the evaluation offered timed appointment systems – they did not even book some clients as afternoon visits and some as morning. All clients were expected to be present at 8am for “the health talk” and none of the service providers thought it was unreasonable to expect clients to wait for hours for services. While there may be logistic reasons—such as country bus schedules—for the time of arrival of some clients, urban clients and rural local clients who walk to the facility could be offered an afternoon appointment to reduce the congestion in ANC/FCH clinics. However, it appeared to the evalua- tors, that the health workers actually want a long line of clients, and consequential long wait times for clients, as evidence that the health workers are overworked. The evaluation found long lines and conges- tion in some facilities that had project deployed locum nurses and there seemed to be a</t>
  </si>
  <si>
    <t>perverse</t>
  </si>
  <si>
    <t>incentive for the clinics to continue the long lines, to ensure that they continue to be paid as locums on their days off. User Fees In general, the evaluation was not designed and unable to demonstrate whether user fees affect uptake of services. However, one FGD in a rural facility did elicit that some clients, who lived geographically near a municipal facility that had user charges, chose to walk and cross a river to attend the rural facility that did not have user charges. Many of the facilities, including one mission hospital, visited provided services free of charge under Re- sults Based Financing (funded by DFID/World Bank). The vast majority of facilities visited had promi- nent notices detailing the schedule of charges, exemptions, or that no fees are charged. There were no re- ports to the evaluators in client exit interviews or FGDs of informal or under the table payments being required by health workers to deliver services. ZIMBABWE FACE-HIV EVALUATION 19 HIV Counselling and Testing The FACE-HIV project quarterly and annual reports indicate that the project facilitated the revision of HIV testing and counseling guidelines for children in 2013-14. To increase the reach of HTS</t>
  </si>
  <si>
    <t>Perverse</t>
  </si>
  <si>
    <t>Method laws and related processes? Comparison other types of local stakeholders  Occupants of mapped parcels  Other stakeholders, including local officials  Trusted Intermediaries  KIIs with Village Executive Officer, Chair of Village Land Dispute Committee, and District MLHHSD officials available to them and their satisfaction with it along the dimensions respondents consider relevant. The analysis will investigate potential differentiated impacts for relevant subgroups that might have different perspectives such as women and pastoralists. Explanation – cause/effect MAST PERFORMANCE EVALUATION 34 ANNEX 3: EXAMPLE DISPUTES DURING MAST IN PILOT SITE ILALASIMBA Date: 23/10/2015 Dispute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t>
  </si>
  <si>
    <t>incentive for Mr. XX family to attempt to claim this land that he had not showed any interest in it before in order to get a land title. Two families both claimed ownership of the same parcel of land and the land adjudication committee and village land tribunal were involved in resolving the dispute. The land tribunal used the provision of the 1999 village land law which states that if someone has owned land for twelve (12) consecutive years without anyone challenging the ownership of that land, then the current owner is considered a legal owner of the land. There was evidence to show that M1 started owning this land since 1983, and since then there has never been a challenge of ownership or dispute between him and anyone else. Besides, M1 had developed the land all this time, and I have been residing on that land. He had planted permanent crops including bamboo plants, and there were even the ruins of his grand fathers’ house; the grandfather from whom he inherited the land. This was some of the evidence that was used to decide in MI’s family favor. The village chairperson was also asked to state whether there were</t>
  </si>
  <si>
    <t>PA-00M-8D6_Gaza Strip West Bank_Janu</t>
  </si>
  <si>
    <t>study entitled “implications of cash and voucher transfers on beneficiaries’ protection, gender relations and social dynamics” food vouchers have had a positive effect in protecting the dignity and increasing harmony in Palestinian households, since there was a guaranteed food source every week. The case study states that “Beneficiaries noted that vouchers preserved their dignity by allowing them to choose what they want to eat, when they want.” The reported reduction of household tension has an impact on women who bear the responsibility for households’ food security. Support the local economy: WFP links its social transfers with the local production and uses its purchasing power as a leverage to foster the agricultural sector development and connect small-scale producers, food-processors, retailers and consumers. Since 2011, WFP invested US$100 million in the local economy through the e-voucher programme in Palestine. The Palestinian voucher progarmme is designed not only to provide an additional food transfer, but also to: 1) promote national production, through the inclusion of Palestinian- produced or processed food products1; and 2) to support the micro-economy, through participating local grocery stores. Both these objectives have an impact on supporting livelihoods and employment. Results of the November 2014</t>
  </si>
  <si>
    <t>Secondary Impact</t>
  </si>
  <si>
    <t>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1 Approximately 90 per cent of the predetermined list of food staples under the GFA/voucher programme in the West Bank are locally produced. Annual Report (October 2014- September 2015) USAID Grant 294-IO-13-00002 7 Keep pace with innovations: Since 2009, WFP rolled out two new versions, each time more technologically advanced, and is now partnering with PalPay, a subsidiary of Bank</t>
  </si>
  <si>
    <t>resolution2 passed to engage youth in peace building. FGDs and KIIs with various local groups and individuals to identify the roles of youth in promoting peace in the region were held and local partners MADEFO, DADO and Nenah FM supported with face to face interviews with district officials, security, youth and women groups, elders and partners in Moroto and Kaabong. The findings will be shared as part of wider UN learnings about youth engagement in peace building. Zones 7 and 8: Moroto- Loima/West Pokot Amudat (South Karamoja Conflict System) The major factor affecting the context in this area is the Kenyan elections. There is a strong link between the Turkana of Kenya and Matheniko of Uganda (due to Lokriama Peace Accord) and between the Pokots of Kenya and Uganda in West Pokot and Amudat. This relation, according to communities, recognizes no border. As a result, political aspirants from both sides always seek electorates from each other. In the borders between Turkana and Pokots the long spell of peace broke down due to the security vacuum during electioneering and raids have been occurring. Although far from PEACE III areas the alliances at play in the “triangle of hope” cause a</t>
  </si>
  <si>
    <t>ripple effect</t>
  </si>
  <si>
    <t>felt in zones 7 and 8. Tension is prevailing but the Chiefs Forum has played a big role in deescalating the tension. The areas around Kobebe and Nakonyen continue to be a convergence for pastoralists in zone 7 and 8. Tension between the Jie, Turkana and Matheniko continued around Kobebe due to conflict that was reported in the last quarter where there was loss of livestock and two people killed. The Kotaruk-Kalapata-Kainuk-Takwel corridor (Pokot and Turkana has seen an increase conflict, with little response due to the focus on elections campaigns on both sides. Warriors have taken advantage of the situation with raiding and counterraiding taking place. Mercy Corps staff were shot at in this area in the 2 In 2015, the UN Security Council adopted resolution UN 2250 on youth, peace, and security. The Secretary General has requested a Progress Study including case studies of various countries. Mercy Corps has been selected to develop a case study for Uganda, specifically Karamoja. Mercy Corps Internee-Adrienne conducted interviews and focus group discussions to inform this independent, evidence-based research, to ultimately contribute to the wider UN report. MC was interested in Karamoja because of our successful PEACE</t>
  </si>
  <si>
    <t>PA-00M-Z1P_West Bank Israel_August 2</t>
  </si>
  <si>
    <t>participants' questionnaires: A Dialogue Meeting in Yad Natan – held on September 29, 2015, at a private home, for 26 women attendees (26 adult women participated in the meeting but only 19 signed the attendance sheet). A Dialogue Meeting in Jaffa – held on February 27, 2016, at a private home, for 24 women attendees (24 adult women participated in the meeting but only 17 signed the attendance sheet). Most of the participants were young women and some of them were Arab Israelis, which brought more angles to the discussion. A Dialogue meeting in Rehovot – held on March 28, 2016, at a private home, for 34 women attendees (34 adult women participated in the meeting but only 24 signed the attendance sheet). A Dialogue Meeting in Kibbutz Gal-On – held on April 14, 2016, at the kibbutz members' club, for 23 women attendees, senior members of the Kibbutz. This meeting was organized by a PCFF member. A Dialogue Meeting in Kibbutz Revadim – held on May 28, 2016, for 38 women from the kibbutz and other close by places. This meeting was organized by one of the women who participated in the dialogue meeting PCFF held in Kibbutz Gal-On, which shows the</t>
  </si>
  <si>
    <t>these meetings have. 51 51 A Dialogue Meeting in Jaffa – held on June 18, 2016 at a private home, for 20 women attendees. This meeting was also organized by a woman who attended a "Women to Women" dialogue meeting before (the February meeting in Jaffa). A Dialogue Meeting in Sahnin – held on July 15, 2016 at a coffee place called "Nisa Café", for 38 women attendees. The audience included some Arab Israeli women as well. A Dialogue Meeting in Matan – held on July 23, 2016 at a private home, for 42 attendees, Jewish and Arab women. This meeting was organized by a PCFF member. A Dialogue Meeting in Nazareth – held on August 8, 2016 for a group of 50 Jewish, Arab and Druze women as part of a seminar of Anwar organization (around 50 adult women participated in the meeting but only 37 signed the attendance sheet). A Dialogue Meeting in Kabri – held on August 21, 2016 for 70 women attendees (70 adult women participated in the meeting but only 46 signed the attendance sheet). This meeting was endorsed by the regional women's affairs officer. A Dialogue Meeting in Ramat Efal – held on September 16, 2016 at a private home</t>
  </si>
  <si>
    <t>platform for Tékponon Jikuagou was integration into existing projects, which would allow economies of scale. Because we had not tested the package under scale-up conditions, and given final adjustments to the package, it was important to retest effectiveness. Scale-up success also required evidence of scalability in several other domains: 1) Design integrity. Our assessment focused on fidelity of the Tékponon Jikuagou package as user organizations integrated it into their projects’ structures, and the effect of implementing the package on the projects themselves. Recall that these were non- family planning projects, and their staff had minimal family planning orientation. Result: Implementation monitoring indicated that the package’s design integrity was respected. 2) Implementation integrity and ease of use. We collected evidence on user organizations’ ability to implement the package with fidelity and, after one year, on staff capacity to implement independently. Result: The integration assessment, monitoring data, and organizational capacity assessment showed that implementation integrity and ease were achieved. 3) Sustainability potential. Evidence was collected on user organizations’ desires to continue integrating the package in future projects. Result: Per the integration assessment, all wished to continue using the approach and some had started writing it into future projects. Our biggest</t>
  </si>
  <si>
    <t>surprise</t>
  </si>
  <si>
    <t>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On the surface, Tékponon Jikuagou may appear similar to conventional, community-based family planning interventions that seek to increase method uptake. While similarities do exist, the package’s social network diffusion and communication for social change approaches are quite distinct. The results of the scale-up phase’s effectiveness study clarify that Tékponon Jikuagou offers a new program paradigm that may be more effective at and relevant to addressing unmet need and consequently increasing family planning uptake. PRACTICE WHAT MAKES TÉKPONON JIKUAGOU UNIQUE? Different Concept 68  Centered on unmet need rather than contraceptive prevalence. Tékponon Jikuagou allowed greater understanding of unmet need by breaking the phenomenon into two categories: those who think they are protected but are not, and those</t>
  </si>
  <si>
    <t>Narratives for change, AID-294-A-14-00008 : implemented by parents circle-families forum : final program report, September 2014-May 2017</t>
  </si>
  <si>
    <t>https://pdf.usaid.gov/pdf_docs/PA00MZ1P.pdf</t>
  </si>
  <si>
    <t>https://pdf.usaid.gov/pdf_docs/PA00M8D6.pdf</t>
  </si>
  <si>
    <t>WFP Annual Report</t>
  </si>
  <si>
    <t>However, it appeared to the evalua-tors, that the health workers actually want a long line of clients, and consequential long wait times for clients, as evidence that the health workers are overworked. The evaluation found long lines and conges-tion in some facilities that had project deployed locum nurses and there seemed to be a perverse incentive for the clinics to continue the long lines, to ensure that they continue to be paid as locums on their days off.</t>
  </si>
  <si>
    <t>e-page 45</t>
  </si>
  <si>
    <t xml:space="preserve">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perverse incentive for Mr. XX family to attempt to claim this land that he had not showed any interest in it before in order to get a land title. </t>
  </si>
  <si>
    <t>A Dialogue Meeting in Kibbutz Revadim – held on May 28, 2016, for 38 women from the kibbutz and other close by places. This meeting was organized by one of the women who participated in the dialogue meeting PCFF held in Kibbutz Gal-On, which shows the ripple effect these meetings have.</t>
  </si>
  <si>
    <t>West Bank - Israel</t>
  </si>
  <si>
    <t>Gaza/West Bank</t>
  </si>
  <si>
    <t>e-page 6</t>
  </si>
  <si>
    <t>Our biggest surprise 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t>
  </si>
  <si>
    <t>e-page 74</t>
  </si>
  <si>
    <t xml:space="preserve">Secondary impacts 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t>
  </si>
  <si>
    <t xml:space="preserve">Although far from PEACE III areas the alliances at play in the “triangle of hope” cause a ripple effect felt in zones 7 and 8. Tension is prevailing but the Chiefs Forum has played a big role in deescalating the tension. </t>
  </si>
  <si>
    <t>household and facility level . n Recent contact with a nurse is an explanatory variable for several positive health-seeking behaviors, such as use of ORS for childhood diarrhea, using bed net for malaria prevention and getting child tested for malaria . Contact with a health provider was more frequent in the health center and most people are already using the formal health system . The positive health-seeking behavior does not reflect increased outreach by the health workers . n Given that prices for services remained stable between baseline and endline and yet women paid more for services during their last visit to a health facility, this implies women are obtaining more services per visit than in the past . This is corroborated by the increase number of curative and preventative visits . The incentivized services at the RBF HCs showed significant increase from baseline and also in relation to the comparison facilities. Such services include: outpatient curative consultations (new and old cases), antenatal consultations, institutional deliveries, obstetric referral, modern contraceptive use, and tetanus toxoid vaccination. Similarly, FOSACOF scores at HCs and GRH level improved, which indicate the inputs for providing quality care are better in the RBF group. RBF activity did not have a</t>
  </si>
  <si>
    <t>negative effect</t>
  </si>
  <si>
    <t>on the availability or quality of non-targeted services. For example, improved water source at the household level and continuous water supply in the facility (a non-incentivized service) increased significantly in RBF health zones. None of the MPA service indicators declined in terms of either quantity or quality due to RBF activities. Hence, there is no indication of any issues with distortion (taking attention away from non-incentivized services, which is a potential risk of RBF approaches). On the contrary, there is sufficient evidence that non-incentivized services improved; this may be because incentivized targets are potentiated. As FOSACOF was the only RBF-incentivized indicator at GRHs and it does not include measurements of the quantity or quality of services, the conclusion above is limited to the health centers. No conclusion can be drawn regarding the RBF impact on hospital services. Moreover, this evaluation question is directed to health centers only. n Children are not being routinely treated for malaria upon diagnosis in the health facilities, possibly due to the lack of availability of antimalarial medications in the health facilities . Malaria treatment appears to be a systematic problem across all HZs. Even in the two zones without a statistically</t>
  </si>
  <si>
    <t>PA-00N-6B7_Zimbabwe_23 December 2016</t>
  </si>
  <si>
    <t>approach to capacity development, grant administration and monitoring and evaluation (M&amp;E) will empower civil society to usher in a new era of accountability, good governance, democracy, gender equality and respect for human rights in Zimbabwe.” Pact articulated a refined development hypothesis in the FY 2013 implementation plan: “[…] representative, effective, and cohesive civil society will enable a fairer electoral process and the transition to more accountable and democratic system of governance.”7 The Evaluation Team (ET) understands the CSSP development hypothesis as follows: The ET notes that USAID/Zimbabwe’s results framework changed in September 2013 during CSSP project implementation. The original DO to which CSSP contributed was: “transition to a democratic system of governance enhanced.” Following the 2013 elections, USAID revised the DO to which CSSP contributed to: “protect and promote democratic space.” The ET notes that the 2013 elections catalyzed CSSP to adapt its approach to the political context; the project shifted its emphasis from election-related activities such as voter mobilization and registration to civic education (focusing on the constitution and bill of rights) and social accountability issues. The ET did not find any evidence to suggest that this shift in the DO and prioritized activities had any</t>
  </si>
  <si>
    <t>on CSSP; in fact, this shift took advantage of openings to occupy democratic space, at a minimum—and seized the opportunity to expand that space, in some cases. 6 Pact (2012). Civil Society Strengthening Project in Zimbabwe Technical Proposal. 7 Pact (2013). Civil Society Strengthening Program (CSSP) Annual Implementation Plan FY 2013 USAID's DO to 'Protect and Promote Democratic Space' will be achieved THEN CSOs and CBOs strengthen their organizational and technical capacity IF Figure 2. CSSP's Development Hypothesis USAID/Zimbabwe CSSP Final Evaluation 3 While more in-depth analysis is provided in the findings and conclusions section below, it is important to note that the CSSP results framework and M&amp;E plan were incongruous. While all project outcomes were focused on organizational improvement for partner CSOs, related indicators focused on DRG-related outputs (e.g., number of voter clubs engaging youth, number of recommendations taken up by local authorities). The programmatic shift presented an opportunity for USAID and Pact to revisit the CSSP results framework and M&amp;E plan to ensure that—via monitoring achievements against appropriate indicators—Pact’s interventions were contributing to their desired outcomes. However, because of the sustained incongruity between project outcomes and indicators, it is difficult</t>
  </si>
  <si>
    <t>experimental health service intervention. We used linear mixed regression models to test the study hypothesis that postpartum women attending immunization services for their infants aged 6–12 months in the intervention facilities will be more likely to use a modern contraceptive method than postpartum women attending immunization services for their infants aged 6–12 months in control group facilities. Results: We interviewed and analyzed data for 825 women from the intervention group and 829 women from the control group. Results showed the intervention had a statistically significant, positive effect on modern contraceptive method use among intervention group participants compared with control group participants (regression coefficient, 0.15; 90% confidence interval [CI], 0.04 to 0.26). Although we conducted a 1-sided significance test, this effect was also significant at the 2-sided test with alpha= .05. Among those women who did not initiate a contraceptive method, awaiting the return of menses was the most common reason cited for non-use of a method. Women in both study groups overwhelmingly supported the concept of integrating family planning service components into infant immunization services (97.9% in each group), and service data collected during the intervention period did not indicate that the intervention had any</t>
  </si>
  <si>
    <t>on infant immunization service uptake. Conclusion: Integrating family planning service components into infant immunization services can be an acceptable and effective strategy to increase contraceptive use among postpartum women. Additional research is needed to examine the extent to which this integration strategy can be replicated in other health care settings. Future research should also explore persistent misconceptions regarding the relationship between return of menses and return to fertility during the postpartum period. a FHI 360, Durham, NC, USA. b Institute for Reproductive Health, Kigali, Rwanda. Correspondence to Lisa Dulli (ldulli@fhi360.org). Global Health: Science and Practice 2016 | Volume 4 | Number 1 73 mailto:ldulli@fhi360.org INTRODUCTION Healthy timing and spacing of pregnancies(HTSP) improves the health of both mothers and their children.1-9 Risks of miscar- riage, abortion, and maternal death are much greater when births are spaced less than 2 years apart.2-5,8 Preterm birth, low birth weight, still- birth, and newborn death are also more likely when births are spaced too closely together.2,7-10 Unmet contraceptive need is high for many postpartum women in sub-Saharan Africa; across 21 low- and middle-income countries, an estimated 61% of postpartum women had unmet contra- ceptive</t>
  </si>
  <si>
    <t>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rigid, however, but rather treated on a case-by-case basis. On probing, none of the respondents alluded to any</t>
  </si>
  <si>
    <t>unintended negative effects</t>
  </si>
  <si>
    <t>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Negative consequences 1 . Issue of equity was not addressed. By design, IHP’s pilot RBF</t>
  </si>
  <si>
    <t>PA-00M-KWC_Pakistan_31-Jan-2016.pdf</t>
  </si>
  <si>
    <t>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SGAFP’s Quarterly Progress Reports (October-December, 2015) for U.S. AFP Page 18 Key lessons learnt through compliance with environmental requirements:  Majority of the projects at the grassroots level community needs do not create</t>
  </si>
  <si>
    <t>negative environmental impacts</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</si>
  <si>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10. Safety and Security Works During the reporting period, following activities were undertaken to ensure safety and security at SGAFP level:  Attended three UNDSS security meeting during the quarter;  Attended OSAC (Overseas Security Advisory Council) Crisis Management Training at US Embassy Islamabad;  Provided security cover during shifting of office at new location;  Installed CCTV cameras at new office building;  Monitored security situation and also updated staff during Muharram 22-24 Oct, 2015;  Conducted security risk assessment of 15 districts required for processing of applications;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staff in the field; and  Updated</t>
  </si>
  <si>
    <t>PA-00M-KPN_Pakistan_30-April-2016.pd</t>
  </si>
  <si>
    <t>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SGAFP’s Quarterly Progress Reports (January-March, 2016) for U.S. AFP Page 20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</si>
  <si>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 Attended UNDSS Monthly security meetings;  Generated district wise security risk assessment report;  Conducted security risk assessment report of 39 districts for different projects of applicants;  Coordination SGAFP Staff Field Trip to Khanpur on 15 Feb, 2016.  Monitored and reported security situation after Mumtaz Qadris’ hanging in Adiala jail on 29 Feb, 2016.  Monitored and reported security situation after former MQM senator Mustafa Kamal press conference on 29 Feb, 2016.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t>
  </si>
  <si>
    <t>PA-00M-KPK_Pakistan_31-July-2016.pdf</t>
  </si>
  <si>
    <t>areas during 2010-11; and  30% (54 out of 182 approved grants) 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</si>
  <si>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SGAFP’s Quarterly Progress Reports (April-June, 2016) for U.S. AFP Page 18  attended monthly UNDSS security meetings;  visited proposed retreat sites on May 3, 2016 and prepared a security review report;  issued event security plan/advice for annual retreat at Nathia Gali;  conducted event security for annual retreat at Nathia Gali from May 25, 2016 to May 27, 2016;  issued security advisory and monitored security situation for Yaum-e-Ali (27 Jun, 2016);  conducted on job training for SGAFP Security Guards on Jun 3, 2016;  issued Security Advisory for the holy month of Ramazan;  conducted security risk assessment report of 31 districts for different projects of applicants;  submitted daily tracking report</t>
  </si>
  <si>
    <t>PA-00N-6WT_Pakistan_July 31,2017.pdf</t>
  </si>
  <si>
    <t>grants) 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SGAFP’s Quarterly Progress Reports (April-June 2017) for U.S. AFP Page 14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</si>
  <si>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were done for grant summaries.  Attended Senior Security Focal Persons (SSFPs) at Serena on April 13, 2017.  Security Advisory/ alert for SC verdict on Panama case and likely reaction on it, were issued.  Attended UNDSS monthly security meetings  Special Security Advisory on Eid/ Chand Raat was sent to all staff members.  Daily tracking of field staff locations.  Security guards supervision and vehicle movement monitoring. 10. Finance and Accounts The key activities related to Finance and Accounts include:  Prepared and submitted monthly operational advance request for May 2017.  Prepared and submitted monthly grant advance request for May 2017  Prepared and submitted monthly operational advance request for June 2017.  Prepared</t>
  </si>
  <si>
    <t>PA-00M-PQQ_Pakistan_30-April-2017.pd</t>
  </si>
  <si>
    <t>affected areas during 2010-11; and  32% (64 out of 202 approved grants) 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</si>
  <si>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undertaken for inclusion in the grant summaries;  Stress Management Training was conducted for SGAFP staff on 10 Jan 2017;  Repair of CCTV Cameras; SGAFP’s Quarterly Progress Reports (January-March 2017) for U.S. AFP Page 16  Review and submission of SGAFP Security plan/ procedures to Audit team on 25 Jan 2017.  Submission/ discussion of field teams tracking record with COP/DCOP.  Daily Tracking report on location of field staff is submitted.  Submission/ discussion of field teams tracking record with COP.  Special Security alerts issued sequel to recent terrorists’ attacks across the country.  Threat Alert/ advice issued after Sehwan Sharif BBIED attack.  Security Updating/ alerts for ECO summit (1 Mar</t>
  </si>
  <si>
    <t>PA-00N-6WR_Pakistan_October 31,2017.</t>
  </si>
  <si>
    <t>affected areas during 2010-11; and  28% (64 out of 235 approved grants) of the funded grants/project have been identified with "Negative Determination with Conditions"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t>
  </si>
  <si>
    <t>;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SRA of 7 districts were done for different projects of applicants.  Preparation/ security advisory for event security “SGAFP Annual Retreat – 2017”.  Attended UNDSS Security meeting on 17 Aug, 2017 at Serena Business Complex.  Attended Overseas Security Advisory Council (OSAC) meeting in RAMADA Islamabad on 18 Aug 2017.  Conducted SGAFP Staff Orientation Training on Disaster Management – Earthquake on 21 Aug 2017.  Attended UNDSS Security meeting on 14 Sep, 2017 at Serena Business Complex.  Special Security Advisory for Muharram – 2017 is sent to all staff members including field teams.  Marine Security Contract has renewed with an addendum attached to basic contract.  Renewed Marine Security Services contract till completion of program.  Security guards supervision and vehicle movement</t>
  </si>
  <si>
    <t>PA-00M-BJV_Pakistan_January 2016.pdf</t>
  </si>
  <si>
    <t>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t>
  </si>
  <si>
    <t>adverse impact</t>
  </si>
  <si>
    <t>.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25 | P a g e Resident of 323EB, Tehsil Burewala, District Vehari, Nazia Majeed received the refresher course trainings from USAID- DRDF Dairy Project under its Women Livestock Extension Workers (WLEWs). She heard about the Dairy Project’s refresher trainings at a community meeting at her village. Subsequently, she appeared in an interview and got selected for the course. The USAID – DRDF Dairy Project team assisted Nazia in reinforcing her earlier WLEW training, and learning animal disease prevention and basic livestock handling techniques, including measures relating to timely and scheduled provision of vaccinations. Nazia’s new knowledge has increased her monthly income, “I participated in the USAID-DRDF Dairy Project training course and I am now able to help nurture the dairy animals of my village. In the past three months, my average monthly profit has been PKR 5,167 (USD 50).” The USAID – DRDF Dairy Project team aims to continue providing support and guidance to women by equipping them with relevant knowledge</t>
  </si>
  <si>
    <t>PA-00K-V34_Ukraine_January 11, 2016.</t>
  </si>
  <si>
    <t>on government agencies, creates challenge for dialogue with regional administrations, as well as national government regarding funding allocations for HIV. (iv) Management  Following the liquidation of the State Service for socially dangerous diseases, the official Beneficiary of the Project, HIVRiA signed a new MoU, where MoH is assigned as beneficiary of the project and UCDC is a recipient of HIVRiA project results.  Over the course of the year, the project has restructured the team composition aim to improve performance and attract the most qualified local and international candidates. The project team has utilized STTA from the home office to streamline and support project activities in the areas of human resources, health financing, gender, stigma, and discrimination and capacity building. Deloitte home office STTA was also provided in support of the study design for the Investment Case phase II study. At the end of Y2 a major part of the team was formed, with special emphasis made at strengthening the regional team responsible for implementation of oblast level pilots. 40 TABLE 4. EVALUATION OF ACTIVITY WITH RESPECT TO ENVIRONMENTAL IMPACT Regarding Initial Environmental Examination (IEE) conditions 3.1.5, 3.1.6 of the Cooperative Agreement, project activities for the reporting period did not have</t>
  </si>
  <si>
    <t>adverse impacts</t>
  </si>
  <si>
    <t>on human health. Certain activities, which are linked to IEE 4.1.2, 4.1.4 were initiated (policy review initiated, establishment of Public Health Department and National Public Health center facilitated, activities on capacity building in policy making of governmental bodies launched) and potential positive impact on health of target population (PLHIV, KPs) is expected in long-term period. Additional observations and analysis will be conducted during Y3-Y5 of the Project. Activities on RAP development were successfully conducted in Y2 (IEE 4.1.5), thus positive impact on health of target population (PLHIV, KPs) is anticipated. 41 ANNEX 1: PROJECT ACTIVITY MONITORING MATRIX In Y2, of total 73 tasks:  51 tasks were completed,  8 tasks are ongoing,  10 tasks were delayed,  4 tasks were not completed. Tasks completeness ratio – 70% (51/73) # Activity Sub - Activity Key milestone Indicators (output) Year 2 Target Quarters output Comments Objective 1: Enhance national leadership and capacity for evidence-based and gender-sensitive HIV policy programming and implementation Sub-objective 1.1: Support national government institutions in AIDS policy development, programming and implementation 1 1.1.1. Facilitate dialogue between MoH, MoF, MSP, Parliament members and regional entities to ensure finance allocation for National AIDS response. Support interagency working group and dialogue</t>
  </si>
  <si>
    <t>GRHs, and ECZs and achieving desired results . IHP’s RBF design took into consideration the MSP’s RBF policy directives concerning the underlying principles, the implementing entities and their roles, and the levels of contractualization, as well as the entities that execute a RBF program. n IHP encountered a wide range of environmental factors that hindered RBF implementation and negatively influenced the results in a variety of ways . Notwithstanding, the design of the pilot RBF was feasible considering the difficult environmental conditions of DRC . Environmental factors were related to civil unrest and insecurity, geographic inaccessibility, and poor infrastructure. Indeed, the evaluation team was detained a few times by rebel groups during the baseline data collection. The nurse-to-population ratio is far below the WHO recommendation of at least 2 nurses per 1000 population. n The existing health system has serious resource management issues . There is an inadequate budget to provide regular (or any) salaries to health staff, support for regular facility supervision is lacking, and most of the facilities are not equipped to the standard level of infrastructure and equipment . EVALUATION QUESTION 8: What are the unintended consequences of the intervention? n RBF implementation clearly had positive unintended consequences . n Negative</t>
  </si>
  <si>
    <t>related to gaming, cherry-picking, and distortion were not found, but cannot be ruled out . n The opportunity to receive payment for their services motivated health providers to comply with RBF procedures and guidelines . RBF introduced concepts of quality of care, target setting, business planning, work planning, and technical verification. The pilot RBF introduced some technically complex attributes, such as (a) stringent measurements (e.g., FOSACOF) tied to performance payments, (b) business plans, (c) technical verification, (d) individual health worker performance evaluations using the index tool, (e) staff training for the introduction of RBF strategies and tools, and (f ) community household surveys for counter verifications. IHP RBF, by design, does not address the aforementioned differences in target population socioeconomic status, type of organization, and geographic variations. The RBF design lacked demand-side incentives such as fee exemptions or waiver schemes financed through RBF for the benefit of the poor. On the supply side, the RBF design did not offer bonuses for remote environs. This could lead to unintended inequities. C O N C L U S I O N n 5 7 RECOMMENDATIONS EVALUATION QUESTION 1: Is there evidence of change among health centers in the quantity and quality of services</t>
  </si>
  <si>
    <t>PA-00M-JDB_Nigeria_January 31, 2017.</t>
  </si>
  <si>
    <t>local community leaders, fieldwork, etc.) followed by analysis of the collected information. Based on the data analysis, mitigation measures and recommendations were presented. In order to complete the data collection required for the project, the consultant engineer used several sources, which include general information gathered through meetings with key informants such as local community leaders and other relevant stakeholders in the communities. In addition to meetings with relevant stakeholders and local community leaders, further data was collected through observatory field visits to consolidate the understanding of the environmental setting. The nine locations of the proposed boreholes, along with the surrounding areas, were visited and investigated. Social impacts were assessed through public discussion and one-on-one interactions during the conducted site visits. Quarterly Progress Report, #6 Submitted January 2017 7 The construction and infrastructure installation for the project mainly consists of nine boreholes spread around nine sites within the northeastern Nasarawa and Benue states. For each borehole, there will be drilling of a well, pump installation and construction of steel towers with 4 PVC tanks mounted on top. Overall, the information gathered during the assessment revealed that the positive impact of the project on the communities assessed outweigh the negative</t>
  </si>
  <si>
    <t>effects. The negative</t>
  </si>
  <si>
    <t>effects mainly revolve around operating heavy-duty trucks and drilling activities, which are minimal and temporary due to the size of the projects. As for the positive effects, the population in the communities will have access to clean water as the borehole sites have been certified to be of high quality and free from pollutants. There have been challenges however, in getting further approval from USAID for a small community water scheme, which would provide water in the interim while the assessments are conducted. This is important because the assessments can take a significant amount of time to conduct. For instance, after the environmental impact assessment of the proposed water project sites, water quality assessments need to be conducted. Though these measures are meant to ensure high quality water is provided, it also has the down side of slowing implementation and the communities have begun to doubt whether ECPN is really going to provide the water it promised. 2.1.5 Needs Assessment &amp; Evaluation of Social Services for Quick Impact Projects Community needs assessment and evaluation of social services in Nassarawa and Benue states. Photo Credit: PARE, December 2016 From December 5 - 15, 2016, PARE and Mercy Corps, in collaboration with local</t>
  </si>
  <si>
    <t>PA-00M-VV1_Afghanistan_October 2016.</t>
  </si>
  <si>
    <t>II Quarter 4 910 $ 368 $ 335,528 $ 1,458,258 Annual 3,291 $ 641 $ 2,110,913 $ 9,134,404 The AAEP II program focuses on using local materials for trainings and keeps their extension approach as low cost, as possible. Below is a table representing WP’s media expenditures: Table 13 Expenditures on Media for Women FY 2016 AAEP II Category Amount USD Leaflets and printed handouts $117 Posters $66 Media development supplies $32 Radio programs $5000 Total $5217 D. Multi-tier monitoring (MTM) of female beneficiaries (women and/or girls) AAEP II monitors women FFSs for technical accuracy and does visits to validate data; however, the program does not provide direct oversight of each FFS training. The attendance data for ToTs and FFS trainings are submitted to USAID for use in their Multi-Tier Monitoring system with the rest of the program data. WP conducts field checks and uses forms to determine if trainings are occurring and that knowledge transfer takes place. The feedback is used to help steer trainings for the FFS leaders 27 who are having trouble teaching their FFS students. These observations are obtained by testing FFS students on technical questions. Unintended Results (positive and negative)  Positive – AAEP II has not observed any new</t>
  </si>
  <si>
    <t>of the program in the 4th Quarter of 2016.  Negative – AAEP II has not observed any negative consequences from the WP. 28 V. FINANCIAL REPORT YEAR 2 Budget Line Item &amp; sub-line items Qtr 1 (Oct-Dec 2015) Qtr 2 (Jan-Mar 2016) Qtr 3 (Apr-Jun 2016) Qrtr 4 (July- Sept) A. Personnel $ 66,280 $ 68,972 $ 67,939 $ 62,545 B. Fringe Benefits $ 30,695 $ 31,594 $ (2,279) $ 17,230 C. Travel $ 6,263 $ 17,426 $ 11,024 $ 2,944 D. Equipment E. Materials and Supplies $ 456,345 $ 374,371 $ 381,863 $ 633,042 F. Contractual Services (including Security) $ 89,754 $ 86,079 $ 87,978 $ 41,072 G. US Subawards $ 1,187,376 $ 1,693,474 $ 1,926,982 $ 450,846 H. Tuition $ - $ - $ - $ - I. Other Direct Costs (Annual Extn Conf) $ - $ - $ 316,141 $ - SUB-TOTAL DIRECT COSTS $ 1,836,713 $ 2,271,914 $ 2,789,648 $ 1,166,607 INDIRECTS $ 203,794 $ 222,700 $ 351,376 $ 291,652 TOTAL DIRECT &amp; INDIRECT COSTS $ 2,040,507 $ 2,494,614 $ 3,141,024 $ 1,458,259 29 VI. CHALLENGES and ACTIONS TAKEN Issues/Challenges in Year 2 Solutions (e.g., actions taken to address challenges) Country-wide Security. Security Intelligence and Safety Measures. Since the inception of AAEP I, the security situation across a large portion of the project area has presented the most significant implementation issue. The same was true in Year 2. This year saw continued deterioration of security in the northern part of the country. However</t>
  </si>
  <si>
    <t>PA-00M-ND4_Afghanistan_30 April 2016</t>
  </si>
  <si>
    <t>village of Feroz Nakhcheer District on Feb 18, 2016. The field monitor visited Malakan village of Feroz Nakhcheer district and confirmed the installation of solar water pumps according to the specifications outlined in the concept note. The workers who installed the solar water pumps were experienced were able to successfully install the solar water pumps. • All workers used personal protective equipment, with minor deviations. The farmer was briefed on safe usage of the solar irrigation system. In terms of environmental monitoring, the activity was classified as moderate or unknown risk category with mitigation measures. No adverse environmental impacts were seen, and mitigation plan was followed. implementation of activity. CLIN 2: PERSUAP Training Kunduz City, Kunduz Five men attended PERSUAP training conducted by CLIN 2. USAID banner was available in the training site; and all presentation slides had USAID logo. Trainer was skillful and delivered the training using theoretical and practical sessions. He used Power Point to present topics. Participants were trained on pesticide management, formulations, application and mixing, transport and disposal, shop organization, sales, risks, health and safety, and environmental aspects. In terms of environmental monitoring, the activity was classified as moderate or unknown risk category with mitigation measures. No</t>
  </si>
  <si>
    <t>adverse environmental impacts</t>
  </si>
  <si>
    <t>were seen and mitigation plan was followed. Recommendations: • Participants requested longer trainings on this topic if possible. • The monitor reported that both he and the trainer signed the sign-in sheet. This is not correct. RSI should tell the monitor not to sign a participation sheet and the CLIN team should • The PERSUAP training designed for live radio show grantees is a shortened version of the 5- day PERSUAP course that CLIN 2 is providing from time to time to input suppliers and other beneficiaries that are interested. • Two sheets are used to record participant details and they serve different purposes. One is the “Sign in or Daily Attendance Sheet” and is used to record individuals present in the training, as trainee, trainer or trainer assistant. This sheet serves as evidence that the recorded people had lunch and refreshments and is more of a financial tool rather than training participant tool. The other sheet is called “M&amp;E data collection form” that is used to record trainees only. This sheet feeds data into the M&amp;E database. So the M&amp;E data collection form has only recorded five participants who participated in the training as trainees. The RSI monitor was</t>
  </si>
  <si>
    <t>PA-00M-F8N_Zimbabwe_November 4, 2016</t>
  </si>
  <si>
    <t>Active case finding (ACF) (e.g. case finding among key populati CTB geographic focus for this intervention Contact investigation TB cases (all forms) notified from this intervention 1 1 All TB cases notified in this CTB area (denominator) Not yet available Not yet available % of cases notified from this intervention 61 ons in the commun ity) 62 Year/Quarter Number of pre-/XDR- TB cases started on BDQ nationwide Number of pre- /XDR-TB cases started on DLM nationwide CTB APA 2 investment Additional Information/Comments Notes Total 2014 N/A N/A The number of pre-XDR and XDR-TB patients started on bedaquiline/delamanid during the reporting period as a part of the patient's treatment regimen. Total 2015 N/A N/A Jan-Mar 2016 N/A N/A Apr-Jun 2016 N/A N/A Jul-Aug 2016 N/A N/A To date in 2016 0 0 Annex II: Status of EMMP activities (a) Year 2 Mitigation Measures (b) Status of Mitigation Measures (c) Outstanding issues to address in Year 3 Additional Remarks Education, technical assistance, training, etc. Education, technical assistance and training about activities that inherently affect the environment include discussion prevention and mitigation of potential</t>
  </si>
  <si>
    <t>negative environmental effects</t>
  </si>
  <si>
    <t>. N/A Nil There were no educational and training activities that had any reportable adverse impact on the environment. Public health commodities Activities CTB will procure laboratory reagents from certified suppliers and ensure minimum bio-safety measures are adhered to during transportation, delivery, storage and use. NTP will be responsible for proper distribution and storage. However, CTB will work with NTP to ensure proper transportation and storage based on the information provided by manufacturers. The National regulations i. e. the Hazardous substances act will be strictly adhered to. CTB ensured that laboratory reagents were procured from certified suppliers and minimum bio-safety measures were adhered to during transportation, delivery, storage and use in compliance with national regulations i. e. the Hazardous substances act. Fumigation and servicing of the biosafety cabinets was conducted by certified service providers. Nil Nil 63 (a) Year 2 Mitigation Measures (b) Status of Mitigation Measures (c) Outstanding issues to address in Year 3 Additional Remarks For any laboratory reagents/chemicals, CTB will check the standards and regulations of health facilities using these products. CTB will advise users on proper storage, use and disposal of these chemicals. Fumigation of biosafety cabinets is performed with toxic chemicals such</t>
  </si>
  <si>
    <t>PA-00M-KK2_Afghanistan_October 1,201</t>
  </si>
  <si>
    <t>PA-00M-RK4_Kenya Senegal Rwanda Nige</t>
  </si>
  <si>
    <t>activity will be added after the Knowledge Management, Uptake and Application Planning is finalized in collaboration with all consortium partners, thus leveraging each organization’s ongoing activities and network of collaborators and partners. MERCY CORPS CISRI: Quarterly Report | October – December 2016 7 2.3 Challenges and Corrective Action As the CIRSI consortium kicked off its work this quarter, few challenges have been faced thus far. IRI noted some logistical difficulties associated with ICCS5 room reservations; however, they’ve received positive signals from the conference organizers that the space will be secured soon. In addition, PAC noted that they had to replace the Participatory Systems Analysis Senior Advisor they originally identified because he was unavailable for the Cape Town workshop. The position has since been filled by an experienced PMSD facilitator and trainer of trainers who will work closely with the PAC Workstream 2 team on methodology development and adaptation. A more general consortium challenge has been in determining the right level and amount of communication across the partners, and the most effective platforms for sharing and soliciting information. The goal is to make communication efficient without becoming distracting; this process is being improved through open discussion with the partners. 2.4 Communication Opportunities, Unexpected</t>
  </si>
  <si>
    <t>Outcomes and Learnings No unexpected</t>
  </si>
  <si>
    <t>outcomes or learnings were noted this quarter, as work just began. However, a number of uptake and communication opportunities are anticipated for Quarter 2, including an IRI-led Methodological Review workshop at ICCS5 and potential oral presentations by IRI and Mercy Corps (which were not in the original work plan but present new opportunities to share our work). Work to set-up the Climate Links CISRI project site is also underway. An output achieved in Q1 that was not listed in the work plan is the creation of a concept note in response to a call for proposals1 to assess the impact of CCAFS projects. The concept note, co-written by HURDL and ICRAF, presents an opportunity to leverage the CISRI project to conduct an ex-post impact assessment of CIS in Rwanda and Senegal (two of the targeted sites for the CISRI project, which are also CCAFS sites). A funding decision will be made in the next weeks. 2.5 Questions or Discussion Points for Advisory Group No questions or discussion points were yet raised for the Advisory Group. However, CISRI looks forward to sharing their methodology and research to date in Cape Town with potential advisory board members. 3</t>
  </si>
  <si>
    <t>Framework  Baseline Report  Annual Report and IPTT Years (1,2,3,4,5)  Pre-midterm Presentation  Midterm Evaluation Report  MYAP FY12 Narrative Report  Success Stories FY16  Status Map  Strategic Objective Map and Project Site List  Quarterly Reports  Agricultural Value Chains Analysis and Market Development Strategic Plan ADRA  Proposal  Baseline Report  Annual Report and IPTT Years (1,2,3,4,5)  2012 Prep Narrative  Project Sites Description  Formative Research Outline  Annual Report Operational Research  Annual Report FY2011  Mid Term Evaluation Report  Annual Survey Reports  Commodity Status Reports  Project Site List  Health Services Assessment  Formative Research Report  Marketing Presentation  WEG Sociocultural Study Report Food for the Hungry  Annual Reports and IPTT Years (1,2,3,4,5)  NEFAP Proposal, Revised  Results Framework  NEFAP Baseline Survey Report  Final Report  Gender Barrier Analysis  Midterm Evaluation Report  Results Framework  Organigram  Program Site list  Program Management Team Meeting Notes 96 A3. Summary Table of Mercy Corps Program Findings Conclusions Recommendations Respondents indicate successful transfer of knowledge nutrition, agr, savings, value chain SBCC was effective, successfully transferring knowledge to beneficiaries. SBCC trainings should be continued, but with a clear and improved process for handing over training leadership and cascading. Coach first-line beneficiaries. Non-beneficiaries not reached; respondents express breakdown after direct beneficiaries. Follow-on trainings were weaker, and</t>
  </si>
  <si>
    <t>to non-beneficiaries was poor. Women and men report performing same traditional roles, though awareness changed. SBCC activities help to alter perceptions of men’s and women’s roles. Respondents unclear about how programs will continue and handover of responsibility. Lack of faith that programs will continue effectively after the FFP programs end. Respondents report help from CIGs in producing and marketing; getting loans CIGs helped production and were bolstered by microfinance programs. Local interest groups and associations should be fortified and continued as a means to generate shared resilience. They must be well organized and capitalize on initial excitement. More onion and cassava stored; aided by participation in agr. Associations. Agr. programs increased household incomes, esp. through storage and better sales. Respondents express lack of formal banking, reliance on VSLA to help in times of need. VSLA serves as critical safety net, improving access to health care, offsetting crisis costs Participants in associations report satisfaction: credit access, better food access. Project associations (LCD, VSLA, CIG, VAA) improved access to credit and food. Participants report frequent interaction with nurses and lead mothers Awareness has increased on health and nutrition issues (vaccines, diet, infant care) Nutrition programs should focus on clear area of</t>
  </si>
  <si>
    <t>production has increased since ADRA came because I 40 use products to protect my crops from insects, and I make enough money selling my produce to meet my family’s needs.” Focus group discussants provided similar information in the village of Muhongoza, where several beneficiaries reported that their living conditions had improved. The following testimonies are from a mixed focus group of project beneficiaries in Muhongoza: - “… I can easily pay for healthcare and sometimes buy other seed, and I’m educating my children now.” -“I can cover my household’s healthcare and buy good food thanks to ADRA …” - “… now I can buy clothes and I also run a small business. The Jenga project taught us how to be autonomous… “ - “We learned how to save and because of that I’ve been able to build a metal house.” Some shortcomings in livelihood improvement were apparent to the evaluation team. First, data from household observations showed that while livelihoods improved for some respondents, others in very close proximity had not seen similar improvements in their living conditions. This appeared to be a result of the targeted nature of livelihood improvement programs; they serve those invited to take part, but it is much more difficult to engender</t>
  </si>
  <si>
    <t>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Finally, the impact from credit programs was tangible and almost immediate, whereas the impact from protecting and storing crops comes only after a season or more. For that reason, many focus group participants expressed greater satisfaction with the former, even if the long-term economic benefits from the latter are equally appealing. 4. Changes in Nutrition Practices During the period of Jenga Jamaa II, ADRA implemented the following activities and trainings related to nutrition and health:  Vaccinations for young children  Family planning (contraception, child spacing)  Pre- and post-natal consultations  Training in exclusive breastfeeding for children under 6 months and in exploiting colostrum milk at birth 41  Nutritional recommendations for children under 5 and for pregnant women  Promotion and assistance of childbirths at local health centers  Handwashing, latrine use, and disposal practices for trash On the whole, parents recognize that there is a difference between the</t>
  </si>
  <si>
    <t>project how those collaborations might continue. Informants also noted the DFAP-related committees collaborated successfully with other local partners and NGOs regarding land use rights. Those linkages may be beneficial to agricultural extension in the long-term. Nurses working with Mother Leaders contributed effectively to the spread of health and nutrition information. 3. Changes in Household Incomes and Livelihoods  How do beneficiaries feel the project interventions influenced household incomes and livelihoods? o Beneficiaries expressed tangible returns to household income as a result of certain ADRA activities. In particular, credit opportunities were cited as providing real returns in relatively short time spans. Farmers also expressed that efforts to fight plant diseases made an important impact on their ability to profit from cassava and crops by keeping a larger share of their produce healthy, and improved storage opportunities also yielded better returns, though these agricultural benefits typically appeared only after a year or more. In general, the positive impact of program interventions on income generation seemed to come in removing some of the uncertainty that individuals face in vulnerable environments. It should 51 be noted that the successful income-generating interventions tended to target individuals (i.e. women, farmers) with little potential for</t>
  </si>
  <si>
    <t>. As a result, potential indirect beneficiaries living in close proximity to those households saw the impact but could not themselves take advantage of the interventions.  Which interventions had greater or lesser influence on household incomes and livelihoods? Why? o The VSLAs and the interventions that allowed farmers to keep their crops healthy and stored safely had stronger impacts on household incomes, because the benefits were clearly targeted to individuals and typically materialized within a year. Beneficiaries did not describe notable impacts from the drainage activities, irrigation, or diversifying of crops, all of which should generate improved returns to agriculture. Those interventions may have appeared less successful to participants because the process from intervention to household income improvement takes longer to materialize. 4. Changes in Nutrition Practices  The three DFAPs adopted different models 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t>
  </si>
  <si>
    <t>committed local leader was involved. They also lacked the autonomy that would be needed for sustained effectiveness beyond the life of the project. Program Effectiveness in Meeting Core Objectives This section outlines the effectiveness of Food for the Hungry’s Tuendelee Pamoja II program, as it relates to the core objectives of the program. It draws on the evidence, strengths, and weaknesses presented above. Please refer to the sub-sections above for the evidence underpinning these summary comments on the Food for the Hungry DFAP. 1. Effectiveness of Training Models and BCC  How well did the “training of trainers” and “cascade training” models and other modes of BCC contribute to the dissemination of information, skills, and knowledge, and with what accuracy? o There is some evidence that indirect beneficiaries were trained by the direct beneficiaries of the program. The dissemination of skills and knowledge remained fairly limited however, and frustration with the materials and formatting of training undermined the potential for widespread behavioral change.  What evidence exists to suggest that information, skill, and/or knowledge “spilled-over” from direct program participants to non-participants? o Evidence from mini-surveys indicates that indirect beneficiaries did benefit from trainings to some degree. Regarding</t>
  </si>
  <si>
    <t>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 How did the rate/accuracy of applying the knowledge and skills change at the various levels? 73 o The rate and effectiveness of trainings for direct beneficiaries themselves was undermined by a haphazard training format and schedule; this made it difficult for beneficiaries to get in a training rhythm and maintain the gains they had made from one period to another. Frustration with training materials and with lessons that were not tailored to local needs further limited the spread of skills and knowledge to indirect beneficiaries. 2. Strength of Linkages to Markets and Public Services  What is the current nature and strength of linkages between target beneficiaries and local market actors (e.g. increased access to inputs and credit, increased sales, etc.)? o The nature of links to markets hinged largely on increased opportunities for credit</t>
  </si>
  <si>
    <t>1. Effectiveness of Training Models and BCC  How well did the “training of trainers” and “cascade training” models and other modes of BCC contribute to the dissemination of information, skills, and knowledge, and with what accuracy? o The training of trainers and cascade model of training were not sufficiently effective. Educational material bolstered the spread of knowledge in some of the training programs, but the training of just one cohort during the five-year period limited the pool of first-line beneficiaries who might then have transmitted knowledge and skills to indirect beneficiaries. The evaluation team heard and observed little regarding the transfer of skills to indirect beneficiaries, and little systematic effort was undertaken to build a broader community of informed and trained community members.  What evidence exists to suggest that information, skill, and/or knowledge “spilled-over” from direct program participants to non-participants? 49 o Spillover to non-participants came largely in the form of household members who benefited from the loans taken by a direct beneficiary family member. This is particularly the case with respect to educational opportunities and improved resources from new small businesses. Outside of the household, the evaluation team did not see evidence that</t>
  </si>
  <si>
    <t>to non-participants was taking place. The limited number of direct beneficiaries trained in the program subsequently limited the number of non-participants who might have been exposed to program benefits indirectly.  How did the rate/accuracy of applying the knowledge and skills change at the various levels? o Like the Mercy Corps DFAP, a steep drop-off was evident in the acquisition of program skills and knowledge from the direct beneficiaries to potential indirect beneficiaries. Evaluating the question instead by population sub- groups, the application of new skills and knowledge was particularly strong for women beneficiaries in the ADRA program. They took what appeared to be better advantage of credit programs to start small businesses, and their progress in literacy programs also stood out in comparison to their male counterparts. Young women with newborn children made noteworthy progress in terms of nutrition and health knowledge. 2. Strength of Linkages to Markets and Public Services  What is the current nature and strength of linkages between target beneficiaries and local market actors (e.g. increased access to inputs and credit, increased sales, etc.)? o The nature of links between beneficiaries and local market actors centered largely on improving the ability of farmers</t>
  </si>
  <si>
    <t>PA-00M-F75_Afghanistan_April 2016.pd</t>
  </si>
  <si>
    <t>PA-00M-F76_Afghanistan_July 2016.pdf</t>
  </si>
  <si>
    <t>all Gender programming (AAEP II Women’s Programs) 50 F. Multi-tier monitoring of female beneficiaries (women and/or girls) AAEP II monitors how women farmer field schools are applying the knowledge they are gaining through AAEP II training for technical accuracy, and conducts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Women’s Program conducts field checks and uses forms to assess 1) the occurrence of trainings and 2) the quality of knowledge transfer. The feedback from the second observation is used to help steer trainings for the FFS leaders who are demonstrating difficulties in teaching their FFS students. These observations are obtained by asking FFS students technical questions that they should have learned if they attended the training sessions and if the sessions were well led. G. Unintended results (positive or negative) No</t>
  </si>
  <si>
    <t>unintended results</t>
  </si>
  <si>
    <t>were observed during Q1 of fiscal year 2016</t>
  </si>
  <si>
    <t>do hard work in her FFS because she had problems in the past. This time when we visit the garden she worked somehow and the garden looks nice, but the problems was this she used a little traditional system, she had compost but the situation was bad. She had roses, sunflowers, and marigold among plants. She used companion plants. We ordered her to follow our recommendation in the garden for the better improvement. But the irrigation system was bad, because she used flood irrigation for most of plants. Plan for next time: Masoda told us, “I plan to have drip irrigation system in other house which is located in back of house in separate place, she says I plan to have my daughter as FFD, she can help me and also she will have that place us FFD like this both we can work.” She doesn’t have saving boxes, since she is new to this program I gave information about saving boxes she says I plan to start saving boxes as well. In next time while we visit the garden will see what changes come and does she start saving box or not. G. Unintended results (positive or negative) No</t>
  </si>
  <si>
    <t>were observed during Q3 of fiscal year 2016. Annex G. Outcomes from High Level Meetings Outcomes from High Level Meetings: Central Region (Kabul, Parwan, Panjshir, Kapisa): April 2016: Contract signed between AAEP-ll and Bamyan DAIL through introduction letter of MAIL for 3 jeribs of farm land for use as a PMTF for the DAIL and ARIA staff. Photo 58: Irrigation at Masoda's FFD 56 Met with BUFA Dean Mr. Rasikh, AAEP II staff included RSM Najmudin Najm, Director for Livstock Terry Hutchens, Khaliq Dad, and Obaidullah Farid. Agreement was reached on including 20 students’ assignment through professors’ demonstrations on the PMTF. Dean Rasikh mentioned that they are ready to start activities downtown at the old Faculty campus which has full time water and is close to most of the students. A request for certain kinds of crops was made by Dean Rasikh: Almond, Walnut, Apple, Apricot, Peach, Quince, Pear, Persimmon/Yuck, Cherry, Tomato, Pumpkin, Squash, Eggplant, Hot pepper, Cauliflower, Cabbage, Lettuce, Red Radish, Coriander, Spinach, Onion, and Potato. May, 2016: Meeting with BUFA (Bamyan University Faculty of Agriculture) Dean Mr. Rasikh and Professor Fatima with the Horticultural Department and AAEP II staff members Obaidullah Farid and Maliha. At the</t>
  </si>
  <si>
    <t>PA-00M-F74_Afghanistan_Jan 2016.pdf</t>
  </si>
  <si>
    <t>can read and/or write) 48% 48% 47% 47% Not Literate (cannot read nor write) 52% 52% 53% 53% Mean age of respondent (years) 27 .2 27 .7 27 .4 28 .1 Employment status of household head Employed (salaried + self - employed) 97% 95% 96% 95% Other 3% 5% 4% 5% ‡Literate is defined as the respondent who reported that she can read and write; illiterate is defined as the respondent who reported that she can only read and cannot write, OR cannot read or write . Source: Household surveys, 2013, 2015 Key: *p&lt;=0 .05 at endline Overview of significant findings A summary of the significant findings related to the preventive, curative and promotional, management, and community activities described in Table 3 is shown on the following pages. Table 5 (next page) shows the contracted indicators and summarizes the difference the pilot RBF intervention made on the HC service delivery indicators. Key: Significant and positive changes are colored green, significant and negative changes are colored red, and variables with no significant changes between baseline and endline are colored grey. The significant positive changes seen for indicators 3, 6, 7, and 8 were attributable to RBF interventions. None of the indicators showed</t>
  </si>
  <si>
    <t>negative (undesired) results</t>
  </si>
  <si>
    <t>due to RBF intervention. Table 6 on page 25 shows other non-contracted indicators, where significant differences were found, using the same colors as in Table 5. Among the 14 Additional Services indicators, seven showed differences attributable to RBF activities. Among the Promotion indicators, 4/7 showed significant changes attributable to RBF, while among the Facility Management indicators the rate was 8/9. These findings, with these respective numerators and denominators and significance values, will be discussed in more detail in the following pages. 2 4 n IMPACT EVALUATION: RESULTS-BASED F INANCING IN THE DEMOCRATIC REPUBLIC OF CONGO Table 5 . RBF services contracted and the difference the pilot RBF intervention made on HC service delivery No . RBF contracted indicators at HCs Indicators evaluated RBF Impact Results (baseline vs . endline) DID Intervention Group Comparison Group 1 Rate (number) of coverage with DPT- HepB Hib 3 Average number of children who received DPT1 vaccine at the HF over the past year‡‡ 2 Proportion (number) of pregnant women who received 2 doses of TT injections Percentage of pregnant women received at least two TT injections‡ 3 Rate (number) of use of antenatal care services Average number of antenatal care consultations in the</t>
  </si>
  <si>
    <t>and indirect costs and do not reflect what it might cost the DAIL to take over a program like the WP. 31 of 47 Table 7. AAEP II expenditures on women-related activities for Quarter 1, Year 3. Total Number of Women Trained Per Woman Total Expenditures on Women (USD) Total Expenditures AAEP II (USD) Quarter 3 2,952 $ 145 $429,257 $1,242,620 Annual 2,952 $ 145 $429,257 $1,242,620 D. Multi-Tier Monitoring (MTM) of Female Beneficiaries The WP monitors how women FFSs are applying the knowledge being taught for technical accuracy; however, the program does not have direct oversight of all FFS trainings. The attendance sheets the WP collects from the ToTs and FFSs are submitted to USAID for use in their Multi-Tier Monitoring system with the rest of the program data. The WP conducts field checks and uses forms to assess: 1) if trainings are occurring, and 2) the quality of knowledge being transferred. The feedback from the second observation is used to guide trainings for FFS leaders who are having trouble teaching FFS members. The feedback is obtained by asking FFS members technical questions that they should know if they attended trainings and the trainings were successful. E. Unintended</t>
  </si>
  <si>
    <t>Results (Positive or Negative</t>
  </si>
  <si>
    <t>) Positive – none to report. Negative – none to report. F. Success Stories Please see Annex B for success story entitled “Kitchen Gardening and Mrs. Fahima’s Empowerment”. 32 of 47 Annex D. Environmental Compliance Because AAEP II is an agricultural extension project, there are a number of training activities that involve and advocate use the of agrochemicals, acquisition of germplasm and land use/livestock management practices that can, if not implemented correctly, be a source of negative environmental impacts. During Q1, the mission released a revised Pesticide Evaluation Report and Safer Use Action Plan (PERSUAP) for Afghanistan to provide guidance on use of agrochemicals and to minimize the negative impacts of agricultural practices on the environment. AAEP II completely revised and updated the project Environmental Manual, which contains the guidelines from the Initial Environmental Examination (IEE) and the Environmental Mitigation and Monitoring Plan (EMMP), and successfully sought approval for the revised document. In collaboration with the Agreement Officer’s Representative (AOR) and the Mission Environmental Officer (MEO), AAEP II staff reviewed and updated training practices with regard to use of agrochemicals. Furthermore, AAEP II realigned its use of agrochemicals with the newly revised PERSUAP for Afghanistan. New procedures for an environmental review were</t>
  </si>
  <si>
    <t>results (positive or negative</t>
  </si>
  <si>
    <t>) No unintended results were observed during Q1 of fiscal year 2016</t>
  </si>
  <si>
    <t>based FFS program. Table 2 AAEP II Expenditures on Women’s programming F. Multi-tier monitoring of female beneficiaries (women and/or girls) AAEP II monitors how women farmer field schools are applying the knowledge they are being taught for technical accuracy, and does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WIA program conducts field checks and uses forms to assess 1) that the trainings are indeed occurring and 2) the quality of knowledge transfer happening. The feedback from the second observation is used to help steer trainings for the FFS leaders who are having more trouble teaching their FFS students. These observations are obtained by asking FFS students technical questions that they should know the answers to if they did attend training sessions and if the sessions were led well. G. Unintended</t>
  </si>
  <si>
    <t>HIT</t>
  </si>
  <si>
    <t>No UC found</t>
  </si>
  <si>
    <t>The ET did not find any evidence to suggest that this shift in the DO and prioritized activities had any negative effect on CSSP; in fact, this shift took advantage of openings to occupy democratic space, at a minimum—and seized the opportunity to expand that space, in some cases.</t>
  </si>
  <si>
    <t>Final report : final evaluation of the Zimbabwe civil society strengthening program (CSSP)</t>
  </si>
  <si>
    <t>e-page 80</t>
  </si>
  <si>
    <t>Women in both study groups overwhelmingly supported the concept of integrating family planning service components into infant immunization services (97.9% in each group), and service data collected during the intervention period did not indicate that the intervention had any negative effect on infant immunization service uptake.</t>
  </si>
  <si>
    <t>Integrating Postpartum Family Planning Into Immunization Services in Rwanda</t>
  </si>
  <si>
    <t>Rwanda</t>
  </si>
  <si>
    <t>https://pdf.usaid.gov/pdf_docs/PA00MKWC.pdf</t>
  </si>
  <si>
    <t>e-page 19</t>
  </si>
  <si>
    <t>SGAFP- Ambassador's Fund Program -Quarterly Progress Report (Oct-Dec 2015)</t>
  </si>
  <si>
    <t>Ukraine</t>
  </si>
  <si>
    <t>HSS-SHARe Year 2 Annual Report</t>
  </si>
  <si>
    <t>https://pdf.usaid.gov/pdf_docs/PA00KV34.pdf</t>
  </si>
  <si>
    <t>Regarding Initial Environmental Examination (IEE) conditions 3.1.5, 3.1.6 of the Cooperative Agreement, project activities for the reporting period did not have adverse impacts on human health.</t>
  </si>
  <si>
    <t>e-page 40</t>
  </si>
  <si>
    <t>https://pdf.usaid.gov/pdf_docs/PA00MVV1.pdf</t>
  </si>
  <si>
    <t>AAEP II Annual Report FY 2016 (Oct 2015-Sept 2016</t>
  </si>
  <si>
    <t>Unintended Results (positive and negative) Positive – AAEP II has not observed any new unintended positive consequences of the program in the 4th Quarter of 2016.  Negative – AAEP II has not observed any negative consequences from the WP.</t>
  </si>
  <si>
    <t>e-page 34</t>
  </si>
  <si>
    <t>Agricultural development</t>
  </si>
  <si>
    <t>Regional Agricultural Development Program (RADP)—North FY2016 Quarter 2</t>
  </si>
  <si>
    <t>e-page 65</t>
  </si>
  <si>
    <t>Financial monitoring found no financial discrepancies, and environmental monitoring found that no adverse environmental effects were seen, and that the environmental classification (low risk) was appropriate.</t>
  </si>
  <si>
    <t>https://pdf.usaid.gov/pdf_docs/PA00MND4.pdf</t>
  </si>
  <si>
    <t>AAEP II FY 2016 Quarterly Report 2 ( Jan 1 -Mar 31, 2016)</t>
  </si>
  <si>
    <t>G. Unintended results (positive or negative)  No unintended results were observed during Q1 of fiscal year 2016.</t>
  </si>
  <si>
    <t>e-page 57</t>
  </si>
  <si>
    <t>https://pdf.usaid.gov/pdf_docs/PA00MF8N.pdf</t>
  </si>
  <si>
    <t>https://pdf.usaid.gov/pdf_docs/PA00MF76</t>
  </si>
  <si>
    <t>AAEP II FY 2016 Quarterly Report 3 (Apr 1-June 30, 2016</t>
  </si>
  <si>
    <t>G. Unintended results (positive or negative) No unintended results were observed during Q3 of fiscal year 2016.</t>
  </si>
  <si>
    <t>Challenge TB Zimbabwe Year 2 Annual Report</t>
  </si>
  <si>
    <t>There were no educational and training activities that had any reportable adverse impact on the environment.</t>
  </si>
  <si>
    <t>e-page 62</t>
  </si>
  <si>
    <t>https://pdf.usaid.gov/pdf_docs/PA00N6WR.pdf</t>
  </si>
  <si>
    <t>Ambassador’s fund program : 28th quarterly progress report, July-September 2017</t>
  </si>
  <si>
    <t>https://pdf.usaid.gov/pdf_docs/PA00MPQQ.pdf</t>
  </si>
  <si>
    <t>SGAFP- Ambassador's Fund Program -Quarterly Progress Report (Jan-Mar 2017</t>
  </si>
  <si>
    <t>SGAFP experiences suggest that majority of grant projects aim to address grassroots level community needs and do not have any adverse negative environmental impacts.</t>
  </si>
  <si>
    <t>Multi-sector small grants</t>
  </si>
  <si>
    <t>e-page 15</t>
  </si>
  <si>
    <t>https://pdf.usaid.gov/pdf_docs/PA00MRK4.pdf</t>
  </si>
  <si>
    <t>Climate Information Services Research Initiative (CISRI)</t>
  </si>
  <si>
    <t>Climate Change</t>
  </si>
  <si>
    <t>Unexpected Outcomes and Learnings  No unexpected outcomes or learnings were noted this quarter, as work just began.</t>
  </si>
  <si>
    <t>e-page 8</t>
  </si>
  <si>
    <t xml:space="preserve">Kenya, Senegal, Rwanda, Niger, </t>
  </si>
  <si>
    <t>ENGAGING COMMUNITIES FOR PEACE IN NIGERIA</t>
  </si>
  <si>
    <t>Overall, the information gathered during the assessment revealed that the positive impact of the project on the communities assessed outweigh the negative effects. The negative effects mainly revolve around operating heavy-duty trucks and drilling activities, which are minimal and temporary due to the size of the projects.</t>
  </si>
  <si>
    <t>https://pdf.usaid.gov/pdf_docs/PA00MJDB.pdf</t>
  </si>
  <si>
    <t>https://pdf.usaid.gov/pdf_docs/PA00MKK2.pdf</t>
  </si>
  <si>
    <t>E. Unintended Results (Positive or Negative) Positive – none to report. Negative – none to report.</t>
  </si>
  <si>
    <t>e-page 37</t>
  </si>
  <si>
    <t>Afghanistan Agricultural Extension Project II (AAEP II) Quarterly Report (Q1-2017</t>
  </si>
  <si>
    <t>Agriculture (General)</t>
  </si>
  <si>
    <t>e-page 16</t>
  </si>
  <si>
    <t>RBF activity did not have a negative effect on the availability or quality of non-incentivized services.</t>
  </si>
  <si>
    <t>Negative unintended consequences related to gaming, cherry-picking, and distortion were not found, but cannot be ruled out.</t>
  </si>
  <si>
    <t>e-page 17</t>
  </si>
  <si>
    <t>e-page 33</t>
  </si>
  <si>
    <t>None of the indicators showed negative (undesired) results due to RBF intervention.</t>
  </si>
  <si>
    <t>e-page 52</t>
  </si>
  <si>
    <t>Outside of the household, the evaluation team did not see evidence that spillover to non-participants was taking place. The limited number of direct beneficiaries trained in the program subsequently limited the number of non-participants who might have been exposed to program benefits indirectly.</t>
  </si>
  <si>
    <t>e-page 61</t>
  </si>
  <si>
    <t>Regarding spillover 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t>
  </si>
  <si>
    <t>e-page 108</t>
  </si>
  <si>
    <t>https://pdf.usaid.gov/pdf_docs/PA00MBJV.pdf</t>
  </si>
  <si>
    <t>USAID- Dairy Project, Quarterly Progress Report-October – December 2015</t>
  </si>
  <si>
    <t>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t>
  </si>
  <si>
    <t>https://pdf.usaid.gov/pdf_docs/PA00MKPK.pdf</t>
  </si>
  <si>
    <t>https://pdf.usaid.gov/pdf_docs/PA00MKPN.pdf</t>
  </si>
  <si>
    <t>SGAFP- Ambassador's Fund Program -Quarterly Progress Report (Jan-Mar 2016)</t>
  </si>
  <si>
    <t>e-page 20</t>
  </si>
  <si>
    <t>https://pdf.usaid.gov/pdf_docs/PA00N6WT.pdf</t>
  </si>
  <si>
    <t>Ambassador’s fund program : 28th quarterly progress report, April-June 2017</t>
  </si>
  <si>
    <t>https://pdf.usaid.gov/pdf/docs/PA00M2XN.pdf</t>
  </si>
  <si>
    <t>This appeared to be a result of the targeted nature of livelihood improvement programs; they serve those invited to take part, but it is much more difficult to engender spillover 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t>
  </si>
  <si>
    <t xml:space="preserve">PA-00M-T5W_Uganda Mozambique Sierra </t>
  </si>
  <si>
    <t>100 80 (15.44) 83 (12.99) 52 (10.34) 70 (12.75) LRD 100–500 234 (45.17) 257 (40.22) 210 (41.75) 237 (43.17) LRD 600–1,000 68 (13.13) 77 (12.05) 79 (15.71) 57 (10.38) More than LRD 1,000 58 (11.20) 94 (14.71) 61 (12.13) 47 (8.56) Don’t know/no answer 4 (0.77) 1 (0.16) 3 (0.60) 1 (0.18) Abbreviations: ABE, alternative basic education; LRD, Liberian dollars; SD, standard deviation. Young women participating in HealthyActions were 13% more likely to report using a modern contraceptive method than women in the control group. Global Health: Science and Practice 2016 | Volume 4 | Number 3 443 Intensive Group Learning and On-Site Services to Improve SRH www.ghspjournal.org http://www.ghspjournal.org likely to report using an implant than those in the control group. Substantial improvements were seen in HIV counseling and testing after participating in HealthyActions (Table 4). At endline, 42% of individuals in the control group reported having been tested for HIV compared with 88% in the treatment group. After adjusting for base- line probability and other potential confounders, participation in HealthyActions resulted in a 45% increase in the probability that an individual had ever been tested for HIV and knew the result (Po.001). There was no</t>
  </si>
  <si>
    <t>differential effect</t>
  </si>
  <si>
    <t>of the intervention for HIV testing among men versus women, nor by age. Intention to test was high in both groups at baseline; however, learners in treatment sites had a 6% higher probability than those in the control sites to report plan- ning to get an HIV test in the upcoming year (Po.001). Benefits of participating in HealthyActions were concentrated among youth under the age of 19, particularly related to knowledge of HIV and where to get tested. On average, youth under the age of 19 in HealthyActions sites were 32% more likely to know where to get an HIV test than their counterparts in the control sites (Po.001). A 3-way interaction term between assessment period, intervention exposure, and age was also found to be highly significant (P = .02), indicat- ing that the intervention had a positive, differ- ential effect on adolescents 15–19 years old compared with the general population of learn- ers in the study. Girls under the age of 19 also showed increased knowledge of where to obtain an HIV test as a result of HealthyActions: ado- lescent girls in HealthyActions sites were 40% (Po.001) more likely to report knowing where to obtain</t>
  </si>
  <si>
    <t>e-page 96</t>
  </si>
  <si>
    <t>Intensive Group Learning and On-Site Services to Improve Sexual and Reproductive Health Among Young Adults in Liberia: A Randomized Evaluation of HealthyActions</t>
  </si>
  <si>
    <t>Liberia</t>
  </si>
  <si>
    <t xml:space="preserve">There were no differential effects of the intervention for HIV testing among men versus women, nor by age. </t>
  </si>
  <si>
    <t>https://pdf.usaid.gov/pdf_docs/PA00KXQ6.pdf</t>
  </si>
  <si>
    <t>PA-00K-XQ6_Ghana Malawi Mozambique Z</t>
  </si>
  <si>
    <t>in the Northeastern region of Uganda. The Peanut &amp; Mycotoxin Innovation Lab supports a project to determine the benefits of the Peanut CRSP project for smallholder farmers in participating villages and households by examining the adoption of improved groundnut varieties and effect of adoption on productivity. Our findings suggest that the adoption levels for improved seeds and associated yields are significantly higher for participating farmers, after controlling for other relevant factors. We also included questions on aflatoxin to gain insights related to awareness and the use of mitigation practices by farmers. The study relies on data collected in 2004 and 2013 from participating farm households as well as a set of non-participating or control households. The control sample is composed of both neighbors (located in the same villages as participants) and non-neighbors (located in non-participating villages). We found that participating farmers allocated 21% more of their available land to improved groundnut varieties. The results also show that, for improved varieties, beneficiaries produce 32% higher yields than their non-participating neighbors, and 55% higher yields relative to non-neighbor controls. This implies that the project led to significant increases in profitability for participating farmers. In addition, we observed significant</t>
  </si>
  <si>
    <t>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PMIL Director Dave Hoisington discusses performance of new peanut varieties with a smallholder farmer in his field in northern Ghana. A survey found that farmers introduced to new peanut varieties were still benefitting 10 years later. [Photo courtesy of David Okello] 64 64 programs offer additional advantages to developing communities and may provide a cost-effective means of information and technology dissemination. The results reveal the lasting impact of the program over the 10-year period. The sustainability of development interventions is often considered an important objective, but is rarely documented because the data required is simply not available. In other words, having data spanning a considerable time gap between the project’s conclusion and the follow-up survey with minor attrition makes it possible to examine the sustainability of the original intervention. The 2013 data also contains information about aflatoxin awareness. Based on the survey</t>
  </si>
  <si>
    <t>Spillover, #48</t>
  </si>
  <si>
    <t>In addition, we observed significant spillover 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programs offer additional advantages to developing communities and may provide a cost-effective means of information and technology dissemination.</t>
  </si>
  <si>
    <t>Uganda</t>
  </si>
  <si>
    <t>Innovation Lab for Collaborative Research on Peanut Productivity and Mycotoxin Control (Peanut &amp; Mycotoxin Innovation Lab) Annual Report – Fiscal Year 2015 (1 October 2014 – 30 September 2015)</t>
  </si>
  <si>
    <t xml:space="preserve">A new warehouse management system created free-rider incentives; some workers complained they had to work more while others worked less. </t>
  </si>
  <si>
    <t>Non-beneficiary farmers began pruning their mango trees because it was perceived as a good practice.</t>
  </si>
  <si>
    <t xml:space="preserve">Shops participating in a food voucher program were estimated to have stimulated the local economy with over $772,000 of investments. </t>
  </si>
  <si>
    <t>About three-quarters of respondents had observed non-beneficiary women replicating the women-focused livestock activities introduced by the program.</t>
  </si>
  <si>
    <t>The smaller political parties became dependent upon the assistance and were unable to perform essential duties  by themselves.</t>
  </si>
  <si>
    <t>Disaster Relief</t>
  </si>
  <si>
    <t>Text +200</t>
  </si>
  <si>
    <t xml:space="preserve">Exporters paid bonuses to ensure beneficiary farmers continued to work with them.  </t>
  </si>
  <si>
    <t xml:space="preserve">Farmers became reliant upon free inputs of seeds and equipment and did not factor these inputs into their costs of production. </t>
  </si>
  <si>
    <t xml:space="preserve">Jobs were lost after labor saving technology was introduced. </t>
  </si>
  <si>
    <t xml:space="preserve">A program to develop political parties in a new democracy promoted the growth and eventual dominance of just one party.  </t>
  </si>
  <si>
    <t>A peace program created a space for trade and commerce between various communities, and served as a safe site for vaccination campaigns.</t>
  </si>
  <si>
    <t>https://pdf.usaid.gov/pdf_docs/PA00N6B7.pdf</t>
  </si>
  <si>
    <t xml:space="preserve">Some beneficiaries attempted to sell food vouchers for cash.  </t>
  </si>
  <si>
    <t>Key lessons learnt through compliance with environmental requirements:  · Majority of the projects at the grassroots level community needs do not create negative environmental impacts;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t>
  </si>
  <si>
    <t>PA-00M-KPB_Pakistan_January 2017.pdf</t>
  </si>
  <si>
    <t>USAID- Dairy Project, Quarterly Progress Report-October – December 2016</t>
  </si>
  <si>
    <t>G. Unintended results (positive or negative) No unintended results were observed during Q1 of fiscal year 2017.</t>
  </si>
  <si>
    <t>An infusion of donor assistance made aid agencies major players in local markets.  Producers and suppliers became reliant on aid, leading to distortions of the local markets.</t>
  </si>
  <si>
    <t>Democratic Republic of the Congo</t>
  </si>
  <si>
    <t>On probing, none of the respondents alluded to any unintended negative effects of RBF related to gaming, distortion, or cherry-picking.</t>
  </si>
  <si>
    <t>https://pdf.usaid.gov/pdf_docs/PA00MT5W.pdf</t>
  </si>
  <si>
    <t>YES</t>
  </si>
  <si>
    <t>NO</t>
  </si>
  <si>
    <t>No</t>
  </si>
  <si>
    <t>https://pdf.usaid.gov/pdf_docs/PA00MT6S.pdf</t>
  </si>
  <si>
    <t>https://pdf.usaid.gov/pdf_docs/PA00MF74</t>
  </si>
  <si>
    <t>https://pdf.usaid.gov/pdf_docs/PA00MF75</t>
  </si>
  <si>
    <t>The tabs in the spreadsheet are:</t>
  </si>
  <si>
    <t>Unique Project ID</t>
  </si>
  <si>
    <t>e-pages 27-28</t>
  </si>
  <si>
    <t>e-pages 143-144</t>
  </si>
  <si>
    <t>Routine Monitoring Report</t>
  </si>
  <si>
    <t>Evaluation/ Journal</t>
  </si>
  <si>
    <t>e-page 31</t>
  </si>
  <si>
    <t>Peace / Democracy</t>
  </si>
  <si>
    <t>AAEP II Fy 2016 Quarterly Report 1 (October 1 to December 30, 2015)</t>
  </si>
  <si>
    <t>Quarterly Monitoring Report</t>
  </si>
  <si>
    <t>Type1</t>
  </si>
  <si>
    <t>Type2</t>
  </si>
  <si>
    <t>Annual Monitoring Report</t>
  </si>
  <si>
    <t>e-page 84</t>
  </si>
  <si>
    <t>Climate Change / Agriculture</t>
  </si>
  <si>
    <t>Evaluation / Journal Article</t>
  </si>
  <si>
    <t>Health / Family Planning</t>
  </si>
  <si>
    <t>Family Planning / Immunization</t>
  </si>
  <si>
    <t>Democracy and Governance</t>
  </si>
  <si>
    <t xml:space="preserve">.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t>
  </si>
  <si>
    <t>SGAFP- Ambassador's Fund Program -Quarterly Progress Report (April-June 2016)</t>
  </si>
  <si>
    <t>Sector1</t>
  </si>
  <si>
    <t>Environmental Consequence?</t>
  </si>
  <si>
    <t>Unintended Consequences Found</t>
  </si>
  <si>
    <t>Statements that Unintended Consequences were Not Found</t>
  </si>
  <si>
    <t>TypeofReport1</t>
  </si>
  <si>
    <t>TypeofReport2</t>
  </si>
  <si>
    <t>Mixed</t>
  </si>
  <si>
    <t>Row Labels</t>
  </si>
  <si>
    <t>Grand Total</t>
  </si>
  <si>
    <t>Column Labels</t>
  </si>
  <si>
    <t>Count of Report</t>
  </si>
  <si>
    <t>Page in Report/Eval</t>
  </si>
  <si>
    <t>UCs Found</t>
  </si>
  <si>
    <t>No UCs Found</t>
  </si>
  <si>
    <t>Pivot Table of  NoUCF by Document Type and whether any UCs were found</t>
  </si>
  <si>
    <t>Pivot table on countries for which UCs were examined but not found</t>
  </si>
  <si>
    <t>Pivot table of UCFound by Type and Direction</t>
  </si>
  <si>
    <t>Unique Report  ID</t>
  </si>
  <si>
    <t>Citation</t>
  </si>
  <si>
    <t xml:space="preserve">e-pages 3 &amp; 50 </t>
  </si>
  <si>
    <t>Also reported UCs found?</t>
  </si>
  <si>
    <t>Varariables in UCFound Tab</t>
  </si>
  <si>
    <t>Variables in NoUCF Tab</t>
  </si>
  <si>
    <t>Indicates whether the project was unique</t>
  </si>
  <si>
    <t>Indicates whether the document was unique</t>
  </si>
  <si>
    <t>Identifying information for search conducted</t>
  </si>
  <si>
    <t>Report name used in Rhapsode search</t>
  </si>
  <si>
    <t>200 words that preceeded the hit</t>
  </si>
  <si>
    <t>The actual hit itself</t>
  </si>
  <si>
    <t>200 words that followed the hit</t>
  </si>
  <si>
    <t>The report title or DEC description</t>
  </si>
  <si>
    <t>Broader definition of project sector</t>
  </si>
  <si>
    <t>Narrower defintion of project sector</t>
  </si>
  <si>
    <t>Broader definition of whether the document was a montioring report or evaluation</t>
  </si>
  <si>
    <t>Narrower definition of whether the document was a montioring report or evaluation</t>
  </si>
  <si>
    <t>A summary of the consequence</t>
  </si>
  <si>
    <t>The specific text from the hit about the consequence</t>
  </si>
  <si>
    <t>This will always be NoUCF for no unintended consequence found</t>
  </si>
  <si>
    <t>Indicates whether the consequences discussed consequences to the environment</t>
  </si>
  <si>
    <t>Indicates whether the document also reported a found consequence in the UCFound tab</t>
  </si>
  <si>
    <t xml:space="preserve">Farmers receiving pesticides often used them too late in the growing season thereby killing crops as well as weeds. </t>
  </si>
  <si>
    <t xml:space="preserve">An anti-malaria campaign that relied on mobile messaging excluded women because men possessed the cell phones in the communities served.  </t>
  </si>
  <si>
    <t>About 20% of AIDS patients experienced adverse reactions to their treatment regimes.</t>
  </si>
  <si>
    <t>There was spillover from an agricultural project, as  some non-beneficiary farmers upgraded their farms to emulate the practices introduced by the program.</t>
  </si>
  <si>
    <t>Not Characterized</t>
  </si>
  <si>
    <t xml:space="preserve">An economic development program raised incomes and allowed adults to work less, but led to slightly more girls being employed on farms. </t>
  </si>
  <si>
    <t>A ownership dispute arose because a land management program increased a plot's value, and prompted an individual to claim ownership of it.</t>
  </si>
  <si>
    <t>Skills transfers from an agricultural project were observed 10 years after the project had ended.</t>
  </si>
  <si>
    <t>A peace program meeting led one participant to schedule an additional meeting.</t>
  </si>
  <si>
    <t xml:space="preserve">Clinics offered free T shirts for HIV testing, leading patients who had already been tested and whose status was known  to present and be tested again. </t>
  </si>
  <si>
    <t>Agriculture / Peanut Productivity</t>
  </si>
  <si>
    <t>Economic Development / Agriculture</t>
  </si>
  <si>
    <t>Agriculture / Nutrition</t>
  </si>
  <si>
    <t>Agriculture / Dairy</t>
  </si>
  <si>
    <t>Health / AIDS</t>
  </si>
  <si>
    <t>Health / HIV</t>
  </si>
  <si>
    <t>Health / Financing</t>
  </si>
  <si>
    <t>Health / Malaria</t>
  </si>
  <si>
    <t>Agriculture / Economic Development</t>
  </si>
  <si>
    <t>Agriculture / Micro-enterprise</t>
  </si>
  <si>
    <t>Health / TB</t>
  </si>
  <si>
    <t>Agriculture / Technology</t>
  </si>
  <si>
    <t>Agriculture / Women's Empowerment</t>
  </si>
  <si>
    <t>Peace / Conflict Management</t>
  </si>
  <si>
    <t>Agriculture / Mangos</t>
  </si>
  <si>
    <t>Disaster Relief / Economic Recovery</t>
  </si>
  <si>
    <t>Economic Development / Mining</t>
  </si>
  <si>
    <t>Nutrition</t>
  </si>
  <si>
    <t>Nutrition / Agriculture / Health</t>
  </si>
  <si>
    <t>Food Security / Child Nutrition / Health</t>
  </si>
  <si>
    <t>Peace / Conflict resolution</t>
  </si>
  <si>
    <t>Civil Society  / Democracy and Governance</t>
  </si>
  <si>
    <t>Characterized</t>
  </si>
  <si>
    <t>case basis. On probing, none of the respondents alluded to any unintended negative effects 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t>
  </si>
  <si>
    <t>Negative consequences</t>
  </si>
  <si>
    <t>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In Bibanga, even though HIV and AIDS and TB activities are very limited, the HCs were still required 4 8 n IMPACT EVALUATION: RESULTS-BASED F INANCING IN THE DEMOCRATIC REPUBLIC OF CONGO to report on these indicators every quarter. The GRH incentive payment was significantly higher than the HCs (maximum $12,000 vs. $910 per quarter) and based only on FOSACOF scores, not service delivery indicators as was required of the HCs. 2 . Evidence of dissent at the provincial and national level over non-inclusion in RBF contracts existed . With reference to those who implemented RBF, the MSP’s operations guide looked at the entire health pyramid— beginning with the central level and continuing out to the peripheral level—while the IHP pilot RBF focused only on the operational level (health facilities and ECZs). All central MSP RBF unit respondents</t>
  </si>
  <si>
    <t>4_1 #626</t>
  </si>
  <si>
    <t>e-pages 57 &amp; 58</t>
  </si>
  <si>
    <t xml:space="preserve">Negative Consequences   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2 . Evidence of dissent at the provincial and national level over non-inclusion in RBF contracts existed . </t>
  </si>
  <si>
    <t>There were concerns about inequities across the regions of the country, as the project - by design, did not offer incentives for remote regions to participate.  In addition, there was evidence of resentment in regions that were not included.</t>
  </si>
  <si>
    <t>Note that Pakistan had 6 reports for 1 project</t>
  </si>
  <si>
    <t>Note that Afghanistan had 2 reports for 1 project</t>
  </si>
  <si>
    <t>Reports</t>
  </si>
  <si>
    <t>Reports by Country</t>
  </si>
  <si>
    <t>Reports by Projects</t>
  </si>
  <si>
    <t>Pivot Tables of UCFound</t>
  </si>
  <si>
    <t>Pivot table of UCFound by Sector</t>
  </si>
  <si>
    <t>Pivot table of Report Type, using broader definition</t>
  </si>
  <si>
    <t>Pivot Tables of NoUCF</t>
  </si>
  <si>
    <t>An agricultural development program had to be separated by gender; the unintended separation created the opportunity for more gender-specific content such as maternal and child health, and nutrition training.</t>
  </si>
  <si>
    <t xml:space="preserve">New techniques for improving sanitation were adopted by the host government and UNICEF. </t>
  </si>
  <si>
    <t xml:space="preserve">The desire to provide large amounts of training led a project to rely heavily on courses that were easy to deliver, such as basic computer training.  Some female recipients felt this demeaned their standing as technical professionals. </t>
  </si>
  <si>
    <t xml:space="preserve">Non-beneficiary households adopted farming and nutrition practices they had learned about from beneficiaries.  </t>
  </si>
  <si>
    <t>The status of beneficiaries in a health project rose, which strengthened their ability to engage non-beneficiaries in discussions on sensitive yet important topics.</t>
  </si>
  <si>
    <t>The success of a family planning program led to greater community demand for social change, and development</t>
  </si>
  <si>
    <t>One of the positive consequences of RBF was that accountability and transparency at operational levels were both promoted. The process of measuring, verifying, and validating data was instilled in the intervention zones.</t>
  </si>
  <si>
    <t>A results-based financing project promoted accountability and transparency.</t>
  </si>
  <si>
    <t xml:space="preserve">A results-based financing program introduced concepts such as work planning, business planning, target setting, and technical verification. </t>
  </si>
  <si>
    <t xml:space="preserve">Treatment for TB patients had adverse side-effects for a small numbers of patients. </t>
  </si>
  <si>
    <t xml:space="preserve">Non-beneficiary farmers emulated good practices in mango cultivation and retailing that they associated with increased incomes for beneficiaries. </t>
  </si>
  <si>
    <t>A "Chiefs Forum" was credited with reducing tensions in regions far removed from a peace program.</t>
  </si>
  <si>
    <t>There was spillover from an agricultural project, as  some non-beneficiary farmers called project hot line to obtain technical advice abouton how to upgrade their farms.</t>
  </si>
  <si>
    <t xml:space="preserve">Some beneficiary farmers expanded the use of new practices on their own farms, and also demonstrated these to their neighbors. This triggered a multiplier effect, which reached an estimated 21,000 additional farmers. </t>
  </si>
  <si>
    <t>Internal democratization procedures introduced by the program contributed to splits in the dominant party.</t>
  </si>
  <si>
    <t>Unintended Negative Outcomes: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unintended negative outcomes.</t>
  </si>
  <si>
    <t>Small scale projects that provided water only to select communities were feared to have negative outcomes.</t>
  </si>
  <si>
    <t xml:space="preserve">A project to regularize land rights might reduce ownership options for young people because the new system forced their parents to only list two heirs, and therefore chose between their children. </t>
  </si>
  <si>
    <t xml:space="preserve">A project to protect land use prevented farming along river banks, which were a source of revenue for young people.  </t>
  </si>
  <si>
    <t>There appeared to be a perverse incentive for clinics to maintain long treatment lines in order to be perceived as overworked and thereby receive additional payments.</t>
  </si>
  <si>
    <t>DEC Search for Unintended Consequencs of US Foreign Assistance Programs:  Analysis of Reports Where Hits for Unintended Consequences Were Identified</t>
  </si>
  <si>
    <t>Supports:  De Alteriis, Martin. "What Can We Learn about Unintended Consequences from a Textual Analysis of Monitoring Reports and Evaluations for U.S. Foreign Assistance Programs?"</t>
  </si>
  <si>
    <t>The 200 words that preceeded the hit</t>
  </si>
  <si>
    <t>The 200 words that followed the hit</t>
  </si>
  <si>
    <t>The e-page where the hit was found</t>
  </si>
  <si>
    <t>Good dietary practices for children, which were taught to beneficiaries, seemed to be broadly understood in the region, in part due to spillover, and in part due to other programs operating in the area.</t>
  </si>
  <si>
    <t xml:space="preserve">A dairy loan program stimulated local banks to offer similar financial products under similar conditions.  </t>
  </si>
  <si>
    <t>A financial information sharing program prompted many former students to repay their outstanding loans; these repayments allowed more loans to be made to new students.</t>
  </si>
  <si>
    <t>There was spillover from an agricultural project, as 11 non-beneficiary farmers called project hot line to obtain technical advice about how to upgrade their farms.</t>
  </si>
  <si>
    <t>There was spillover from an agricultural project, as 15 non-beneficiary farmers called the project hot line to obtain technical advice about how to upgrade their farms.</t>
  </si>
  <si>
    <t xml:space="preserve">Sharing of food among within the extended family, and with neighbors exceeded expectations, which reduced the nutritional benefits to recipients. </t>
  </si>
  <si>
    <t>Additional Background Information</t>
  </si>
  <si>
    <t>Majority of the projects at the grassroots level community needs do not create negative environmental impacts.</t>
  </si>
  <si>
    <t>Only 15 percent reported unintended harm.</t>
  </si>
  <si>
    <t>It should be noted that the successful income-generating interventions tended to target individuals (i.e. women, farmers) with little potential for spillover.</t>
  </si>
  <si>
    <t>Follow-on trainings were weaker, and spillover to non-beneficiaries was poor.</t>
  </si>
  <si>
    <t>Page in Report/ Evaluation</t>
  </si>
  <si>
    <t xml:space="preserve">The UCFoundPivot and NoUCFoundPivot tabs contain the basic tabulations that were used in the paper. </t>
  </si>
  <si>
    <t>DEC Reference</t>
  </si>
  <si>
    <t xml:space="preserve">The automated textual searches were performed on a database of 1,369 USAID reports.  This database of reports had been created for a GAO report, GAO-18-669.  See page 40 of that report’s OSM which describes the selection method for those reports.  The database consists of 1,369 reports that met the selection criteria, were downloaded from USAID's Developmental Experience Clearinghouse (DEC repository), and uploaded for use in the free-text Rhapsode software for that engagement.  </t>
  </si>
  <si>
    <t>It divides them into 1) 'UCFound' for those reports and evaluations that reported actual consequences, and 2) 'NoUCF' for those monitoring reports and evaluations that stated none were found.</t>
  </si>
  <si>
    <t>NoUCF contains the 24 reports and evaluations for which no untended consequences were found in some areas.  4 of these were evaluations that are also in the first set as they also reported unintended consequences in other areas.</t>
  </si>
  <si>
    <t>UCFound Pivot contains the summary tables by type (monitoriong report vs. evaluation), and country, and sector for those that found UCs.</t>
  </si>
  <si>
    <t>NoUCF Pivot contains the summary tables by type (monitoriong report vs. evaluation).</t>
  </si>
  <si>
    <t>These tables include instances when several consequences were provided for each report or evaluation.  They also include instances when a series of reports was provided by the same project.</t>
  </si>
  <si>
    <t>The extracts were taken from the broad review of the 1,447 hits from the DEC search of USAID monitoring reports and evaluations using MITRE's Rhapsode software.</t>
  </si>
  <si>
    <t>The direction in which the consquence was characterized by the authors of the reports or evaluations (positive,negative or not characterized)</t>
  </si>
  <si>
    <t>Reference to access document on the web from the DEC (cut and paste into browser)</t>
  </si>
  <si>
    <t>Country where the consequence was found</t>
  </si>
  <si>
    <t>This spreadsheet contains details for the 55 monitoring reports and evaluations that had assessed for and/or reported on unintended consequences</t>
  </si>
  <si>
    <t>These reports were selected using tags in the DEC that identified whether they were routine or final monitoring reports, and/or final evaluations.</t>
  </si>
  <si>
    <t xml:space="preserve">In addition to being monitoring reports and evaluations, the 1,369 reports selected and downloaded from the DEC also met the following criteria.  They were for US federal fiscal years 2016 and 2017, which ran from October 1, 2015 to September 30, 2017.  They also were selected to meet the following criteria:  1) 19 financially 'high risk' countries (determined based on World Bank and other financial institutions data);  2) Included some of the largest recipients on US humanitarian assistance in the years preceeding their selection (in fact, 15/19 were in the top 25 of countries receiving US assistance during this period);  3) Geographic Diversity.  </t>
  </si>
  <si>
    <t>This project examined if and how monitoring reports and evaluations of USAID's foreign assistance projects considered and/or reported on unintended consequences of those projects. There is interest in this topic in the professional literature, to which this particular project is intended as a minor contribution.   This worksheet presents the results of an automated search for reports of such consequences, after those found by the search routines had been screened to remove false positives.</t>
  </si>
  <si>
    <t>The 55 monitoring reports and evaluations in this worksheet represent those that, after review to remove false positives, were determined to have actually looked for unintended consequences, and either reported none were found, or reported the actual consequences found.</t>
  </si>
  <si>
    <t xml:space="preserve">The automated textual searches returned 1,447 'hits' from 453 of the 1,369 monitoring reports and evaluations in the database, using the Rhapsode software search engine.  A series of Rhapsode searches were conducted using terms that are synonymous with various definitions and conceptions of unintended consequences.  Conducting a series allowed terms to be used singly and jointly, as well as the use of different combinations of terms (such as NOT intended/expected/wanted in addition to unintended, unexpected, etc.)  </t>
  </si>
  <si>
    <t>UCFound contains the 35 reports and evaluations in which unintended consequences were found.</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</si>
</sst>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libri"/>
      <family val="2"/>
      <scheme val="minor"/>
    </font>
    <font>
      <sz val="10"/>
      <color rgb="FF000000"/>
      <name val="Calibri"/>
      <family val="2"/>
      <scheme val="minor"/>
    </font>
    <font>
      <i/>
      <sz val="10"/>
      <color theme="1"/>
      <name val="Calibri"/>
      <family val="2"/>
      <scheme val="minor"/>
    </font>
    <font>
      <sz val="11"/>
      <color theme="1"/>
      <name val="Arial"/>
      <family val="2"/>
    </font>
    <font>
      <u/>
      <sz val="11"/>
      <color theme="10"/>
      <name val="Calibri"/>
      <family val="2"/>
      <scheme val="minor"/>
    </font>
    <font>
      <b/>
      <sz val="11"/>
      <color theme="1"/>
      <name val="Calibri"/>
      <family val="2"/>
      <scheme val="minor"/>
    </font>
    <font>
      <u/>
      <sz val="10"/>
      <color theme="3"/>
      <name val="Calibri"/>
      <family val="2"/>
      <scheme val="minor"/>
    </font>
    <font>
      <sz val="10"/>
      <color theme="10"/>
      <name val="Calibri"/>
      <family val="2"/>
      <scheme val="minor"/>
    </font>
    <font>
      <b/>
      <sz val="11"/>
      <color theme="1"/>
      <name val="Arial"/>
      <family val="2"/>
    </font>
    <font>
      <u/>
      <sz val="10"/>
      <color theme="3" tint="-0.249977111117893"/>
      <name val="Calibri"/>
      <family val="2"/>
      <scheme val="minor"/>
    </font>
    <font>
      <u/>
      <sz val="9"/>
      <color theme="3" tint="-0.249977111117893"/>
      <name val="Calibri"/>
      <family val="2"/>
      <scheme val="minor"/>
    </font>
    <font>
      <b/>
      <sz val="10"/>
      <color theme="1"/>
      <name val="Calibri"/>
      <family val="2"/>
      <scheme val="minor"/>
    </font>
    <font>
      <b/>
      <u/>
      <sz val="10"/>
      <color theme="3"/>
      <name val="Calibri"/>
      <family val="2"/>
      <scheme val="minor"/>
    </font>
    <font>
      <b/>
      <u/>
      <sz val="10"/>
      <color theme="1"/>
      <name val="Calibri"/>
      <family val="2"/>
      <scheme val="minor"/>
    </font>
    <font>
      <sz val="9"/>
      <color indexed="81"/>
      <name val="Tahoma"/>
      <family val="2"/>
    </font>
    <font>
      <b/>
      <sz val="9"/>
      <color indexed="81"/>
      <name val="Tahoma"/>
      <family val="2"/>
    </font>
    <font>
      <sz val="11"/>
      <color rgb="FF363636"/>
      <name val="Calibri"/>
      <family val="2"/>
      <scheme val="minor"/>
    </font>
    <font>
      <b/>
      <sz val="10"/>
      <color theme="3" tint="-0.249977111117893"/>
      <name val="Calibri"/>
      <family val="2"/>
      <scheme val="minor"/>
    </font>
    <font>
      <b/>
      <u/>
      <sz val="10"/>
      <color theme="3" tint="-0.249977111117893"/>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87">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15" fontId="1"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0" xfId="0" applyFont="1"/>
    <xf numFmtId="0" fontId="1" fillId="0" borderId="2" xfId="0" applyFont="1" applyBorder="1" applyAlignment="1">
      <alignment horizontal="left" vertical="top" wrapText="1"/>
    </xf>
    <xf numFmtId="0" fontId="4" fillId="0" borderId="0" xfId="0" applyFont="1" applyAlignment="1">
      <alignment horizontal="left" vertical="top" wrapText="1"/>
    </xf>
    <xf numFmtId="0" fontId="1" fillId="0" borderId="0" xfId="0" applyFont="1" applyBorder="1" applyAlignment="1">
      <alignment horizontal="left" vertical="top" wrapText="1"/>
    </xf>
    <xf numFmtId="0" fontId="1" fillId="0" borderId="0" xfId="0" applyFont="1"/>
    <xf numFmtId="0" fontId="1" fillId="0" borderId="0" xfId="0" applyFont="1" applyAlignment="1">
      <alignment vertical="center"/>
    </xf>
    <xf numFmtId="0" fontId="1" fillId="0" borderId="0" xfId="0" applyFont="1" applyAlignment="1">
      <alignment horizontal="left" vertical="top"/>
    </xf>
    <xf numFmtId="0" fontId="1" fillId="0" borderId="3" xfId="0" applyFont="1" applyBorder="1" applyAlignment="1">
      <alignment horizontal="left" vertical="top" wrapText="1"/>
    </xf>
    <xf numFmtId="0" fontId="1" fillId="0" borderId="1" xfId="0" applyFont="1" applyBorder="1" applyAlignment="1">
      <alignment horizontal="left" vertical="top"/>
    </xf>
    <xf numFmtId="0" fontId="2" fillId="0" borderId="0" xfId="0" applyFont="1" applyAlignment="1">
      <alignment horizontal="left" vertical="top" wrapText="1"/>
    </xf>
    <xf numFmtId="0" fontId="4" fillId="4" borderId="0" xfId="0" applyFont="1" applyFill="1"/>
    <xf numFmtId="0" fontId="4" fillId="0" borderId="0" xfId="0" applyFont="1" applyAlignment="1">
      <alignment horizontal="left" vertical="top"/>
    </xf>
    <xf numFmtId="0" fontId="1" fillId="0" borderId="4" xfId="0" applyFont="1" applyBorder="1" applyAlignment="1">
      <alignment horizontal="left" vertical="top" wrapText="1"/>
    </xf>
    <xf numFmtId="0" fontId="7" fillId="0" borderId="1" xfId="1" applyFont="1" applyBorder="1" applyAlignment="1">
      <alignment horizontal="left" vertical="top" wrapText="1"/>
    </xf>
    <xf numFmtId="0" fontId="7" fillId="0" borderId="3" xfId="1" applyFont="1" applyBorder="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8" fillId="0" borderId="1" xfId="1" applyFont="1" applyBorder="1" applyAlignment="1">
      <alignment horizontal="left" vertical="top" wrapText="1"/>
    </xf>
    <xf numFmtId="0" fontId="6" fillId="0" borderId="0" xfId="0" applyFont="1"/>
    <xf numFmtId="0" fontId="9" fillId="5" borderId="0" xfId="0" applyFont="1" applyFill="1"/>
    <xf numFmtId="0" fontId="4" fillId="6" borderId="0" xfId="0" applyFont="1" applyFill="1"/>
    <xf numFmtId="0" fontId="4" fillId="7" borderId="0" xfId="0" applyFont="1" applyFill="1"/>
    <xf numFmtId="0" fontId="4" fillId="5" borderId="0" xfId="0" applyFont="1" applyFill="1"/>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1" fillId="0" borderId="1" xfId="0" applyFont="1" applyBorder="1" applyAlignment="1">
      <alignment horizontal="left" vertical="top" wrapText="1"/>
    </xf>
    <xf numFmtId="0" fontId="1" fillId="6" borderId="1" xfId="0" applyFont="1" applyFill="1" applyBorder="1" applyAlignment="1">
      <alignment horizontal="left" vertical="top"/>
    </xf>
    <xf numFmtId="0" fontId="1" fillId="6" borderId="1" xfId="0" applyFont="1" applyFill="1" applyBorder="1" applyAlignment="1">
      <alignment horizontal="left" vertical="top" wrapText="1"/>
    </xf>
    <xf numFmtId="0" fontId="1" fillId="6" borderId="3" xfId="0" applyFont="1" applyFill="1" applyBorder="1" applyAlignment="1">
      <alignment horizontal="left" vertical="top" wrapText="1"/>
    </xf>
    <xf numFmtId="0" fontId="7" fillId="6" borderId="3" xfId="1" applyFont="1" applyFill="1" applyBorder="1" applyAlignment="1">
      <alignment horizontal="left" vertical="top" wrapText="1"/>
    </xf>
    <xf numFmtId="0" fontId="1" fillId="6" borderId="0" xfId="0" applyFont="1" applyFill="1"/>
    <xf numFmtId="0" fontId="6" fillId="0" borderId="0" xfId="0" applyFont="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4" fillId="0" borderId="1" xfId="0" applyFont="1" applyBorder="1"/>
    <xf numFmtId="0" fontId="4" fillId="0" borderId="5" xfId="0" applyFont="1" applyBorder="1"/>
    <xf numFmtId="0" fontId="4" fillId="4" borderId="1" xfId="0" applyFont="1" applyFill="1" applyBorder="1" applyAlignment="1">
      <alignment wrapText="1"/>
    </xf>
    <xf numFmtId="0" fontId="4" fillId="8" borderId="2" xfId="0" applyFont="1" applyFill="1" applyBorder="1"/>
    <xf numFmtId="0" fontId="4" fillId="8" borderId="1" xfId="0" applyFont="1" applyFill="1" applyBorder="1"/>
    <xf numFmtId="0" fontId="4" fillId="0" borderId="3" xfId="0" applyFont="1" applyBorder="1" applyAlignment="1">
      <alignment horizontal="left" vertical="top" wrapText="1"/>
    </xf>
    <xf numFmtId="0" fontId="12" fillId="2"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0" fillId="0" borderId="0" xfId="0" applyFont="1"/>
    <xf numFmtId="0" fontId="14" fillId="2" borderId="1" xfId="0" applyFont="1" applyFill="1" applyBorder="1" applyAlignment="1">
      <alignment horizontal="left" vertical="top" wrapText="1"/>
    </xf>
    <xf numFmtId="0" fontId="0" fillId="4" borderId="1" xfId="0" applyFill="1" applyBorder="1"/>
    <xf numFmtId="0" fontId="0" fillId="0" borderId="1" xfId="0" applyBorder="1" applyAlignment="1">
      <alignment horizontal="left" vertical="top" wrapText="1"/>
    </xf>
    <xf numFmtId="0" fontId="0" fillId="4" borderId="1" xfId="0" applyFill="1" applyBorder="1" applyAlignment="1">
      <alignment horizontal="left" vertical="top" wrapText="1"/>
    </xf>
    <xf numFmtId="0" fontId="0" fillId="3" borderId="1" xfId="0" applyFill="1" applyBorder="1" applyAlignment="1">
      <alignment horizontal="left" vertical="top" wrapText="1"/>
    </xf>
    <xf numFmtId="0" fontId="0" fillId="9" borderId="6" xfId="0" applyFill="1" applyBorder="1"/>
    <xf numFmtId="0" fontId="0" fillId="9" borderId="7" xfId="0" applyFill="1" applyBorder="1"/>
    <xf numFmtId="0" fontId="0" fillId="9" borderId="8" xfId="0" applyFill="1" applyBorder="1"/>
    <xf numFmtId="0" fontId="4" fillId="4" borderId="1" xfId="0" applyFont="1" applyFill="1" applyBorder="1"/>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9" borderId="6" xfId="0" applyFont="1" applyFill="1" applyBorder="1" applyAlignment="1"/>
    <xf numFmtId="0" fontId="0" fillId="9" borderId="7" xfId="0" applyFill="1" applyBorder="1" applyAlignment="1">
      <alignment wrapText="1"/>
    </xf>
    <xf numFmtId="0" fontId="0" fillId="0" borderId="1" xfId="0" applyBorder="1"/>
    <xf numFmtId="0" fontId="0" fillId="2" borderId="1" xfId="0" applyFill="1" applyBorder="1"/>
    <xf numFmtId="0" fontId="0" fillId="2" borderId="0" xfId="0" applyFill="1" applyAlignment="1">
      <alignment horizontal="left"/>
    </xf>
    <xf numFmtId="0" fontId="0" fillId="2" borderId="0" xfId="0" applyNumberFormat="1" applyFill="1"/>
    <xf numFmtId="0" fontId="0" fillId="2" borderId="1" xfId="0" applyFill="1" applyBorder="1" applyAlignment="1">
      <alignment horizontal="left" vertical="top" wrapText="1"/>
    </xf>
    <xf numFmtId="0" fontId="4" fillId="10" borderId="6" xfId="0" applyFont="1" applyFill="1" applyBorder="1" applyAlignment="1"/>
    <xf numFmtId="0" fontId="0" fillId="10" borderId="7" xfId="0" applyFill="1" applyBorder="1"/>
    <xf numFmtId="0" fontId="0" fillId="10" borderId="8" xfId="0" applyFill="1" applyBorder="1"/>
    <xf numFmtId="0" fontId="0" fillId="0" borderId="7" xfId="0" applyBorder="1"/>
    <xf numFmtId="0" fontId="0" fillId="0" borderId="8" xfId="0" applyBorder="1"/>
    <xf numFmtId="0" fontId="17" fillId="0" borderId="0" xfId="0" applyFont="1"/>
    <xf numFmtId="0" fontId="4" fillId="4" borderId="0" xfId="0" applyFont="1" applyFill="1" applyAlignment="1">
      <alignment horizontal="left" vertical="top" wrapText="1"/>
    </xf>
    <xf numFmtId="0" fontId="18" fillId="3" borderId="1" xfId="0" applyFont="1" applyFill="1" applyBorder="1" applyAlignment="1">
      <alignment horizontal="left" vertical="top" wrapText="1"/>
    </xf>
    <xf numFmtId="0" fontId="19" fillId="3" borderId="1" xfId="0" applyFont="1" applyFill="1" applyBorder="1" applyAlignment="1">
      <alignment horizontal="left" vertical="top" wrapText="1"/>
    </xf>
    <xf numFmtId="0" fontId="4" fillId="4" borderId="0" xfId="0" applyFont="1" applyFill="1" applyAlignment="1">
      <alignment horizontal="left" vertical="top"/>
    </xf>
    <xf numFmtId="0" fontId="9" fillId="3" borderId="0" xfId="0" applyFont="1" applyFill="1" applyAlignment="1">
      <alignment horizontal="left" vertical="top" wrapText="1"/>
    </xf>
  </cellXfs>
  <cellStyles count="2">
    <cellStyle name="Hyperlink" xfId="1" builtinId="8"/>
    <cellStyle name="Normal" xfId="0" builtinId="0"/>
  </cellStyles>
  <dxfs count="17">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artin H De Alteriis" refreshedDate="43796.684281018519" createdVersion="4" refreshedVersion="4" minRefreshableVersion="3" recordCount="31">
  <cacheSource type="worksheet">
    <worksheetSource ref="B2:R33" sheet="NoUCf"/>
  </cacheSource>
  <cacheFields count="17">
    <cacheField name="UNIQUE PROJECT ID" numFmtId="0">
      <sharedItems containsSemiMixedTypes="0" containsString="0" containsNumber="1" containsInteger="1" minValue="1" maxValue="13"/>
    </cacheField>
    <cacheField name="UNIQUE REPORT  ID" numFmtId="0">
      <sharedItems containsSemiMixedTypes="0" containsString="0" containsNumber="1" containsInteger="1" minValue="1" maxValue="24"/>
    </cacheField>
    <cacheField name="Report" numFmtId="0">
      <sharedItems count="24">
        <s v="PA-00M-F74_Afghanistan_Jan 2016.pdf"/>
        <s v="PA-00M-F75_Afghanistan_April 2016.pd"/>
        <s v="PA-00M-F76_Afghanistan_July 2016.pdf"/>
        <s v="PA-00M-KK2_Afghanistan_October 1,201"/>
        <s v="PA-00M-ND4_Afghanistan_30 April 2016"/>
        <s v="PA-00M-VV1_Afghanistan_October 2016."/>
        <s v="PA-00M-2J7_Congo DR_20 March 2016.pd"/>
        <s v="PA-00M-93D_Congo DR_August 2016.pdf"/>
        <s v="PA-00M-RK4_Kenya Senegal Rwanda Nige"/>
        <s v="PA-00M-T5W_Uganda Mozambique Sierra "/>
        <s v="PA-00M-JDB_Nigeria_January 31, 2017."/>
        <s v="PA-00M-BJV_Pakistan_January 2016.pdf"/>
        <s v="PA-00M-KPB_Pakistan_January 2017.pdf"/>
        <s v="PA-00M-KPK_Pakistan_31-July-2016.pdf"/>
        <s v="PA-00M-KPN_Pakistan_30-April-2016.pd"/>
        <s v="PA-00M-KWC_Pakistan_31-Jan-2016.pdf"/>
        <s v="PA-00M-MHG_Pakistan_31 October 2016."/>
        <s v="PA-00M-PQQ_Pakistan_30-April-2017.pd"/>
        <s v="PA-00N-6WR_Pakistan_October 31,2017."/>
        <s v="PA-00N-6WT_Pakistan_July 31,2017.pdf"/>
        <s v="PA-00M-2XN_Mozambique Guatemala Rwan"/>
        <s v="PA-00K-V34_Ukraine_January 11, 2016."/>
        <s v="PA-00M-F8N_Zimbabwe_November 4, 2016"/>
        <s v="PA-00N-6B7_Zimbabwe_23 December 2016"/>
      </sharedItems>
    </cacheField>
    <cacheField name="Text -200" numFmtId="0">
      <sharedItems longText="1"/>
    </cacheField>
    <cacheField name="HIT" numFmtId="0">
      <sharedItems/>
    </cacheField>
    <cacheField name="Text +200" numFmtId="0">
      <sharedItems longText="1"/>
    </cacheField>
    <cacheField name="CITATION" numFmtId="0">
      <sharedItems/>
    </cacheField>
    <cacheField name="Page" numFmtId="0">
      <sharedItems/>
    </cacheField>
    <cacheField name="Direction" numFmtId="0">
      <sharedItems/>
    </cacheField>
    <cacheField name="Country" numFmtId="0">
      <sharedItems count="9">
        <s v="Afghanistan"/>
        <s v="Democratic Republic of the Congo"/>
        <s v="Kenya, Senegal, Rwanda, Niger, "/>
        <s v="Liberia"/>
        <s v="Nigeria"/>
        <s v="Pakistan"/>
        <s v="Rwanda"/>
        <s v="Ukraine"/>
        <s v="Zimbabwe"/>
      </sharedItems>
    </cacheField>
    <cacheField name="Type1" numFmtId="0">
      <sharedItems/>
    </cacheField>
    <cacheField name="Type2" numFmtId="0">
      <sharedItems count="2">
        <s v="Monitoring Report"/>
        <s v="Evaluation"/>
      </sharedItems>
    </cacheField>
    <cacheField name="Sector1" numFmtId="0">
      <sharedItems/>
    </cacheField>
    <cacheField name="Sector2" numFmtId="0">
      <sharedItems/>
    </cacheField>
    <cacheField name="Environmental Consequence?" numFmtId="0">
      <sharedItems/>
    </cacheField>
    <cacheField name="Text Copied" numFmtId="0">
      <sharedItems longText="1"/>
    </cacheField>
    <cacheField name="Also reported UCs found"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tin H De Alteriis" refreshedDate="43797.618777083335" createdVersion="4" refreshedVersion="4" minRefreshableVersion="3" recordCount="31">
  <cacheSource type="worksheet">
    <worksheetSource ref="B2:Q33" sheet="NoUCf"/>
  </cacheSource>
  <cacheFields count="16">
    <cacheField name="UNIQUE PROJECT ID" numFmtId="0">
      <sharedItems containsSemiMixedTypes="0" containsString="0" containsNumber="1" containsInteger="1" minValue="1" maxValue="13"/>
    </cacheField>
    <cacheField name="UNIQUE REPORT  ID" numFmtId="0">
      <sharedItems containsSemiMixedTypes="0" containsString="0" containsNumber="1" containsInteger="1" minValue="1" maxValue="24"/>
    </cacheField>
    <cacheField name="Report" numFmtId="0">
      <sharedItems/>
    </cacheField>
    <cacheField name="Text -200" numFmtId="0">
      <sharedItems longText="1"/>
    </cacheField>
    <cacheField name="HIT" numFmtId="0">
      <sharedItems/>
    </cacheField>
    <cacheField name="Text +200" numFmtId="0">
      <sharedItems longText="1"/>
    </cacheField>
    <cacheField name="CITATION" numFmtId="0">
      <sharedItems/>
    </cacheField>
    <cacheField name="Page in Report/Eval" numFmtId="0">
      <sharedItems/>
    </cacheField>
    <cacheField name="Direction" numFmtId="0">
      <sharedItems/>
    </cacheField>
    <cacheField name="Country" numFmtId="0">
      <sharedItems count="9">
        <s v="Afghanistan"/>
        <s v="Democratic Republic of the Congo"/>
        <s v="Kenya, Senegal, Rwanda, Niger, "/>
        <s v="Liberia"/>
        <s v="Nigeria"/>
        <s v="Pakistan"/>
        <s v="Rwanda"/>
        <s v="Ukraine"/>
        <s v="Zimbabwe"/>
      </sharedItems>
    </cacheField>
    <cacheField name="Type1" numFmtId="0">
      <sharedItems/>
    </cacheField>
    <cacheField name="Type2" numFmtId="0">
      <sharedItems/>
    </cacheField>
    <cacheField name="Sector1" numFmtId="0">
      <sharedItems/>
    </cacheField>
    <cacheField name="Sector2" numFmtId="0">
      <sharedItems/>
    </cacheField>
    <cacheField name="Environmental Consequence?" numFmtId="0">
      <sharedItems/>
    </cacheField>
    <cacheField name="Text Copie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tin H De Alteriis" refreshedDate="43798.57731990741" createdVersion="4" refreshedVersion="4" minRefreshableVersion="3" recordCount="48">
  <cacheSource type="worksheet">
    <worksheetSource ref="B2:R50" sheet="UCFound"/>
  </cacheSource>
  <cacheFields count="17">
    <cacheField name="Unique Project ID" numFmtId="0">
      <sharedItems containsSemiMixedTypes="0" containsString="0" containsNumber="1" containsInteger="1" minValue="1" maxValue="29"/>
    </cacheField>
    <cacheField name="Unique Report  ID" numFmtId="0">
      <sharedItems containsSemiMixedTypes="0" containsString="0" containsNumber="1" containsInteger="1" minValue="1" maxValue="35"/>
    </cacheField>
    <cacheField name="Pull" numFmtId="0">
      <sharedItems containsBlank="1"/>
    </cacheField>
    <cacheField name="Report" numFmtId="0">
      <sharedItems count="35">
        <s v="PA-00M-8JH_Afghanistan_28 March 2016"/>
        <s v="PA-00M-D6Z_Afghanistan_4 October 201"/>
        <s v="PA-00M-NCX_Afghanistan_31 October 20"/>
        <s v="PA-00M-Z5D_Afghanistan_August 2017.p"/>
        <s v="PA-00N-1TJ_Afghanistan_August 2017.p"/>
        <s v="PA-00M-GWB_Sierra Leone Senegal Ugan"/>
        <s v="PA-00M-X27_Benin Africa south of Sah"/>
        <s v="PA-00M-2J7_Congo DR_20 March 2016.pd"/>
        <s v="PA-00M-93D_Congo DR_August 2016.pdf"/>
        <s v="PA-00M-PX3_Congo DR_April 28, 2017.p"/>
        <s v="PA-00N-6K3_Congo PR_December 2017.pd"/>
        <s v="PA-00M-8D6_Gaza Strip West Bank_Janu"/>
        <s v="PA-00M-7KH_Haiti_July 2016.pdf"/>
        <s v="PA-00M-R4V_Kenya_December 2016.pdf"/>
        <s v="PA-00M-WP6_Kenya_July 2017.pdf"/>
        <s v="PA-00M-FFD_Lebanon_November 2016.pdf"/>
        <s v="PA-00M-86P_Kenya Uganda Ghana Tanzan"/>
        <s v="PA-00M-2XN_Mozambique Guatemala Rwan"/>
        <s v="PA-00M-CPJ_Nigeria_2016.pdf"/>
        <s v="PA-00M-BJP_Pakistan_April 2016.pdf"/>
        <s v="PA-00M-BJQ_Pakistan_July 2016.pdf"/>
        <s v="PA-00M-GJ7_Pakistan_September 31, 20"/>
        <s v="PA-00M-GJ9_Pakistan_October 31, 2016"/>
        <s v="PA-00M-J9V_Pakistan_January 14th 201"/>
        <s v="PA-00M-KK7_Pakistan_February 2017.pd"/>
        <s v="PA-00M-MHG_Pakistan_31 October 2016."/>
        <s v="PA-00M-T6S_Sierra Leone_March 2017.p"/>
        <s v="PA-00M-3ZW_Somalia_March 2016.pdf"/>
        <s v="PA-00M-MZ5_Somalia_16 August 2016.pd"/>
        <s v="PA-00M-NXR_South Sudan_April 2016.pd"/>
        <s v="PA-00M-FCH_Syria_4 August 2016.pdf"/>
        <s v="PA-00M-72K_Afghanistan_July 7, 2016."/>
        <s v="PA-00K-XQ6_Ghana Malawi Mozambique Z"/>
        <s v="PA-00M-Z1P_West Bank Israel_August 2"/>
        <s v="PA-00N-4XX_Zimbabwe_January 2017.pdf"/>
      </sharedItems>
    </cacheField>
    <cacheField name="Text -200" numFmtId="0">
      <sharedItems longText="1"/>
    </cacheField>
    <cacheField name="HIT" numFmtId="0">
      <sharedItems/>
    </cacheField>
    <cacheField name="Text +200" numFmtId="0">
      <sharedItems longText="1"/>
    </cacheField>
    <cacheField name="Citation" numFmtId="0">
      <sharedItems/>
    </cacheField>
    <cacheField name="Page" numFmtId="0">
      <sharedItems/>
    </cacheField>
    <cacheField name="Country" numFmtId="0">
      <sharedItems count="20">
        <s v="Afghanistan"/>
        <s v="Bangladesh"/>
        <s v="Benin"/>
        <s v="Democratic Republic of the Congo"/>
        <s v="Gaza/West Bank"/>
        <s v="Haiti"/>
        <s v="Kenya"/>
        <s v="Lebanon"/>
        <s v="Mali"/>
        <s v="Mozambique"/>
        <s v="Nigeria"/>
        <s v="Pakistan"/>
        <s v="Sierra Leone"/>
        <s v="Somalia"/>
        <s v="South Sudan"/>
        <s v="Syria"/>
        <s v="Tanzania"/>
        <s v="Uganda"/>
        <s v="West Bank - Israel"/>
        <s v="Zimbabwe"/>
      </sharedItems>
    </cacheField>
    <cacheField name="Sector1" numFmtId="0">
      <sharedItems/>
    </cacheField>
    <cacheField name="Sector2" numFmtId="0">
      <sharedItems count="9">
        <s v="Agriculture"/>
        <s v="Water and Sanitation"/>
        <s v="Economic Development"/>
        <s v="Nutrition"/>
        <s v="Health"/>
        <s v="Food Security"/>
        <s v="Disaster Relief"/>
        <s v="Peace"/>
        <s v="Land Management"/>
      </sharedItems>
    </cacheField>
    <cacheField name="TypeofReport1" numFmtId="0">
      <sharedItems/>
    </cacheField>
    <cacheField name="TypeofReport2" numFmtId="0">
      <sharedItems count="2">
        <s v="Monitoring Report"/>
        <s v="Evaluation"/>
      </sharedItems>
    </cacheField>
    <cacheField name="Characterized" numFmtId="0">
      <sharedItems count="3">
        <s v="Positive"/>
        <s v="Negative"/>
        <s v="Not Characterized"/>
      </sharedItems>
    </cacheField>
    <cacheField name="Summary" numFmtId="0">
      <sharedItems longText="1"/>
    </cacheField>
    <cacheField name="Text Copied" numFmtId="0">
      <sharedItems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artin H De Alteriis" refreshedDate="43798.598231481483" createdVersion="4" refreshedVersion="4" minRefreshableVersion="3" recordCount="48">
  <cacheSource type="worksheet">
    <worksheetSource ref="B2:S50" sheet="UCFound"/>
  </cacheSource>
  <cacheFields count="18">
    <cacheField name="Unique Project ID" numFmtId="0">
      <sharedItems containsSemiMixedTypes="0" containsString="0" containsNumber="1" containsInteger="1" minValue="1" maxValue="29"/>
    </cacheField>
    <cacheField name="Unique Report  ID" numFmtId="0">
      <sharedItems containsSemiMixedTypes="0" containsString="0" containsNumber="1" containsInteger="1" minValue="1" maxValue="35"/>
    </cacheField>
    <cacheField name="Pull" numFmtId="0">
      <sharedItems containsBlank="1"/>
    </cacheField>
    <cacheField name="Report" numFmtId="0">
      <sharedItems count="35">
        <s v="PA-00M-8JH_Afghanistan_28 March 2016"/>
        <s v="PA-00M-D6Z_Afghanistan_4 October 201"/>
        <s v="PA-00M-NCX_Afghanistan_31 October 20"/>
        <s v="PA-00M-Z5D_Afghanistan_August 2017.p"/>
        <s v="PA-00N-1TJ_Afghanistan_August 2017.p"/>
        <s v="PA-00M-GWB_Sierra Leone Senegal Ugan"/>
        <s v="PA-00M-X27_Benin Africa south of Sah"/>
        <s v="PA-00M-2J7_Congo DR_20 March 2016.pd"/>
        <s v="PA-00M-93D_Congo DR_August 2016.pdf"/>
        <s v="PA-00M-PX3_Congo DR_April 28, 2017.p"/>
        <s v="PA-00N-6K3_Congo PR_December 2017.pd"/>
        <s v="PA-00M-8D6_Gaza Strip West Bank_Janu"/>
        <s v="PA-00M-7KH_Haiti_July 2016.pdf"/>
        <s v="PA-00M-R4V_Kenya_December 2016.pdf"/>
        <s v="PA-00M-WP6_Kenya_July 2017.pdf"/>
        <s v="PA-00M-FFD_Lebanon_November 2016.pdf"/>
        <s v="PA-00M-86P_Kenya Uganda Ghana Tanzan"/>
        <s v="PA-00M-2XN_Mozambique Guatemala Rwan"/>
        <s v="PA-00M-CPJ_Nigeria_2016.pdf"/>
        <s v="PA-00M-BJP_Pakistan_April 2016.pdf"/>
        <s v="PA-00M-BJQ_Pakistan_July 2016.pdf"/>
        <s v="PA-00M-GJ7_Pakistan_September 31, 20"/>
        <s v="PA-00M-GJ9_Pakistan_October 31, 2016"/>
        <s v="PA-00M-J9V_Pakistan_January 14th 201"/>
        <s v="PA-00M-KK7_Pakistan_February 2017.pd"/>
        <s v="PA-00M-MHG_Pakistan_31 October 2016."/>
        <s v="PA-00M-T6S_Sierra Leone_March 2017.p"/>
        <s v="PA-00M-3ZW_Somalia_March 2016.pdf"/>
        <s v="PA-00M-MZ5_Somalia_16 August 2016.pd"/>
        <s v="PA-00M-NXR_South Sudan_April 2016.pd"/>
        <s v="PA-00M-FCH_Syria_4 August 2016.pdf"/>
        <s v="PA-00M-72K_Afghanistan_July 7, 2016."/>
        <s v="PA-00K-XQ6_Ghana Malawi Mozambique Z"/>
        <s v="PA-00M-Z1P_West Bank Israel_August 2"/>
        <s v="PA-00N-4XX_Zimbabwe_January 2017.pdf"/>
      </sharedItems>
    </cacheField>
    <cacheField name="Text -200" numFmtId="0">
      <sharedItems longText="1"/>
    </cacheField>
    <cacheField name="HIT" numFmtId="0">
      <sharedItems/>
    </cacheField>
    <cacheField name="Text +200" numFmtId="0">
      <sharedItems longText="1"/>
    </cacheField>
    <cacheField name="Citation" numFmtId="0">
      <sharedItems/>
    </cacheField>
    <cacheField name="Page" numFmtId="0">
      <sharedItems/>
    </cacheField>
    <cacheField name="Country" numFmtId="0">
      <sharedItems/>
    </cacheField>
    <cacheField name="Sector1" numFmtId="0">
      <sharedItems/>
    </cacheField>
    <cacheField name="Sector2" numFmtId="0">
      <sharedItems/>
    </cacheField>
    <cacheField name="TypeofReport1" numFmtId="0">
      <sharedItems count="4">
        <s v="Final Monitoring Report"/>
        <s v="Routine Monitoring Report"/>
        <s v="Evaluation"/>
        <s v="Evaluation/ Journal"/>
      </sharedItems>
    </cacheField>
    <cacheField name="TypeofReport2" numFmtId="0">
      <sharedItems/>
    </cacheField>
    <cacheField name="Characterized" numFmtId="0">
      <sharedItems count="3">
        <s v="Positive"/>
        <s v="Negative"/>
        <s v="Not Characterized"/>
      </sharedItems>
    </cacheField>
    <cacheField name="Summary" numFmtId="0">
      <sharedItems longText="1"/>
    </cacheField>
    <cacheField name="Text Copied" numFmtId="0">
      <sharedItems longText="1"/>
    </cacheField>
    <cacheField name="DEC Link"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n v="1"/>
    <n v="1"/>
    <x v="0"/>
    <s v="based FFS program. Table 2 AAEP II Expenditures on Women’s programming F. Multi-tier monitoring of female beneficiaries (women and/or girls) AAEP II monitors how women farmer field schools are applying the knowledge they are being taught for technical accuracy, and doe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IA program conducts field checks and uses forms to assess 1) that the trainings are indeed occurring and 2) the quality of knowledge transfer happening. The feedback from the second observation is used to help steer trainings for the FFS leaders who are having more trouble teaching their FFS students. These observations are obtained by asking FFS students technical questions that they should know the answers to if they did attend training sessions and if the sessions were led well. G. Unintended"/>
    <s v="results (positive or negative"/>
    <s v=") No unintended results were observed during Q1 of fiscal year 2016"/>
    <s v="AAEP II Fy 2016 Quarterly Report 1 (October 1 to December 30, 2015)"/>
    <s v="e-page 63"/>
    <s v="No UC found"/>
    <x v="0"/>
    <s v="Quarterly Monitoring Report"/>
    <x v="0"/>
    <s v="Agricultural development"/>
    <s v="Agriculture"/>
    <s v="NO"/>
    <s v="G. Unintended results (positive or negative) No unintended results were observed during Q1 of fiscal year 2017."/>
    <x v="0"/>
  </r>
  <r>
    <n v="1"/>
    <n v="2"/>
    <x v="1"/>
    <s v="all Gender programming (AAEP II Women’s Programs) 50 F. Multi-tier monitoring of female beneficiaries (women and/or girls) AAEP II monitors how women farmer field schools are applying the knowledge they are gaining through AAEP II training for technical accuracy, and conduct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omen’s Program conducts field checks and uses forms to assess 1) the occurrence of trainings and 2) the quality of knowledge transfer. The feedback from the second observation is used to help steer trainings for the FFS leaders who are demonstrating difficulties in teaching their FFS students. These observations are obtained by asking FFS students technical questions that they should have learned if they attended the training sessions and if the sessions were well led. G. Unintended results (positive or negative) No"/>
    <s v="unintended results"/>
    <s v="were observed during Q1 of fiscal year 2016"/>
    <s v="AAEP II FY 2016 Quarterly Report 2 ( Jan 1 -Mar 31, 2016)"/>
    <s v="e-page 57"/>
    <s v="No UC found"/>
    <x v="0"/>
    <s v="Quarterly Monitoring Report"/>
    <x v="0"/>
    <s v="Agricultural development"/>
    <s v="Agriculture"/>
    <s v="NO"/>
    <s v="G. Unintended results (positive or negative)  No unintended results were observed during Q1 of fiscal year 2016."/>
    <x v="0"/>
  </r>
  <r>
    <n v="1"/>
    <n v="3"/>
    <x v="2"/>
    <s v="do hard work in her FFS because she had problems in the past. This time when we visit the garden she worked somehow and the garden looks nice, but the problems was this she used a little traditional system, she had compost but the situation was bad. She had roses, sunflowers, and marigold among plants. She used companion plants. We ordered her to follow our recommendation in the garden for the better improvement. But the irrigation system was bad, because she used flood irrigation for most of plants. Plan for next time: Masoda told us, “I plan to have drip irrigation system in other house which is located in back of house in separate place, she says I plan to have my daughter as FFD, she can help me and also she will have that place us FFD like this both we can work.” She doesn’t have saving boxes, since she is new to this program I gave information about saving boxes she says I plan to start saving boxes as well. In next time while we visit the garden will see what changes come and does she start saving box or not. G. Unintended results (positive or negative) No"/>
    <s v="unintended results"/>
    <s v="were observed during Q3 of fiscal year 2016. Annex G. Outcomes from High Level Meetings Outcomes from High Level Meetings: Central Region (Kabul, Parwan, Panjshir, Kapisa): April 2016: Contract signed between AAEP-ll and Bamyan DAIL through introduction letter of MAIL for 3 jeribs of farm land for use as a PMTF for the DAIL and ARIA staff. Photo 58: Irrigation at Masoda's FFD 56 Met with BUFA Dean Mr. Rasikh, AAEP II staff included RSM Najmudin Najm, Director for Livstock Terry Hutchens, Khaliq Dad, and Obaidullah Farid. Agreement was reached on including 20 students’ assignment through professors’ demonstrations on the PMTF. Dean Rasikh mentioned that they are ready to start activities downtown at the old Faculty campus which has full time water and is close to most of the students. A request for certain kinds of crops was made by Dean Rasikh: Almond, Walnut, Apple, Apricot, Peach, Quince, Pear, Persimmon/Yuck, Cherry, Tomato, Pumpkin, Squash, Eggplant, Hot pepper, Cauliflower, Cabbage, Lettuce, Red Radish, Coriander, Spinach, Onion, and Potato. May, 2016: Meeting with BUFA (Bamyan University Faculty of Agriculture) Dean Mr. Rasikh and Professor Fatima with the Horticultural Department and AAEP II staff members Obaidullah Farid and Maliha. At the"/>
    <s v="AAEP II FY 2016 Quarterly Report 3 (Apr 1-June 30, 2016"/>
    <s v="e-page 63"/>
    <s v="No UC found"/>
    <x v="0"/>
    <s v="Quarterly Monitoring Report"/>
    <x v="0"/>
    <s v="Agricultural development"/>
    <s v="Agriculture"/>
    <s v="NO"/>
    <s v="G. Unintended results (positive or negative) No unintended results were observed during Q3 of fiscal year 2016."/>
    <x v="0"/>
  </r>
  <r>
    <n v="1"/>
    <n v="4"/>
    <x v="3"/>
    <s v="and indirect costs and do not reflect what it might cost the DAIL to take over a program like the WP. 31 of 47 Table 7. AAEP II expenditures on women-related activities for Quarter 1, Year 3. Total Number of Women Trained Per Woman Total Expenditures on Women (USD) Total Expenditures AAEP II (USD) Quarter 3 2,952 $ 145 $429,257 $1,242,620 Annual 2,952 $ 145 $429,257 $1,242,620 D. Multi-Tier Monitoring (MTM) of Female Beneficiaries The WP monitors how women FFSs are applying the knowledge being taught for technical accuracy; however, the program does not have direct oversight of all FFS trainings. The attendance sheets the WP collects from the ToTs and FFSs are submitted to USAID for use in their Multi-Tier Monitoring system with the rest of the program data. The WP conducts field checks and uses forms to assess: 1) if trainings are occurring, and 2) the quality of knowledge being transferred. The feedback from the second observation is used to guide trainings for FFS leaders who are having trouble teaching FFS members. The feedback is obtained by asking FFS members technical questions that they should know if they attended trainings and the trainings were successful. E. Unintended"/>
    <s v="results (positive or negative"/>
    <s v=") Positive – none to report. Negative – none to report. F. Success Stories Please see Annex B for success story entitled “Kitchen Gardening and Mrs. Fahima’s Empowerment”. 32 of 47 Annex D. Environmental Compliance Because AAEP II is an agricultural extension project, there are a number of training activities that involve and advocate use the of agrochemicals, acquisition of germplasm and land use/livestock management practices that can, if not implemented correctly, be a source of negative environmental impacts. During Q1, the mission released a revised Pesticide Evaluation Report and Safer Use Action Plan (PERSUAP) for Afghanistan to provide guidance on use of agrochemicals and to minimize the negative impacts of agricultural practices on the environment. AAEP II completely revised and updated the project Environmental Manual, which contains the guidelines from the Initial Environmental Examination (IEE) and the Environmental Mitigation and Monitoring Plan (EMMP), and successfully sought approval for the revised document. In collaboration with the Agreement Officer’s Representative (AOR) and the Mission Environmental Officer (MEO), AAEP II staff reviewed and updated training practices with regard to use of agrochemicals. Furthermore, AAEP II realigned its use of agrochemicals with the newly revised PERSUAP for Afghanistan. New procedures for an environmental review were"/>
    <s v="Afghanistan Agricultural Extension Project II (AAEP II) Quarterly Report (Q1-2017"/>
    <s v="e-page 37"/>
    <s v="No UC found"/>
    <x v="0"/>
    <s v="Quarterly Monitoring Report"/>
    <x v="0"/>
    <s v="Agriculture (General)"/>
    <s v="Agriculture"/>
    <s v="NO"/>
    <s v="E. Unintended Results (Positive or Negative) Positive – none to report. Negative – none to report."/>
    <x v="0"/>
  </r>
  <r>
    <n v="2"/>
    <n v="5"/>
    <x v="4"/>
    <s v="village of Feroz Nakhcheer District on Feb 18, 2016. The field monitor visited Malakan village of Feroz Nakhcheer district and confirmed the installation of solar water pumps according to the specifications outlined in the concept note. The workers who installed the solar water pumps were experienced were able to successfully install the solar water pumps. • All workers used personal protective equipment, with minor deviations. The farmer was briefed on safe usage of the solar irrigation system. In terms of environmental monitoring, the activity was classified as moderate or unknown risk category with mitigation measures. No adverse environmental impacts were seen, and mitigation plan was followed. implementation of activity. CLIN 2: PERSUAP Training Kunduz City, Kunduz Five men attended PERSUAP training conducted by CLIN 2. USAID banner was available in the training site; and all presentation slides had USAID logo. Trainer was skillful and delivered the training using theoretical and practical sessions. He used Power Point to present topics. Participants were trained on pesticide management, formulations, application and mixing, transport and disposal, shop organization, sales, risks, health and safety, and environmental aspects. In terms of environmental monitoring, the activity was classified as moderate or unknown risk category with mitigation measures. No"/>
    <s v="adverse environmental impacts"/>
    <s v="were seen and mitigation plan was followed. Recommendations: • Participants requested longer trainings on this topic if possible. • The monitor reported that both he and the trainer signed the sign-in sheet. This is not correct. RSI should tell the monitor not to sign a participation sheet and the CLIN team should • The PERSUAP training designed for live radio show grantees is a shortened version of the 5- day PERSUAP course that CLIN 2 is providing from time to time to input suppliers and other beneficiaries that are interested. • Two sheets are used to record participant details and they serve different purposes. One is the “Sign in or Daily Attendance Sheet” and is used to record individuals present in the training, as trainee, trainer or trainer assistant. This sheet serves as evidence that the recorded people had lunch and refreshments and is more of a financial tool rather than training participant tool. The other sheet is called “M&amp;E data collection form” that is used to record trainees only. This sheet feeds data into the M&amp;E database. So the M&amp;E data collection form has only recorded five participants who participated in the training as trainees. The RSI monitor was"/>
    <s v="Regional Agricultural Development Program (RADP)—North FY2016 Quarter 2"/>
    <s v="e-page 65"/>
    <s v="No UC found"/>
    <x v="0"/>
    <s v="Quarterly Monitoring Report"/>
    <x v="0"/>
    <s v="Agricultural development"/>
    <s v="Agriculture"/>
    <s v="YES"/>
    <s v="Financial monitoring found no financial discrepancies, and environmental monitoring found that no adverse environmental effects were seen, and that the environmental classification (low risk) was appropriate."/>
    <x v="0"/>
  </r>
  <r>
    <n v="1"/>
    <n v="6"/>
    <x v="5"/>
    <s v="II Quarter 4 910 $ 368 $ 335,528 $ 1,458,258 Annual 3,291 $ 641 $ 2,110,913 $ 9,134,404 The AAEP II program focuses on using local materials for trainings and keeps their extension approach as low cost, as possible. Below is a table representing WP’s media expenditures: Table 13 Expenditures on Media for Women FY 2016 AAEP II Category Amount USD Leaflets and printed handouts $117 Posters $66 Media development supplies $32 Radio programs $5000 Total $5217 D. Multi-tier monitoring (MTM) of female beneficiaries (women and/or girls) AAEP II monitors women FFSs for technical accuracy and does visits to validate data; however, the program does not provide direct oversight of each FFS training. The attendance data for ToTs and FFS trainings are submitted to USAID for use in their Multi-Tier Monitoring system with the rest of the program data. WP conducts field checks and uses forms to determine if trainings are occurring and that knowledge transfer takes place. The feedback is used to help steer trainings for the FFS leaders 27 who are having trouble teaching their FFS students. These observations are obtained by testing FFS students on technical questions. Unintended Results (positive and negative)  Positive – AAEP II has not observed any new"/>
    <s v="unintended positive consequences"/>
    <s v="of the program in the 4th Quarter of 2016.  Negative – AAEP II has not observed any negative consequences from the WP. 28 V. FINANCIAL REPORT YEAR 2 Budget Line Item &amp; sub-line items Qtr 1 (Oct-Dec 2015) Qtr 2 (Jan-Mar 2016) Qtr 3 (Apr-Jun 2016) Qrtr 4 (July- Sept) A. Personnel $ 66,280 $ 68,972 $ 67,939 $ 62,545 B. Fringe Benefits $ 30,695 $ 31,594 $ (2,279) $ 17,230 C. Travel $ 6,263 $ 17,426 $ 11,024 $ 2,944 D. Equipment E. Materials and Supplies $ 456,345 $ 374,371 $ 381,863 $ 633,042 F. Contractual Services (including Security) $ 89,754 $ 86,079 $ 87,978 $ 41,072 G. US Subawards $ 1,187,376 $ 1,693,474 $ 1,926,982 $ 450,846 H. Tuition $ - $ - $ - $ - I. Other Direct Costs (Annual Extn Conf) $ - $ - $ 316,141 $ - SUB-TOTAL DIRECT COSTS $ 1,836,713 $ 2,271,914 $ 2,789,648 $ 1,166,607 INDIRECTS $ 203,794 $ 222,700 $ 351,376 $ 291,652 TOTAL DIRECT &amp; INDIRECT COSTS $ 2,040,507 $ 2,494,614 $ 3,141,024 $ 1,458,259 29 VI. CHALLENGES and ACTIONS TAKEN Issues/Challenges in Year 2 Solutions (e.g., actions taken to address challenges) Country-wide Security. Security Intelligence and Safety Measures. Since the inception of AAEP I, the security situation across a large portion of the project area has presented the most significant implementation issue. The same was true in Year 2. This year saw continued deterioration of security in the northern part of the country. However"/>
    <s v="AAEP II Annual Report FY 2016 (Oct 2015-Sept 2016"/>
    <s v="e-page 34"/>
    <s v="No UC found"/>
    <x v="0"/>
    <s v="Annual Monitoring Report"/>
    <x v="0"/>
    <s v="Agricultural development"/>
    <s v="Agriculture"/>
    <s v="NO"/>
    <s v="Unintended Results (positive and negative) Positive – AAEP II has not observed any new unintended positive consequences of the program in the 4th Quarter of 2016.  Negative – AAEP II has not observed any negative consequences from the WP."/>
    <x v="0"/>
  </r>
  <r>
    <n v="3"/>
    <n v="7"/>
    <x v="6"/>
    <s v="household and facility level . n Recent contact with a nurse is an explanatory variable for several positive health-seeking behaviors, such as use of ORS for childhood diarrhea, using bed net for malaria prevention and getting child tested for malaria . Contact with a health provider was more frequent in the health center and most people are already using the formal health system . The positive health-seeking behavior does not reflect increased outreach by the health workers . n Given that prices for services remained stable between baseline and endline and yet women paid more for services during their last visit to a health facility, this implies women are obtaining more services per visit than in the past . This is corroborated by the increase number of curative and preventative visits . The incentivized services at the RBF HCs showed significant increase from baseline and also in relation to the comparison facilities. Such services include: outpatient curative consultations (new and old cases), antenatal consultations, institutional deliveries, obstetric referral, modern contraceptive use, and tetanus toxoid vaccination. Similarly, FOSACOF scores at HCs and GRH level improved, which indicate the inputs for providing quality care are better in the RBF group. RBF activity did not have a"/>
    <s v="negative effect"/>
    <s v="on the availability or quality of non-targeted services. For example, improved water source at the household level and continuous water supply in the facility (a non-incentivized service) increased significantly in RBF health zones. None of the MPA service indicators declined in terms of either quantity or quality due to RBF activities. Hence, there is no indication of any issues with distortion (taking attention away from non-incentivized services, which is a potential risk of RBF approaches). On the contrary, there is sufficient evidence that non-incentivized services improved; this may be because incentivized targets are potentiated. As FOSACOF was the only RBF-incentivized indicator at GRHs and it does not include measurements of the quantity or quality of services, the conclusion above is limited to the health centers. No conclusion can be drawn regarding the RBF impact on hospital services. Moreover, this evaluation question is directed to health centers only. n Children are not being routinely treated for malaria upon diagnosis in the health facilities, possibly due to the lack of availability of antimalarial medications in the health facilities . Malaria treatment appears to be a systematic problem across all HZs. Even in the two zones without a statistically"/>
    <s v="Impact evaluation : results-based financing in the Democratic Republic of Congo"/>
    <s v="e-page 16"/>
    <s v="No UC found"/>
    <x v="1"/>
    <s v="Evaluation"/>
    <x v="1"/>
    <s v="Results-Based Health Care Financing"/>
    <s v="Health"/>
    <s v="NO"/>
    <s v="RBF activity did not have a negative effect on the availability or quality of non-incentivized services."/>
    <x v="1"/>
  </r>
  <r>
    <n v="3"/>
    <n v="7"/>
    <x v="6"/>
    <s v="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rigid, however, but rather treated on a case-by-case basis. On probing, none of the respondents alluded to any"/>
    <s v="unintended negative effects"/>
    <s v="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Negative consequences 1 . Issue of equity was not addressed. By design, IHP’s pilot RBF"/>
    <s v="Impact evaluation : results-based financing in the Democratic Republic of Congo"/>
    <s v="e-page 16"/>
    <s v="No UC found"/>
    <x v="1"/>
    <s v="Evaluation"/>
    <x v="1"/>
    <s v="Results-Based Health Care Financing"/>
    <s v="Health"/>
    <s v="NO"/>
    <s v="On probing, none of the respondents alluded to any unintended negative effects of RBF related to gaming, distortion, or cherry-picking."/>
    <x v="1"/>
  </r>
  <r>
    <n v="2"/>
    <n v="7"/>
    <x v="6"/>
    <s v="GRHs, and ECZs and achieving desired results . IHP’s RBF design took into consideration the MSP’s RBF policy directives concerning the underlying principles, the implementing entities and their roles, and the levels of contractualization, as well as the entities that execute a RBF program. n IHP encountered a wide range of environmental factors that hindered RBF implementation and negatively influenced the results in a variety of ways . Notwithstanding, the design of the pilot RBF was feasible considering the difficult environmental conditions of DRC . Environmental factors were related to civil unrest and insecurity, geographic inaccessibility, and poor infrastructure. Indeed, the evaluation team was detained a few times by rebel groups during the baseline data collection. The nurse-to-population ratio is far below the WHO recommendation of at least 2 nurses per 1000 population. n The existing health system has serious resource management issues . There is an inadequate budget to provide regular (or any) salaries to health staff, support for regular facility supervision is lacking, and most of the facilities are not equipped to the standard level of infrastructure and equipment . EVALUATION QUESTION 8: What are the unintended consequences of the intervention? n RBF implementation clearly had positive unintended consequences . n Negative"/>
    <s v="unintended consequences"/>
    <s v="related to gaming, cherry-picking, and distortion were not found, but cannot be ruled out . n The opportunity to receive payment for their services motivated health providers to comply with RBF procedures and guidelines . RBF introduced concepts of quality of care, target setting, business planning, work planning, and technical verification. The pilot RBF introduced some technically complex attributes, such as (a) stringent measurements (e.g., FOSACOF) tied to performance payments, (b) business plans, (c) technical verification, (d) individual health worker performance evaluations using the index tool, (e) staff training for the introduction of RBF strategies and tools, and (f ) community household surveys for counter verifications. IHP RBF, by design, does not address the aforementioned differences in target population socioeconomic status, type of organization, and geographic variations. The RBF design lacked demand-side incentives such as fee exemptions or waiver schemes financed through RBF for the benefit of the poor. On the supply side, the RBF design did not offer bonuses for remote environs. This could lead to unintended inequities. C O N C L U S I O N n 5 7 RECOMMENDATIONS EVALUATION QUESTION 1: Is there evidence of change among health centers in the quantity and quality of services"/>
    <s v="Impact evaluation : results-based financing in the Democratic Republic of Congo"/>
    <s v="e-page 17"/>
    <s v="No UC found"/>
    <x v="1"/>
    <s v="Evaluation"/>
    <x v="1"/>
    <s v="Results-Based Health Care Financing"/>
    <s v="Health"/>
    <s v="NO"/>
    <s v="Negative unintended consequences related to gaming, cherry-picking, and distortion were not found, but cannot be ruled out."/>
    <x v="1"/>
  </r>
  <r>
    <n v="3"/>
    <n v="7"/>
    <x v="6"/>
    <s v="can read and/or write) 48% 48% 47% 47% Not Literate (cannot read nor write) 52% 52% 53% 53% Mean age of respondent (years) 27 .2 27 .7 27 .4 28 .1 Employment status of household head Employed (salaried + self - employed) 97% 95% 96% 95% Other 3% 5% 4% 5% ‡Literate is defined as the respondent who reported that she can read and write; illiterate is defined as the respondent who reported that she can only read and cannot write, OR cannot read or write . Source: Household surveys, 2013, 2015 Key: *p&lt;=0 .05 at endline Overview of significant findings A summary of the significant findings related to the preventive, curative and promotional, management, and community activities described in Table 3 is shown on the following pages. Table 5 (next page) shows the contracted indicators and summarizes the difference the pilot RBF intervention made on the HC service delivery indicators. Key: Significant and positive changes are colored green, significant and negative changes are colored red, and variables with no significant changes between baseline and endline are colored grey. The significant positive changes seen for indicators 3, 6, 7, and 8 were attributable to RBF interventions. None of the indicators showed"/>
    <s v="negative (undesired) results"/>
    <s v="due to RBF intervention. Table 6 on page 25 shows other non-contracted indicators, where significant differences were found, using the same colors as in Table 5. Among the 14 Additional Services indicators, seven showed differences attributable to RBF activities. Among the Promotion indicators, 4/7 showed significant changes attributable to RBF, while among the Facility Management indicators the rate was 8/9. These findings, with these respective numerators and denominators and significance values, will be discussed in more detail in the following pages. 2 4 n IMPACT EVALUATION: RESULTS-BASED F INANCING IN THE DEMOCRATIC REPUBLIC OF CONGO Table 5 . RBF services contracted and the difference the pilot RBF intervention made on HC service delivery No . RBF contracted indicators at HCs Indicators evaluated RBF Impact Results (baseline vs . endline) DID Intervention Group Comparison Group 1 Rate (number) of coverage with DPT- HepB Hib 3 Average number of children who received DPT1 vaccine at the HF over the past year‡‡ 2 Proportion (number) of pregnant women who received 2 doses of TT injections Percentage of pregnant women received at least two TT injections‡ 3 Rate (number) of use of antenatal care services Average number of antenatal care consultations in the"/>
    <s v="Impact evaluation : results-based financing in the Democratic Republic of Congo"/>
    <s v="e-page 33"/>
    <s v="No UC found"/>
    <x v="1"/>
    <s v="Evaluation"/>
    <x v="1"/>
    <s v="Results-Based Health Care Financing"/>
    <s v="Health"/>
    <s v="NO"/>
    <s v="None of the indicators showed negative (undesired) results due to RBF intervention."/>
    <x v="1"/>
  </r>
  <r>
    <n v="4"/>
    <n v="8"/>
    <x v="7"/>
    <s v="Framework  Baseline Report  Annual Report and IPTT Years (1,2,3,4,5)  Pre-midterm Presentation  Midterm Evaluation Report  MYAP FY12 Narrative Report  Success Stories FY16  Status Map  Strategic Objective Map and Project Site List  Quarterly Reports  Agricultural Value Chains Analysis and Market Development Strategic Plan ADRA  Proposal  Baseline Report  Annual Report and IPTT Years (1,2,3,4,5)  2012 Prep Narrative  Project Sites Description  Formative Research Outline  Annual Report Operational Research  Annual Report FY2011  Mid Term Evaluation Report  Annual Survey Reports  Commodity Status Reports  Project Site List  Health Services Assessment  Formative Research Report  Marketing Presentation  WEG Sociocultural Study Report Food for the Hungry  Annual Reports and IPTT Years (1,2,3,4,5)  NEFAP Proposal, Revised  Results Framework  NEFAP Baseline Survey Report  Final Report  Gender Barrier Analysis  Midterm Evaluation Report  Results Framework  Organigram  Program Site list  Program Management Team Meeting Notes 96 A3. Summary Table of Mercy Corps Program Findings Conclusions Recommendations Respondents indicate successful transfer of knowledge nutrition, agr, savings, value chain SBCC was effective, successfully transferring knowledge to beneficiaries. SBCC trainings should be continued, but with a clear and improved process for handing over training leadership and cascading. Coach first-line beneficiaries. Non-beneficiaries not reached; respondents express breakdown after direct beneficiaries. Follow-on trainings were weaker, and"/>
    <s v="spillover"/>
    <s v="to non-beneficiaries was poor. Women and men report performing same traditional roles, though awareness changed. SBCC activities help to alter perceptions of men’s and women’s roles. Respondents unclear about how programs will continue and handover of responsibility. Lack of faith that programs will continue effectively after the FFP programs end. Respondents report help from CIGs in producing and marketing; getting loans CIGs helped production and were bolstered by microfinance programs. Local interest groups and associations should be fortified and continued as a means to generate shared resilience. They must be well organized and capitalize on initial excitement. More onion and cassava stored; aided by participation in agr. Associations. Agr. programs increased household incomes, esp. through storage and better sales. Respondents express lack of formal banking, reliance on VSLA to help in times of need. VSLA serves as critical safety net, improving access to health care, offsetting crisis costs Participants in associations report satisfaction: credit access, better food access. Project associations (LCD, VSLA, CIG, VAA) improved access to credit and food. Participants report frequent interaction with nurses and lead mothers Awareness has increased on health and nutrition issues (vaccines, diet, infant care) Nutrition programs should focus on clear area of"/>
    <s v="Development food assistance programs in the Democratic Republic of Congo : final performance evaluation report"/>
    <s v="e-page 108"/>
    <s v="No UC found"/>
    <x v="1"/>
    <s v="Evaluation"/>
    <x v="1"/>
    <s v="Food Security /Health/ Child Nutrition"/>
    <s v="Health"/>
    <s v="NO"/>
    <s v="Follow-on trainings were weaker, and spillover to non-beneficiaries was poor"/>
    <x v="1"/>
  </r>
  <r>
    <n v="4"/>
    <n v="8"/>
    <x v="7"/>
    <s v="production has increased since ADRA came because I 40 use products to protect my crops from insects, and I make enough money selling my produce to meet my family’s needs.” Focus group discussants provided similar information in the village of Muhongoza, where several beneficiaries reported that their living conditions had improved. The following testimonies are from a mixed focus group of project beneficiaries in Muhongoza: - “… I can easily pay for healthcare and sometimes buy other seed, and I’m educating my children now.” -“I can cover my household’s healthcare and buy good food thanks to ADRA …” - “… now I can buy clothes and I also run a small business. The Jenga project taught us how to be autonomous… “ - “We learned how to save and because of that I’ve been able to build a metal house.” Some shortcomings in livelihood improvement were apparent to the evaluation team. First, data from household observations showed that while livelihoods improved for some respondents, others in very close proximity had not seen similar improvements in their living conditions. This appeared to be a result of the targeted nature of livelihood improvement programs; they serve those invited to take part, but it is much more difficult to engender"/>
    <s v="spillover"/>
    <s v="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Finally, the impact from credit programs was tangible and almost immediate, whereas the impact from protecting and storing crops comes only after a season or more. For that reason, many focus group participants expressed greater satisfaction with the former, even if the long-term economic benefits from the latter are equally appealing. 4. Changes in Nutrition Practices During the period of Jenga Jamaa II, ADRA implemented the following activities and trainings related to nutrition and health:  Vaccinations for young children  Family planning (contraception, child spacing)  Pre- and post-natal consultations  Training in exclusive breastfeeding for children under 6 months and in exploiting colostrum milk at birth 41  Nutritional recommendations for children under 5 and for pregnant women  Promotion and assistance of childbirths at local health centers  Handwashing, latrine use, and disposal practices for trash On the whole, parents recognize that there is a difference between the"/>
    <s v="Development food assistance programs in the Democratic Republic of Congo : final performance evaluation report"/>
    <s v="e-page 52"/>
    <s v="No UC found"/>
    <x v="1"/>
    <s v="Evaluation"/>
    <x v="1"/>
    <s v="Food Security /Health/ Child Nutrition"/>
    <s v="Health"/>
    <s v="NO"/>
    <s v="This appeared to be a result of the targeted nature of livelihood improvement programs; they serve those invited to take part, but it is much more difficult to engender spillover 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x v="1"/>
  </r>
  <r>
    <n v="4"/>
    <n v="8"/>
    <x v="7"/>
    <s v="project how those collaborations might continue. Informants also noted the DFAP-related committees collaborated successfully with other local partners and NGOs regarding land use rights. Those linkages may be beneficial to agricultural extension in the long-term. Nurses working with Mother Leaders contributed effectively to the spread of health and nutrition information. 3. Changes in Household Incomes and Livelihoods  How do beneficiaries feel the project interventions influenced household incomes and livelihoods? o Beneficiaries expressed tangible returns to household income as a result of certain ADRA activities. In particular, credit opportunities were cited as providing real returns in relatively short time spans. Farmers also expressed that efforts to fight plant diseases made an important impact on their ability to profit from cassava and crops by keeping a larger share of their produce healthy, and improved storage opportunities also yielded better returns, though these agricultural benefits typically appeared only after a year or more. In general, the positive impact of program interventions on income generation seemed to come in removing some of the uncertainty that individuals face in vulnerable environments. It should 51 be noted that the successful income-generating interventions tended to target individuals (i.e. women, farmers) with little potential for"/>
    <s v="spillover"/>
    <s v=". As a result, potential indirect beneficiaries living in close proximity to those households saw the impact but could not themselves take advantage of the interventions.  Which interventions had greater or lesser influence on household incomes and livelihoods? Why? o The VSLAs and the interventions that allowed farmers to keep their crops healthy and stored safely had stronger impacts on household incomes, because the benefits were clearly targeted to individuals and typically materialized within a year. Beneficiaries did not describe notable impacts from the drainage activities, irrigation, or diversifying of crops, all of which should generate improved returns to agriculture. Those interventions may have appeared less successful to participants because the process from intervention to household income improvement takes longer to materialize. 4. Changes in Nutrition Practices  The three DFAPs adopted different models 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s v="Development food assistance programs in the Democratic Republic of Congo : final performance evaluation report"/>
    <s v="e-page 63"/>
    <s v="No UC found"/>
    <x v="1"/>
    <s v="Evaluation"/>
    <x v="1"/>
    <s v="Food Security /Health/ Child Nutrition"/>
    <s v="Health"/>
    <s v="NO"/>
    <s v=" It should be noted that the successful income-generating interventions tended to target individuals (i.e. women, farmers) with little potential for spillover ."/>
    <x v="1"/>
  </r>
  <r>
    <n v="4"/>
    <n v="8"/>
    <x v="7"/>
    <s v="committed local leader was involved. They also lacked the autonomy that would be needed for sustained effectiveness beyond the life of the project. Program Effectiveness in Meeting Core Objectives This section outlines the effectiveness of Food for the Hungry’s Tuendelee Pamoja II program, as it relates to the core objectives of the program. It draws on the evidence, strengths, and weaknesses presented above. Please refer to the sub-sections above for the evidence underpinning these summary comments on the Food for the Hungry DFAP. 1. Effectiveness of Training Models and BCC  How well did the “training of trainers” and “cascade training” models and other modes of BCC contribute to the dissemination of information, skills, and knowledge, and with what accuracy? o There is some evidence that indirect beneficiaries were trained by the direct beneficiaries of the program. The dissemination of skills and knowledge remained fairly limited however, and frustration with the materials and formatting of training undermined the potential for widespread behavioral change.  What evidence exists to suggest that information, skill, and/or knowledge “spilled-over” from direct program participants to non-participants? o Evidence from mini-surveys indicates that indirect beneficiaries did benefit from trainings to some degree. Regarding"/>
    <s v="spillover"/>
    <s v="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 How did the rate/accuracy of applying the knowledge and skills change at the various levels? 73 o The rate and effectiveness of trainings for direct beneficiaries themselves was undermined by a haphazard training format and schedule; this made it difficult for beneficiaries to get in a training rhythm and maintain the gains they had made from one period to another. Frustration with training materials and with lessons that were not tailored to local needs further limited the spread of skills and knowledge to indirect beneficiaries. 2. Strength of Linkages to Markets and Public Services  What is the current nature and strength of linkages between target beneficiaries and local market actors (e.g. increased access to inputs and credit, increased sales, etc.)? o The nature of links to markets hinged largely on increased opportunities for credit"/>
    <s v="Development food assistance programs in the Democratic Republic of Congo : final performance evaluation report"/>
    <s v="e-page 84"/>
    <s v="No UC found"/>
    <x v="1"/>
    <s v="Evaluation"/>
    <x v="1"/>
    <s v="Food Security /Health/ Child Nutrition"/>
    <s v="Health"/>
    <s v="NO"/>
    <s v="Regarding spillover 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x v="1"/>
  </r>
  <r>
    <n v="4"/>
    <n v="8"/>
    <x v="7"/>
    <s v="1. Effectiveness of Training Models and BCC  How well did the “training of trainers” and “cascade training” models and other modes of BCC contribute to the dissemination of information, skills, and knowledge, and with what accuracy? o The training of trainers and cascade model of training were not sufficiently effective. Educational material bolstered the spread of knowledge in some of the training programs, but the training of just one cohort during the five-year period limited the pool of first-line beneficiaries who might then have transmitted knowledge and skills to indirect beneficiaries. The evaluation team heard and observed little regarding the transfer of skills to indirect beneficiaries, and little systematic effort was undertaken to build a broader community of informed and trained community members.  What evidence exists to suggest that information, skill, and/or knowledge “spilled-over” from direct program participants to non-participants? 49 o Spillover to non-participants came largely in the form of household members who benefited from the loans taken by a direct beneficiary family member. This is particularly the case with respect to educational opportunities and improved resources from new small businesses. Outside of the household, the evaluation team did not see evidence that"/>
    <s v="spillover"/>
    <s v="to non-participants was taking place. The limited number of direct beneficiaries trained in the program subsequently limited the number of non-participants who might have been exposed to program benefits indirectly.  How did the rate/accuracy of applying the knowledge and skills change at the various levels? o Like the Mercy Corps DFAP, a steep drop-off was evident in the acquisition of program skills and knowledge from the direct beneficiaries to potential indirect beneficiaries. Evaluating the question instead by population sub- groups, the application of new skills and knowledge was particularly strong for women beneficiaries in the ADRA program. They took what appeared to be better advantage of credit programs to start small businesses, and their progress in literacy programs also stood out in comparison to their male counterparts. Young women with newborn children made noteworthy progress in terms of nutrition and health knowledge. 2. Strength of Linkages to Markets and Public Services  What is the current nature and strength of linkages between target beneficiaries and local market actors (e.g. increased access to inputs and credit, increased sales, etc.)? o The nature of links between beneficiaries and local market actors centered largely on improving the ability of farmers"/>
    <s v="Development food assistance programs in the Democratic Republic of Congo : final performance evaluation report"/>
    <s v="e-page 61"/>
    <s v="No UC found"/>
    <x v="1"/>
    <s v="Evaluation"/>
    <x v="1"/>
    <s v="Food Security /Health/ Child Nutrition"/>
    <s v="Health"/>
    <s v="NO"/>
    <s v="Outside of the household, the evaluation team did not see evidence that spillover to non-participants was taking place. The limited number of direct beneficiaries trained in the program subsequently limited the number of non-participants who might have been exposed to program benefits indirectly."/>
    <x v="1"/>
  </r>
  <r>
    <n v="5"/>
    <n v="9"/>
    <x v="8"/>
    <s v="activity will be added after the Knowledge Management, Uptake and Application Planning is finalized in collaboration with all consortium partners, thus leveraging each organization’s ongoing activities and network of collaborators and partners. MERCY CORPS CISRI: Quarterly Report | October – December 2016 7 2.3 Challenges and Corrective Action As the CIRSI consortium kicked off its work this quarter, few challenges have been faced thus far. IRI noted some logistical difficulties associated with ICCS5 room reservations; however, they’ve received positive signals from the conference organizers that the space will be secured soon. In addition, PAC noted that they had to replace the Participatory Systems Analysis Senior Advisor they originally identified because he was unavailable for the Cape Town workshop. The position has since been filled by an experienced PMSD facilitator and trainer of trainers who will work closely with the PAC Workstream 2 team on methodology development and adaptation. A more general consortium challenge has been in determining the right level and amount of communication across the partners, and the most effective platforms for sharing and soliciting information. The goal is to make communication efficient without becoming distracting; this process is being improved through open discussion with the partners. 2.4 Communication Opportunities, Unexpected"/>
    <s v="Outcomes and Learnings No unexpected"/>
    <s v="outcomes or learnings were noted this quarter, as work just began. However, a number of uptake and communication opportunities are anticipated for Quarter 2, including an IRI-led Methodological Review workshop at ICCS5 and potential oral presentations by IRI and Mercy Corps (which were not in the original work plan but present new opportunities to share our work). Work to set-up the Climate Links CISRI project site is also underway. An output achieved in Q1 that was not listed in the work plan is the creation of a concept note in response to a call for proposals1 to assess the impact of CCAFS projects. The concept note, co-written by HURDL and ICRAF, presents an opportunity to leverage the CISRI project to conduct an ex-post impact assessment of CIS in Rwanda and Senegal (two of the targeted sites for the CISRI project, which are also CCAFS sites). A funding decision will be made in the next weeks. 2.5 Questions or Discussion Points for Advisory Group No questions or discussion points were yet raised for the Advisory Group. However, CISRI looks forward to sharing their methodology and research to date in Cape Town with potential advisory board members. 3"/>
    <s v="Climate Information Services Research Initiative (CISRI)"/>
    <s v="e-page 8"/>
    <s v="No UC found"/>
    <x v="2"/>
    <s v="Quarterly Monitoring Report"/>
    <x v="0"/>
    <s v="Climate Change / Agriculture"/>
    <s v="Climate Change"/>
    <s v="NO"/>
    <s v="Unexpected Outcomes and Learnings  No unexpected outcomes or learnings were noted this quarter, as work just began."/>
    <x v="0"/>
  </r>
  <r>
    <n v="6"/>
    <n v="10"/>
    <x v="9"/>
    <s v="100 80 (15.44) 83 (12.99) 52 (10.34) 70 (12.75) LRD 100–500 234 (45.17) 257 (40.22) 210 (41.75) 237 (43.17) LRD 600–1,000 68 (13.13) 77 (12.05) 79 (15.71) 57 (10.38) More than LRD 1,000 58 (11.20) 94 (14.71) 61 (12.13) 47 (8.56) Don’t know/no answer 4 (0.77) 1 (0.16) 3 (0.60) 1 (0.18) Abbreviations: ABE, alternative basic education; LRD, Liberian dollars; SD, standard deviation. Young women participating in HealthyActions were 13% more likely to report using a modern contraceptive method than women in the control group. Global Health: Science and Practice 2016 | Volume 4 | Number 3 443 Intensive Group Learning and On-Site Services to Improve SRH www.ghspjournal.org http://www.ghspjournal.org likely to report using an implant than those in the control group. Substantial improvements were seen in HIV counseling and testing after participating in HealthyActions (Table 4). At endline, 42% of individuals in the control group reported having been tested for HIV compared with 88% in the treatment group. After adjusting for base- line probability and other potential confounders, participation in HealthyActions resulted in a 45% increase in the probability that an individual had ever been tested for HIV and knew the result (Po.001). There was no"/>
    <s v="differential effect"/>
    <s v="of the intervention for HIV testing among men versus women, nor by age. Intention to test was high in both groups at baseline; however, learners in treatment sites had a 6% higher probability than those in the control sites to report plan- ning to get an HIV test in the upcoming year (Po.001). Benefits of participating in HealthyActions were concentrated among youth under the age of 19, particularly related to knowledge of HIV and where to get tested. On average, youth under the age of 19 in HealthyActions sites were 32% more likely to know where to get an HIV test than their counterparts in the control sites (Po.001). A 3-way interaction term between assessment period, intervention exposure, and age was also found to be highly significant (P = .02), indicat- ing that the intervention had a positive, differ- ential effect on adolescents 15–19 years old compared with the general population of learn- ers in the study. Girls under the age of 19 also showed increased knowledge of where to obtain an HIV test as a result of HealthyActions: ado- lescent girls in HealthyActions sites were 40% (Po.001) more likely to report knowing where to obtain"/>
    <s v="Intensive Group Learning and On-Site Services to Improve Sexual and Reproductive Health Among Young Adults in Liberia: A Randomized Evaluation of HealthyActions"/>
    <s v="e-page 96"/>
    <s v="No UC found"/>
    <x v="3"/>
    <s v="Evaluation / Journal Article"/>
    <x v="1"/>
    <s v="Health / Family Planning"/>
    <s v="Health"/>
    <s v="NO"/>
    <s v="There were no differential effects of the intervention for HIV testing among men versus women, nor by age. "/>
    <x v="0"/>
  </r>
  <r>
    <n v="7"/>
    <n v="11"/>
    <x v="10"/>
    <s v="local community leaders, fieldwork, etc.) followed by analysis of the collected information. Based on the data analysis, mitigation measures and recommendations were presented. In order to complete the data collection required for the project, the consultant engineer used several sources, which include general information gathered through meetings with key informants such as local community leaders and other relevant stakeholders in the communities. In addition to meetings with relevant stakeholders and local community leaders, further data was collected through observatory field visits to consolidate the understanding of the environmental setting. The nine locations of the proposed boreholes, along with the surrounding areas, were visited and investigated. Social impacts were assessed through public discussion and one-on-one interactions during the conducted site visits. Quarterly Progress Report, #6 Submitted January 2017 7 The construction and infrastructure installation for the project mainly consists of nine boreholes spread around nine sites within the northeastern Nasarawa and Benue states. For each borehole, there will be drilling of a well, pump installation and construction of steel towers with 4 PVC tanks mounted on top. Overall, the information gathered during the assessment revealed that the positive impact of the project on the communities assessed outweigh the negative"/>
    <s v="effects. The negative"/>
    <s v="effects mainly revolve around operating heavy-duty trucks and drilling activities, which are minimal and temporary due to the size of the projects. As for the positive effects, the population in the communities will have access to clean water as the borehole sites have been certified to be of high quality and free from pollutants. There have been challenges however, in getting further approval from USAID for a small community water scheme, which would provide water in the interim while the assessments are conducted. This is important because the assessments can take a significant amount of time to conduct. For instance, after the environmental impact assessment of the proposed water project sites, water quality assessments need to be conducted. Though these measures are meant to ensure high quality water is provided, it also has the down side of slowing implementation and the communities have begun to doubt whether ECPN is really going to provide the water it promised. 2.1.5 Needs Assessment &amp; Evaluation of Social Services for Quick Impact Projects Community needs assessment and evaluation of social services in Nassarawa and Benue states. Photo Credit: PARE, December 2016 From December 5 - 15, 2016, PARE and Mercy Corps, in collaboration with local"/>
    <s v="ENGAGING COMMUNITIES FOR PEACE IN NIGERIA"/>
    <s v="e-page 15"/>
    <s v="No UC found"/>
    <x v="4"/>
    <s v="Quarterly Monitoring Report"/>
    <x v="0"/>
    <s v="Conflict resolution"/>
    <s v="Peace"/>
    <s v="NO"/>
    <s v="Overall, the information gathered during the assessment revealed that the positive impact of the project on the communities assessed outweigh the negative effects. The negative effects mainly revolve around operating heavy-duty trucks and drilling activities, which are minimal and temporary due to the size of the projects."/>
    <x v="0"/>
  </r>
  <r>
    <n v="8"/>
    <n v="12"/>
    <x v="11"/>
    <s v="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
    <s v="adverse impact"/>
    <s v=".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
    <s v="USAID- Dairy Project, Quarterly Progress Report-October – December 2015"/>
    <s v="e-page 29"/>
    <s v="No UC found"/>
    <x v="5"/>
    <s v="Quarterly Monitoring Report"/>
    <x v="0"/>
    <s v="Agriculture/ Dairy"/>
    <s v="Agriculture"/>
    <s v="YES"/>
    <s v="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
    <x v="0"/>
  </r>
  <r>
    <n v="8"/>
    <n v="13"/>
    <x v="12"/>
    <s v="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
    <s v="adverse impact"/>
    <s v=".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25 | P a g e Resident of 323EB, Tehsil Burewala, District Vehari, Nazia Majeed received the refresher course trainings from USAID- DRDF Dairy Project under its Women Livestock Extension Workers (WLEWs). She heard about the Dairy Project’s refresher trainings at a community meeting at her village. Subsequently, she appeared in an interview and got selected for the course. The USAID – DRDF Dairy Project team assisted Nazia in reinforcing her earlier WLEW training, and learning animal disease prevention and basic livestock handling techniques, including measures relating to timely and scheduled provision of vaccinations. Nazia’s new knowledge has increased her monthly income, “I participated in the USAID-DRDF Dairy Project training course and I am now able to help nurture the dairy animals of my village. In the past three months, my average monthly profit has been PKR 5,167 (USD 50).” The USAID – DRDF Dairy Project team aims to continue providing support and guidance to women by equipping them with relevant knowledge"/>
    <s v="USAID- Dairy Project, Quarterly Progress Report-October – December 2016"/>
    <s v="e-page 14"/>
    <s v="No UC found"/>
    <x v="5"/>
    <s v="Quarterly Monitoring Report"/>
    <x v="0"/>
    <s v="Agriculture/ Dairy"/>
    <s v="Agriculture"/>
    <s v="YES"/>
    <s v="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
    <x v="0"/>
  </r>
  <r>
    <n v="8"/>
    <n v="14"/>
    <x v="13"/>
    <s v="areas during 2010-11; and  30% (54 out of 182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SGAFP’s Quarterly Progress Reports (April-June, 2016) for U.S. AFP Page 18  attended monthly UNDSS security meetings;  visited proposed retreat sites on May 3, 2016 and prepared a security review report;  issued event security plan/advice for annual retreat at Nathia Gali;  conducted event security for annual retreat at Nathia Gali from May 25, 2016 to May 27, 2016;  issued security advisory and monitored security situation for Yaum-e-Ali (27 Jun, 2016);  conducted on job training for SGAFP Security Guards on Jun 3, 2016;  issued Security Advisory for the holy month of Ramazan;  conducted security risk assessment report of 31 districts for different projects of applicants;  submitted daily tracking report"/>
    <s v="SGAFP- Ambassador's Fund Program -Quarterly Progress Report (April-June 2016)"/>
    <s v="e-page 20"/>
    <s v="No UC found"/>
    <x v="5"/>
    <s v="Quarterly Monitoring Report"/>
    <x v="0"/>
    <s v="Small Grants (various areas)"/>
    <s v="Water and sanitation"/>
    <s v="NO"/>
    <s v="Majority of the projects at the grassroots level community needs do not create negative environmental impacts;"/>
    <x v="0"/>
  </r>
  <r>
    <n v="8"/>
    <n v="15"/>
    <x v="14"/>
    <s v="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SGAFP’s Quarterly Progress Reports (January-March, 2016) for U.S. AFP Page 20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 Attended UNDSS Monthly security meetings;  Generated district wise security risk assessment report;  Conducted security risk assessment report of 39 districts for different projects of applicants;  Coordination SGAFP Staff Field Trip to Khanpur on 15 Feb, 2016.  Monitored and reported security situation after Mumtaz Qadris’ hanging in Adiala jail on 29 Feb, 2016.  Monitored and reported security situation after former MQM senator Mustafa Kamal press conference on 29 Feb, 2016.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 v="SGAFP- Ambassador's Fund Program -Quarterly Progress Report (Jan-Mar 2016)"/>
    <s v="e-page 20"/>
    <s v="No UC found"/>
    <x v="5"/>
    <s v="Quarterly Monitoring Report"/>
    <x v="0"/>
    <s v="Small Grants (various areas)"/>
    <s v="Water and sanitation"/>
    <s v="YES"/>
    <s v="Majority of the projects at the grassroots level community needs do not create negative environmental impacts;"/>
    <x v="0"/>
  </r>
  <r>
    <n v="8"/>
    <n v="16"/>
    <x v="15"/>
    <s v="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SGAFP’s Quarterly Progress Reports (October-December, 2015) for U.S. AFP Page 18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0. Safety and Security Works During the reporting period, following activities were undertaken to ensure safety and security at SGAFP level:  Attended three UNDSS security meeting during the quarter;  Attended OSAC (Overseas Security Advisory Council) Crisis Management Training at US Embassy Islamabad;  Provided security cover during shifting of office at new location;  Installed CCTV cameras at new office building;  Monitored security situation and also updated staff during Muharram 22-24 Oct, 2015;  Conducted security risk assessment of 15 districts required for processing of applications;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taff in the field; and  Updated"/>
    <s v="SGAFP- Ambassador's Fund Program -Quarterly Progress Report (Oct-Dec 2015)"/>
    <s v="e-page 19"/>
    <s v="No UC found"/>
    <x v="5"/>
    <s v="Quarterly Monitoring Report"/>
    <x v="0"/>
    <s v="Small Grants (various areas)"/>
    <s v="Water and sanitation"/>
    <s v="YES"/>
    <s v="Key lessons learnt through compliance with environmental requirements:  · Majority of the projects at the grassroots level community needs do not create negative environmental impacts;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x v="0"/>
  </r>
  <r>
    <n v="9"/>
    <n v="17"/>
    <x v="16"/>
    <s v="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
    <s v="Unintended Benefits"/>
    <s v="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
    <s v="Balochistan agriculture project (BAP) : final evaluation"/>
    <s v="e-page 30"/>
    <s v="No UC found"/>
    <x v="5"/>
    <s v="Evaluation"/>
    <x v="1"/>
    <s v="Agriculture"/>
    <s v="Agriculture"/>
    <s v="NO"/>
    <s v="only 15 percent reported unintended harm"/>
    <x v="1"/>
  </r>
  <r>
    <n v="8"/>
    <n v="18"/>
    <x v="17"/>
    <s v="affected areas during 2010-11; and  32% (64 out of 202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undertaken for inclusion in the grant summaries;  Stress Management Training was conducted for SGAFP staff on 10 Jan 2017;  Repair of CCTV Cameras; SGAFP’s Quarterly Progress Reports (January-March 2017) for U.S. AFP Page 16  Review and submission of SGAFP Security plan/ procedures to Audit team on 25 Jan 2017.  Submission/ discussion of field teams tracking record with COP/DCOP.  Daily Tracking report on location of field staff is submitted.  Submission/ discussion of field teams tracking record with COP.  Special Security alerts issued sequel to recent terrorists’ attacks across the country.  Threat Alert/ advice issued after Sehwan Sharif BBIED attack.  Security Updating/ alerts for ECO summit (1 Mar"/>
    <s v="SGAFP- Ambassador's Fund Program -Quarterly Progress Report (Jan-Mar 2017"/>
    <s v="e-page 15"/>
    <s v="No UC found"/>
    <x v="5"/>
    <s v="Quarterly Monitoring Report"/>
    <x v="0"/>
    <s v="Small Grants (various areas)"/>
    <s v="Multi-sector small grants"/>
    <s v="YES"/>
    <s v="SGAFP experiences suggest that majority of grant projects aim to address grassroots level community needs and do not have any adverse negative environmental impacts."/>
    <x v="0"/>
  </r>
  <r>
    <n v="8"/>
    <n v="19"/>
    <x v="18"/>
    <s v="affected areas during 2010-11; and  28% (64 out of 235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RA of 7 districts were done for different projects of applicants.  Preparation/ security advisory for event security “SGAFP Annual Retreat – 2017”.  Attended UNDSS Security meeting on 17 Aug, 2017 at Serena Business Complex.  Attended Overseas Security Advisory Council (OSAC) meeting in RAMADA Islamabad on 18 Aug 2017.  Conducted SGAFP Staff Orientation Training on Disaster Management – Earthquake on 21 Aug 2017.  Attended UNDSS Security meeting on 14 Sep, 2017 at Serena Business Complex.  Special Security Advisory for Muharram – 2017 is sent to all staff members including field teams.  Marine Security Contract has renewed with an addendum attached to basic contract.  Renewed Marine Security Services contract till completion of program.  Security guards supervision and vehicle movement"/>
    <s v="Ambassador’s fund program : 28th quarterly progress report, July-September 2017"/>
    <s v="e-page 14"/>
    <s v="No UC found"/>
    <x v="5"/>
    <s v="Quarterly Monitoring Report"/>
    <x v="0"/>
    <s v="Finance"/>
    <s v="Multi-sector small grantsMulti-sector small grants"/>
    <s v="YES"/>
    <s v="Majority of the projects at the grassroots level community needs do not create negative environmental impacts"/>
    <x v="0"/>
  </r>
  <r>
    <n v="8"/>
    <n v="20"/>
    <x v="19"/>
    <s v="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SGAFP’s Quarterly Progress Reports (April-June 2017) for U.S. AFP Page 14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were done for grant summaries.  Attended Senior Security Focal Persons (SSFPs) at Serena on April 13, 2017.  Security Advisory/ alert for SC verdict on Panama case and likely reaction on it, were issued.  Attended UNDSS monthly security meetings  Special Security Advisory on Eid/ Chand Raat was sent to all staff members.  Daily tracking of field staff locations.  Security guards supervision and vehicle movement monitoring. 10. Finance and Accounts The key activities related to Finance and Accounts include:  Prepared and submitted monthly operational advance request for May 2017.  Prepared and submitted monthly grant advance request for May 2017  Prepared and submitted monthly operational advance request for June 2017.  Prepared"/>
    <s v="Ambassador’s fund program : 28th quarterly progress report, April-June 2017"/>
    <s v="e-page 15"/>
    <s v="No UC found"/>
    <x v="5"/>
    <s v="Quarterly Monitoring Report"/>
    <x v="0"/>
    <s v="Finance"/>
    <s v="Multi-sector small grants"/>
    <s v="YES"/>
    <s v="Majority of the projects at the grassroots level community needs do not create negative environmental impacts"/>
    <x v="0"/>
  </r>
  <r>
    <n v="10"/>
    <n v="21"/>
    <x v="20"/>
    <s v="experimental health service intervention. We used linear mixed regression models to test the study hypothesis that postpartum women attending immunization services for their infants aged 6–12 months in the intervention facilities will be more likely to use a modern contraceptive method than postpartum women attending immunization services for their infants aged 6–12 months in control group facilities. Results: We interviewed and analyzed data for 825 women from the intervention group and 829 women from the control group. Results showed the intervention had a statistically significant, positive effect on modern contraceptive method use among intervention group participants compared with control group participants (regression coefficient, 0.15; 90% confidence interval [CI], 0.04 to 0.26). Although we conducted a 1-sided significance test, this effect was also significant at the 2-sided test with alpha= .05. Among those women who did not initiate a contraceptive method, awaiting the return of menses was the most common reason cited for non-use of a method. Women in both study groups overwhelmingly supported the concept of integrating family planning service components into infant immunization services (97.9% in each group), and service data collected during the intervention period did not indicate that the intervention had any"/>
    <s v="negative effect"/>
    <s v="on infant immunization service uptake. Conclusion: Integrating family planning service components into infant immunization services can be an acceptable and effective strategy to increase contraceptive use among postpartum women. Additional research is needed to examine the extent to which this integration strategy can be replicated in other health care settings. Future research should also explore persistent misconceptions regarding the relationship between return of menses and return to fertility during the postpartum period. a FHI 360, Durham, NC, USA. b Institute for Reproductive Health, Kigali, Rwanda. Correspondence to Lisa Dulli (ldulli@fhi360.org). Global Health: Science and Practice 2016 | Volume 4 | Number 1 73 mailto:ldulli@fhi360.org INTRODUCTION Healthy timing and spacing of pregnancies(HTSP) improves the health of both mothers and their children.1-9 Risks of miscar- riage, abortion, and maternal death are much greater when births are spaced less than 2 years apart.2-5,8 Preterm birth, low birth weight, still- birth, and newborn death are also more likely when births are spaced too closely together.2,7-10 Unmet contraceptive need is high for many postpartum women in sub-Saharan Africa; across 21 low- and middle-income countries, an estimated 61% of postpartum women had unmet contra- ceptive"/>
    <s v="Integrating Postpartum Family Planning Into Immunization Services in Rwanda"/>
    <s v="e-page 80"/>
    <s v="No UC found"/>
    <x v="6"/>
    <s v="Evaluation / Journal Article"/>
    <x v="1"/>
    <s v="Family Planning / Immunization"/>
    <s v="Health"/>
    <s v="NO"/>
    <s v="Women in both study groups overwhelmingly supported the concept of integrating family planning service components into infant immunization services (97.9% in each group), and service data collected during the intervention period did not indicate that the intervention had any negative effect on infant immunization service uptake."/>
    <x v="0"/>
  </r>
  <r>
    <n v="11"/>
    <n v="22"/>
    <x v="21"/>
    <s v="on government agencies, creates challenge for dialogue with regional administrations, as well as national government regarding funding allocations for HIV. (iv) Management  Following the liquidation of the State Service for socially dangerous diseases, the official Beneficiary of the Project, HIVRiA signed a new MoU, where MoH is assigned as beneficiary of the project and UCDC is a recipient of HIVRiA project results.  Over the course of the year, the project has restructured the team composition aim to improve performance and attract the most qualified local and international candidates. The project team has utilized STTA from the home office to streamline and support project activities in the areas of human resources, health financing, gender, stigma, and discrimination and capacity building. Deloitte home office STTA was also provided in support of the study design for the Investment Case phase II study. At the end of Y2 a major part of the team was formed, with special emphasis made at strengthening the regional team responsible for implementation of oblast level pilots. 40 TABLE 4. EVALUATION OF ACTIVITY WITH RESPECT TO ENVIRONMENTAL IMPACT Regarding Initial Environmental Examination (IEE) conditions 3.1.5, 3.1.6 of the Cooperative Agreement, project activities for the reporting period did not have"/>
    <s v="adverse impacts"/>
    <s v="on human health. Certain activities, which are linked to IEE 4.1.2, 4.1.4 were initiated (policy review initiated, establishment of Public Health Department and National Public Health center facilitated, activities on capacity building in policy making of governmental bodies launched) and potential positive impact on health of target population (PLHIV, KPs) is expected in long-term period. Additional observations and analysis will be conducted during Y3-Y5 of the Project. Activities on RAP development were successfully conducted in Y2 (IEE 4.1.5), thus positive impact on health of target population (PLHIV, KPs) is anticipated. 41 ANNEX 1: PROJECT ACTIVITY MONITORING MATRIX In Y2, of total 73 tasks:  51 tasks were completed,  8 tasks are ongoing,  10 tasks were delayed,  4 tasks were not completed. Tasks completeness ratio – 70% (51/73) # Activity Sub - Activity Key milestone Indicators (output) Year 2 Target Quarters output Comments Objective 1: Enhance national leadership and capacity for evidence-based and gender-sensitive HIV policy programming and implementation Sub-objective 1.1: Support national government institutions in AIDS policy development, programming and implementation 1 1.1.1. Facilitate dialogue between MoH, MoF, MSP, Parliament members and regional entities to ensure finance allocation for National AIDS response. Support interagency working group and dialogue"/>
    <s v="HSS-SHARe Year 2 Annual Report"/>
    <s v="e-page 40"/>
    <s v="No UC found"/>
    <x v="7"/>
    <s v="Annual Monitoring Report"/>
    <x v="0"/>
    <s v="Health - HIV"/>
    <s v="Health"/>
    <s v="YES"/>
    <s v="Regarding Initial Environmental Examination (IEE) conditions 3.1.5, 3.1.6 of the Cooperative Agreement, project activities for the reporting period did not have adverse impacts on human health."/>
    <x v="0"/>
  </r>
  <r>
    <n v="12"/>
    <n v="23"/>
    <x v="22"/>
    <s v="Active case finding (ACF) (e.g. case finding among key populati CTB geographic focus for this intervention Contact investigation TB cases (all forms) notified from this intervention 1 1 All TB cases notified in this CTB area (denominator) Not yet available Not yet available % of cases notified from this intervention 61 ons in the commun ity) 62 Year/Quarter Number of pre-/XDR- TB cases started on BDQ nationwide Number of pre- /XDR-TB cases started on DLM nationwide CTB APA 2 investment Additional Information/Comments Notes Total 2014 N/A N/A The number of pre-XDR and XDR-TB patients started on bedaquiline/delamanid during the reporting period as a part of the patient's treatment regimen. Total 2015 N/A N/A Jan-Mar 2016 N/A N/A Apr-Jun 2016 N/A N/A Jul-Aug 2016 N/A N/A To date in 2016 0 0 Annex II: Status of EMMP activities (a) Year 2 Mitigation Measures (b) Status of Mitigation Measures (c) Outstanding issues to address in Year 3 Additional Remarks Education, technical assistance, training, etc. Education, technical assistance and training about activities that inherently affect the environment include discussion prevention and mitigation of potential"/>
    <s v="negative environmental effects"/>
    <s v=". N/A Nil There were no educational and training activities that had any reportable adverse impact on the environment. Public health commodities Activities CTB will procure laboratory reagents from certified suppliers and ensure minimum bio-safety measures are adhered to during transportation, delivery, storage and use. NTP will be responsible for proper distribution and storage. However, CTB will work with NTP to ensure proper transportation and storage based on the information provided by manufacturers. The National regulations i. e. the Hazardous substances act will be strictly adhered to. CTB ensured that laboratory reagents were procured from certified suppliers and minimum bio-safety measures were adhered to during transportation, delivery, storage and use in compliance with national regulations i. e. the Hazardous substances act. Fumigation and servicing of the biosafety cabinets was conducted by certified service providers. Nil Nil 63 (a) Year 2 Mitigation Measures (b) Status of Mitigation Measures (c) Outstanding issues to address in Year 3 Additional Remarks For any laboratory reagents/chemicals, CTB will check the standards and regulations of health facilities using these products. CTB will advise users on proper storage, use and disposal of these chemicals. Fumigation of biosafety cabinets is performed with toxic chemicals such"/>
    <s v="Challenge TB Zimbabwe Year 2 Annual Report"/>
    <s v="e-page 62"/>
    <s v="No UC found"/>
    <x v="8"/>
    <s v="Annual Monitoring Report"/>
    <x v="0"/>
    <s v="Tubercolosis"/>
    <s v="Health"/>
    <s v="YES"/>
    <s v="There were no educational and training activities that had any reportable adverse impact on the environment."/>
    <x v="0"/>
  </r>
  <r>
    <n v="13"/>
    <n v="24"/>
    <x v="23"/>
    <s v="approach to capacity development, grant administration and monitoring and evaluation (M&amp;E) will empower civil society to usher in a new era of accountability, good governance, democracy, gender equality and respect for human rights in Zimbabwe.” Pact articulated a refined development hypothesis in the FY 2013 implementation plan: “[…] representative, effective, and cohesive civil society will enable a fairer electoral process and the transition to more accountable and democratic system of governance.”7 The Evaluation Team (ET) understands the CSSP development hypothesis as follows: The ET notes that USAID/Zimbabwe’s results framework changed in September 2013 during CSSP project implementation. The original DO to which CSSP contributed was: “transition to a democratic system of governance enhanced.” Following the 2013 elections, USAID revised the DO to which CSSP contributed to: “protect and promote democratic space.” The ET notes that the 2013 elections catalyzed CSSP to adapt its approach to the political context; the project shifted its emphasis from election-related activities such as voter mobilization and registration to civic education (focusing on the constitution and bill of rights) and social accountability issues. The ET did not find any evidence to suggest that this shift in the DO and prioritized activities had any"/>
    <s v="negative effect"/>
    <s v="on CSSP; in fact, this shift took advantage of openings to occupy democratic space, at a minimum—and seized the opportunity to expand that space, in some cases. 6 Pact (2012). Civil Society Strengthening Project in Zimbabwe Technical Proposal. 7 Pact (2013). Civil Society Strengthening Program (CSSP) Annual Implementation Plan FY 2013 USAID's DO to 'Protect and Promote Democratic Space' will be achieved THEN CSOs and CBOs strengthen their organizational and technical capacity IF Figure 2. CSSP's Development Hypothesis USAID/Zimbabwe CSSP Final Evaluation 3 While more in-depth analysis is provided in the findings and conclusions section below, it is important to note that the CSSP results framework and M&amp;E plan were incongruous. While all project outcomes were focused on organizational improvement for partner CSOs, related indicators focused on DRG-related outputs (e.g., number of voter clubs engaging youth, number of recommendations taken up by local authorities). The programmatic shift presented an opportunity for USAID and Pact to revisit the CSSP results framework and M&amp;E plan to ensure that—via monitoring achievements against appropriate indicators—Pact’s interventions were contributing to their desired outcomes. However, because of the sustained incongruity between project outcomes and indicators, it is difficult"/>
    <s v="Final report : final evaluation of the Zimbabwe civil society strengthening program (CSSP)"/>
    <s v="e-page 14"/>
    <s v="No UC found"/>
    <x v="8"/>
    <s v="Evaluation"/>
    <x v="1"/>
    <s v="Civil Society . Democracy &amp; Governance"/>
    <s v="Democracy and Governance"/>
    <s v="NO"/>
    <s v="The ET did not find any evidence to suggest that this shift in the DO and prioritized activities had any negative effect on CSSP; in fact, this shift took advantage of openings to occupy democratic space, at a minimum—and seized the opportunity to expand that space, in some cases."/>
    <x v="1"/>
  </r>
</pivotCacheRecords>
</file>

<file path=xl/pivotCache/pivotCacheRecords2.xml><?xml version="1.0" encoding="utf-8"?>
<pivotCacheRecords xmlns="http://schemas.openxmlformats.org/spreadsheetml/2006/main" xmlns:r="http://schemas.openxmlformats.org/officeDocument/2006/relationships" count="31">
  <r>
    <n v="1"/>
    <n v="1"/>
    <s v="PA-00M-F74_Afghanistan_Jan 2016.pdf"/>
    <s v="based FFS program. Table 2 AAEP II Expenditures on Women’s programming F. Multi-tier monitoring of female beneficiaries (women and/or girls) AAEP II monitors how women farmer field schools are applying the knowledge they are being taught for technical accuracy, and doe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IA program conducts field checks and uses forms to assess 1) that the trainings are indeed occurring and 2) the quality of knowledge transfer happening. The feedback from the second observation is used to help steer trainings for the FFS leaders who are having more trouble teaching their FFS students. These observations are obtained by asking FFS students technical questions that they should know the answers to if they did attend training sessions and if the sessions were led well. G. Unintended"/>
    <s v="results (positive or negative"/>
    <s v=") No unintended results were observed during Q1 of fiscal year 2016"/>
    <s v="AAEP II Fy 2016 Quarterly Report 1 (October 1 to December 30, 2015)"/>
    <s v="e-page 63"/>
    <s v="No UC found"/>
    <x v="0"/>
    <s v="Quarterly Monitoring Report"/>
    <s v="Monitoring Report"/>
    <s v="Agricultural development"/>
    <s v="Agriculture"/>
    <s v="NO"/>
    <s v="G. Unintended results (positive or negative) No unintended results were observed during Q1 of fiscal year 2017."/>
  </r>
  <r>
    <n v="1"/>
    <n v="2"/>
    <s v="PA-00M-F75_Afghanistan_April 2016.pd"/>
    <s v="all Gender programming (AAEP II Women’s Programs) 50 F. Multi-tier monitoring of female beneficiaries (women and/or girls) AAEP II monitors how women farmer field schools are applying the knowledge they are gaining through AAEP II training for technical accuracy, and conducts visits to validate data, however, the program does not provide direct oversight of each FFS training. The attendance data that AAEP II collects from the AAEP II sponsored trainings and from the FFS trainings are submitted to USAID for use in their Multi-Tier Monitoring system with the rest of the program data. To date, AAEP II has not heard of results from this data validation effort on the part of USAID. The AAEP II Women’s Program conducts field checks and uses forms to assess 1) the occurrence of trainings and 2) the quality of knowledge transfer. The feedback from the second observation is used to help steer trainings for the FFS leaders who are demonstrating difficulties in teaching their FFS students. These observations are obtained by asking FFS students technical questions that they should have learned if they attended the training sessions and if the sessions were well led. G. Unintended results (positive or negative) No"/>
    <s v="unintended results"/>
    <s v="were observed during Q1 of fiscal year 2016"/>
    <s v="AAEP II FY 2016 Quarterly Report 2 ( Jan 1 -Mar 31, 2016)"/>
    <s v="e-page 57"/>
    <s v="No UC found"/>
    <x v="0"/>
    <s v="Quarterly Monitoring Report"/>
    <s v="Monitoring Report"/>
    <s v="Agricultural development"/>
    <s v="Agriculture"/>
    <s v="NO"/>
    <s v="G. Unintended results (positive or negative)  No unintended results were observed during Q1 of fiscal year 2016."/>
  </r>
  <r>
    <n v="1"/>
    <n v="3"/>
    <s v="PA-00M-F76_Afghanistan_July 2016.pdf"/>
    <s v="do hard work in her FFS because she had problems in the past. This time when we visit the garden she worked somehow and the garden looks nice, but the problems was this she used a little traditional system, she had compost but the situation was bad. She had roses, sunflowers, and marigold among plants. She used companion plants. We ordered her to follow our recommendation in the garden for the better improvement. But the irrigation system was bad, because she used flood irrigation for most of plants. Plan for next time: Masoda told us, “I plan to have drip irrigation system in other house which is located in back of house in separate place, she says I plan to have my daughter as FFD, she can help me and also she will have that place us FFD like this both we can work.” She doesn’t have saving boxes, since she is new to this program I gave information about saving boxes she says I plan to start saving boxes as well. In next time while we visit the garden will see what changes come and does she start saving box or not. G. Unintended results (positive or negative) No"/>
    <s v="unintended results"/>
    <s v="were observed during Q3 of fiscal year 2016. Annex G. Outcomes from High Level Meetings Outcomes from High Level Meetings: Central Region (Kabul, Parwan, Panjshir, Kapisa): April 2016: Contract signed between AAEP-ll and Bamyan DAIL through introduction letter of MAIL for 3 jeribs of farm land for use as a PMTF for the DAIL and ARIA staff. Photo 58: Irrigation at Masoda's FFD 56 Met with BUFA Dean Mr. Rasikh, AAEP II staff included RSM Najmudin Najm, Director for Livstock Terry Hutchens, Khaliq Dad, and Obaidullah Farid. Agreement was reached on including 20 students’ assignment through professors’ demonstrations on the PMTF. Dean Rasikh mentioned that they are ready to start activities downtown at the old Faculty campus which has full time water and is close to most of the students. A request for certain kinds of crops was made by Dean Rasikh: Almond, Walnut, Apple, Apricot, Peach, Quince, Pear, Persimmon/Yuck, Cherry, Tomato, Pumpkin, Squash, Eggplant, Hot pepper, Cauliflower, Cabbage, Lettuce, Red Radish, Coriander, Spinach, Onion, and Potato. May, 2016: Meeting with BUFA (Bamyan University Faculty of Agriculture) Dean Mr. Rasikh and Professor Fatima with the Horticultural Department and AAEP II staff members Obaidullah Farid and Maliha. At the"/>
    <s v="AAEP II FY 2016 Quarterly Report 3 (Apr 1-June 30, 2016"/>
    <s v="e-page 63"/>
    <s v="No UC found"/>
    <x v="0"/>
    <s v="Quarterly Monitoring Report"/>
    <s v="Monitoring Report"/>
    <s v="Agricultural development"/>
    <s v="Agriculture"/>
    <s v="NO"/>
    <s v="G. Unintended results (positive or negative) No unintended results were observed during Q3 of fiscal year 2016."/>
  </r>
  <r>
    <n v="1"/>
    <n v="4"/>
    <s v="PA-00M-KK2_Afghanistan_October 1,201"/>
    <s v="and indirect costs and do not reflect what it might cost the DAIL to take over a program like the WP. 31 of 47 Table 7. AAEP II expenditures on women-related activities for Quarter 1, Year 3. Total Number of Women Trained Per Woman Total Expenditures on Women (USD) Total Expenditures AAEP II (USD) Quarter 3 2,952 $ 145 $429,257 $1,242,620 Annual 2,952 $ 145 $429,257 $1,242,620 D. Multi-Tier Monitoring (MTM) of Female Beneficiaries The WP monitors how women FFSs are applying the knowledge being taught for technical accuracy; however, the program does not have direct oversight of all FFS trainings. The attendance sheets the WP collects from the ToTs and FFSs are submitted to USAID for use in their Multi-Tier Monitoring system with the rest of the program data. The WP conducts field checks and uses forms to assess: 1) if trainings are occurring, and 2) the quality of knowledge being transferred. The feedback from the second observation is used to guide trainings for FFS leaders who are having trouble teaching FFS members. The feedback is obtained by asking FFS members technical questions that they should know if they attended trainings and the trainings were successful. E. Unintended"/>
    <s v="results (positive or negative"/>
    <s v=") Positive – none to report. Negative – none to report. F. Success Stories Please see Annex B for success story entitled “Kitchen Gardening and Mrs. Fahima’s Empowerment”. 32 of 47 Annex D. Environmental Compliance Because AAEP II is an agricultural extension project, there are a number of training activities that involve and advocate use the of agrochemicals, acquisition of germplasm and land use/livestock management practices that can, if not implemented correctly, be a source of negative environmental impacts. During Q1, the mission released a revised Pesticide Evaluation Report and Safer Use Action Plan (PERSUAP) for Afghanistan to provide guidance on use of agrochemicals and to minimize the negative impacts of agricultural practices on the environment. AAEP II completely revised and updated the project Environmental Manual, which contains the guidelines from the Initial Environmental Examination (IEE) and the Environmental Mitigation and Monitoring Plan (EMMP), and successfully sought approval for the revised document. In collaboration with the Agreement Officer’s Representative (AOR) and the Mission Environmental Officer (MEO), AAEP II staff reviewed and updated training practices with regard to use of agrochemicals. Furthermore, AAEP II realigned its use of agrochemicals with the newly revised PERSUAP for Afghanistan. New procedures for an environmental review were"/>
    <s v="Afghanistan Agricultural Extension Project II (AAEP II) Quarterly Report (Q1-2017"/>
    <s v="e-page 37"/>
    <s v="No UC found"/>
    <x v="0"/>
    <s v="Quarterly Monitoring Report"/>
    <s v="Monitoring Report"/>
    <s v="Agriculture (General)"/>
    <s v="Agriculture"/>
    <s v="NO"/>
    <s v="E. Unintended Results (Positive or Negative) Positive – none to report. Negative – none to report."/>
  </r>
  <r>
    <n v="2"/>
    <n v="5"/>
    <s v="PA-00M-ND4_Afghanistan_30 April 2016"/>
    <s v="village of Feroz Nakhcheer District on Feb 18, 2016. The field monitor visited Malakan village of Feroz Nakhcheer district and confirmed the installation of solar water pumps according to the specifications outlined in the concept note. The workers who installed the solar water pumps were experienced were able to successfully install the solar water pumps. • All workers used personal protective equipment, with minor deviations. The farmer was briefed on safe usage of the solar irrigation system. In terms of environmental monitoring, the activity was classified as moderate or unknown risk category with mitigation measures. No adverse environmental impacts were seen, and mitigation plan was followed. implementation of activity. CLIN 2: PERSUAP Training Kunduz City, Kunduz Five men attended PERSUAP training conducted by CLIN 2. USAID banner was available in the training site; and all presentation slides had USAID logo. Trainer was skillful and delivered the training using theoretical and practical sessions. He used Power Point to present topics. Participants were trained on pesticide management, formulations, application and mixing, transport and disposal, shop organization, sales, risks, health and safety, and environmental aspects. In terms of environmental monitoring, the activity was classified as moderate or unknown risk category with mitigation measures. No"/>
    <s v="adverse environmental impacts"/>
    <s v="were seen and mitigation plan was followed. Recommendations: • Participants requested longer trainings on this topic if possible. • The monitor reported that both he and the trainer signed the sign-in sheet. This is not correct. RSI should tell the monitor not to sign a participation sheet and the CLIN team should • The PERSUAP training designed for live radio show grantees is a shortened version of the 5- day PERSUAP course that CLIN 2 is providing from time to time to input suppliers and other beneficiaries that are interested. • Two sheets are used to record participant details and they serve different purposes. One is the “Sign in or Daily Attendance Sheet” and is used to record individuals present in the training, as trainee, trainer or trainer assistant. This sheet serves as evidence that the recorded people had lunch and refreshments and is more of a financial tool rather than training participant tool. The other sheet is called “M&amp;E data collection form” that is used to record trainees only. This sheet feeds data into the M&amp;E database. So the M&amp;E data collection form has only recorded five participants who participated in the training as trainees. The RSI monitor was"/>
    <s v="Regional Agricultural Development Program (RADP)—North FY2016 Quarter 2"/>
    <s v="e-page 65"/>
    <s v="No UC found"/>
    <x v="0"/>
    <s v="Quarterly Monitoring Report"/>
    <s v="Monitoring Report"/>
    <s v="Agricultural development"/>
    <s v="Agriculture"/>
    <s v="YES"/>
    <s v="Financial monitoring found no financial discrepancies, and environmental monitoring found that no adverse environmental effects were seen, and that the environmental classification (low risk) was appropriate."/>
  </r>
  <r>
    <n v="1"/>
    <n v="6"/>
    <s v="PA-00M-VV1_Afghanistan_October 2016."/>
    <s v="II Quarter 4 910 $ 368 $ 335,528 $ 1,458,258 Annual 3,291 $ 641 $ 2,110,913 $ 9,134,404 The AAEP II program focuses on using local materials for trainings and keeps their extension approach as low cost, as possible. Below is a table representing WP’s media expenditures: Table 13 Expenditures on Media for Women FY 2016 AAEP II Category Amount USD Leaflets and printed handouts $117 Posters $66 Media development supplies $32 Radio programs $5000 Total $5217 D. Multi-tier monitoring (MTM) of female beneficiaries (women and/or girls) AAEP II monitors women FFSs for technical accuracy and does visits to validate data; however, the program does not provide direct oversight of each FFS training. The attendance data for ToTs and FFS trainings are submitted to USAID for use in their Multi-Tier Monitoring system with the rest of the program data. WP conducts field checks and uses forms to determine if trainings are occurring and that knowledge transfer takes place. The feedback is used to help steer trainings for the FFS leaders 27 who are having trouble teaching their FFS students. These observations are obtained by testing FFS students on technical questions. Unintended Results (positive and negative)  Positive – AAEP II has not observed any new"/>
    <s v="unintended positive consequences"/>
    <s v="of the program in the 4th Quarter of 2016.  Negative – AAEP II has not observed any negative consequences from the WP. 28 V. FINANCIAL REPORT YEAR 2 Budget Line Item &amp; sub-line items Qtr 1 (Oct-Dec 2015) Qtr 2 (Jan-Mar 2016) Qtr 3 (Apr-Jun 2016) Qrtr 4 (July- Sept) A. Personnel $ 66,280 $ 68,972 $ 67,939 $ 62,545 B. Fringe Benefits $ 30,695 $ 31,594 $ (2,279) $ 17,230 C. Travel $ 6,263 $ 17,426 $ 11,024 $ 2,944 D. Equipment E. Materials and Supplies $ 456,345 $ 374,371 $ 381,863 $ 633,042 F. Contractual Services (including Security) $ 89,754 $ 86,079 $ 87,978 $ 41,072 G. US Subawards $ 1,187,376 $ 1,693,474 $ 1,926,982 $ 450,846 H. Tuition $ - $ - $ - $ - I. Other Direct Costs (Annual Extn Conf) $ - $ - $ 316,141 $ - SUB-TOTAL DIRECT COSTS $ 1,836,713 $ 2,271,914 $ 2,789,648 $ 1,166,607 INDIRECTS $ 203,794 $ 222,700 $ 351,376 $ 291,652 TOTAL DIRECT &amp; INDIRECT COSTS $ 2,040,507 $ 2,494,614 $ 3,141,024 $ 1,458,259 29 VI. CHALLENGES and ACTIONS TAKEN Issues/Challenges in Year 2 Solutions (e.g., actions taken to address challenges) Country-wide Security. Security Intelligence and Safety Measures. Since the inception of AAEP I, the security situation across a large portion of the project area has presented the most significant implementation issue. The same was true in Year 2. This year saw continued deterioration of security in the northern part of the country. However"/>
    <s v="AAEP II Annual Report FY 2016 (Oct 2015-Sept 2016"/>
    <s v="e-page 34"/>
    <s v="No UC found"/>
    <x v="0"/>
    <s v="Annual Monitoring Report"/>
    <s v="Monitoring Report"/>
    <s v="Agricultural development"/>
    <s v="Agriculture"/>
    <s v="NO"/>
    <s v="Unintended Results (positive and negative) Positive – AAEP II has not observed any new unintended positive consequences of the program in the 4th Quarter of 2016.  Negative – AAEP II has not observed any negative consequences from the WP."/>
  </r>
  <r>
    <n v="3"/>
    <n v="7"/>
    <s v="PA-00M-2J7_Congo DR_20 March 2016.pd"/>
    <s v="household and facility level . n Recent contact with a nurse is an explanatory variable for several positive health-seeking behaviors, such as use of ORS for childhood diarrhea, using bed net for malaria prevention and getting child tested for malaria . Contact with a health provider was more frequent in the health center and most people are already using the formal health system . The positive health-seeking behavior does not reflect increased outreach by the health workers . n Given that prices for services remained stable between baseline and endline and yet women paid more for services during their last visit to a health facility, this implies women are obtaining more services per visit than in the past . This is corroborated by the increase number of curative and preventative visits . The incentivized services at the RBF HCs showed significant increase from baseline and also in relation to the comparison facilities. Such services include: outpatient curative consultations (new and old cases), antenatal consultations, institutional deliveries, obstetric referral, modern contraceptive use, and tetanus toxoid vaccination. Similarly, FOSACOF scores at HCs and GRH level improved, which indicate the inputs for providing quality care are better in the RBF group. RBF activity did not have a"/>
    <s v="negative effect"/>
    <s v="on the availability or quality of non-targeted services. For example, improved water source at the household level and continuous water supply in the facility (a non-incentivized service) increased significantly in RBF health zones. None of the MPA service indicators declined in terms of either quantity or quality due to RBF activities. Hence, there is no indication of any issues with distortion (taking attention away from non-incentivized services, which is a potential risk of RBF approaches). On the contrary, there is sufficient evidence that non-incentivized services improved; this may be because incentivized targets are potentiated. As FOSACOF was the only RBF-incentivized indicator at GRHs and it does not include measurements of the quantity or quality of services, the conclusion above is limited to the health centers. No conclusion can be drawn regarding the RBF impact on hospital services. Moreover, this evaluation question is directed to health centers only. n Children are not being routinely treated for malaria upon diagnosis in the health facilities, possibly due to the lack of availability of antimalarial medications in the health facilities . Malaria treatment appears to be a systematic problem across all HZs. Even in the two zones without a statistically"/>
    <s v="Impact evaluation : results-based financing in the Democratic Republic of Congo"/>
    <s v="e-page 16"/>
    <s v="No UC found"/>
    <x v="1"/>
    <s v="Evaluation"/>
    <s v="Evaluation"/>
    <s v="Results-Based Health Care Financing"/>
    <s v="Health"/>
    <s v="NO"/>
    <s v="RBF activity did not have a negative effect on the availability or quality of non-incentivized services."/>
  </r>
  <r>
    <n v="3"/>
    <n v="7"/>
    <s v="PA-00M-2J7_Congo DR_20 March 2016.pd"/>
    <s v="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rigid, however, but rather treated on a case-by-case basis. On probing, none of the respondents alluded to any"/>
    <s v="unintended negative effects"/>
    <s v="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Negative consequences 1 . Issue of equity was not addressed. By design, IHP’s pilot RBF"/>
    <s v="Impact evaluation : results-based financing in the Democratic Republic of Congo"/>
    <s v="e-page 16"/>
    <s v="No UC found"/>
    <x v="1"/>
    <s v="Evaluation"/>
    <s v="Evaluation"/>
    <s v="Results-Based Health Care Financing"/>
    <s v="Health"/>
    <s v="NO"/>
    <s v="On probing, none of the respondents alluded to any unintended negative effects of RBF related to gaming, distortion, or cherry-picking."/>
  </r>
  <r>
    <n v="2"/>
    <n v="7"/>
    <s v="PA-00M-2J7_Congo DR_20 March 2016.pd"/>
    <s v="GRHs, and ECZs and achieving desired results . IHP’s RBF design took into consideration the MSP’s RBF policy directives concerning the underlying principles, the implementing entities and their roles, and the levels of contractualization, as well as the entities that execute a RBF program. n IHP encountered a wide range of environmental factors that hindered RBF implementation and negatively influenced the results in a variety of ways . Notwithstanding, the design of the pilot RBF was feasible considering the difficult environmental conditions of DRC . Environmental factors were related to civil unrest and insecurity, geographic inaccessibility, and poor infrastructure. Indeed, the evaluation team was detained a few times by rebel groups during the baseline data collection. The nurse-to-population ratio is far below the WHO recommendation of at least 2 nurses per 1000 population. n The existing health system has serious resource management issues . There is an inadequate budget to provide regular (or any) salaries to health staff, support for regular facility supervision is lacking, and most of the facilities are not equipped to the standard level of infrastructure and equipment . EVALUATION QUESTION 8: What are the unintended consequences of the intervention? n RBF implementation clearly had positive unintended consequences . n Negative"/>
    <s v="unintended consequences"/>
    <s v="related to gaming, cherry-picking, and distortion were not found, but cannot be ruled out . n The opportunity to receive payment for their services motivated health providers to comply with RBF procedures and guidelines . RBF introduced concepts of quality of care, target setting, business planning, work planning, and technical verification. The pilot RBF introduced some technically complex attributes, such as (a) stringent measurements (e.g., FOSACOF) tied to performance payments, (b) business plans, (c) technical verification, (d) individual health worker performance evaluations using the index tool, (e) staff training for the introduction of RBF strategies and tools, and (f ) community household surveys for counter verifications. IHP RBF, by design, does not address the aforementioned differences in target population socioeconomic status, type of organization, and geographic variations. The RBF design lacked demand-side incentives such as fee exemptions or waiver schemes financed through RBF for the benefit of the poor. On the supply side, the RBF design did not offer bonuses for remote environs. This could lead to unintended inequities. C O N C L U S I O N n 5 7 RECOMMENDATIONS EVALUATION QUESTION 1: Is there evidence of change among health centers in the quantity and quality of services"/>
    <s v="Impact evaluation : results-based financing in the Democratic Republic of Congo"/>
    <s v="e-page 17"/>
    <s v="No UC found"/>
    <x v="1"/>
    <s v="Evaluation"/>
    <s v="Evaluation"/>
    <s v="Results-Based Health Care Financing"/>
    <s v="Health"/>
    <s v="NO"/>
    <s v="Negative unintended consequences related to gaming, cherry-picking, and distortion were not found, but cannot be ruled out."/>
  </r>
  <r>
    <n v="3"/>
    <n v="7"/>
    <s v="PA-00M-2J7_Congo DR_20 March 2016.pd"/>
    <s v="can read and/or write) 48% 48% 47% 47% Not Literate (cannot read nor write) 52% 52% 53% 53% Mean age of respondent (years) 27 .2 27 .7 27 .4 28 .1 Employment status of household head Employed (salaried + self - employed) 97% 95% 96% 95% Other 3% 5% 4% 5% ‡Literate is defined as the respondent who reported that she can read and write; illiterate is defined as the respondent who reported that she can only read and cannot write, OR cannot read or write . Source: Household surveys, 2013, 2015 Key: *p&lt;=0 .05 at endline Overview of significant findings A summary of the significant findings related to the preventive, curative and promotional, management, and community activities described in Table 3 is shown on the following pages. Table 5 (next page) shows the contracted indicators and summarizes the difference the pilot RBF intervention made on the HC service delivery indicators. Key: Significant and positive changes are colored green, significant and negative changes are colored red, and variables with no significant changes between baseline and endline are colored grey. The significant positive changes seen for indicators 3, 6, 7, and 8 were attributable to RBF interventions. None of the indicators showed"/>
    <s v="negative (undesired) results"/>
    <s v="due to RBF intervention. Table 6 on page 25 shows other non-contracted indicators, where significant differences were found, using the same colors as in Table 5. Among the 14 Additional Services indicators, seven showed differences attributable to RBF activities. Among the Promotion indicators, 4/7 showed significant changes attributable to RBF, while among the Facility Management indicators the rate was 8/9. These findings, with these respective numerators and denominators and significance values, will be discussed in more detail in the following pages. 2 4 n IMPACT EVALUATION: RESULTS-BASED F INANCING IN THE DEMOCRATIC REPUBLIC OF CONGO Table 5 . RBF services contracted and the difference the pilot RBF intervention made on HC service delivery No . RBF contracted indicators at HCs Indicators evaluated RBF Impact Results (baseline vs . endline) DID Intervention Group Comparison Group 1 Rate (number) of coverage with DPT- HepB Hib 3 Average number of children who received DPT1 vaccine at the HF over the past year‡‡ 2 Proportion (number) of pregnant women who received 2 doses of TT injections Percentage of pregnant women received at least two TT injections‡ 3 Rate (number) of use of antenatal care services Average number of antenatal care consultations in the"/>
    <s v="Impact evaluation : results-based financing in the Democratic Republic of Congo"/>
    <s v="e-page 33"/>
    <s v="No UC found"/>
    <x v="1"/>
    <s v="Evaluation"/>
    <s v="Evaluation"/>
    <s v="Results-Based Health Care Financing"/>
    <s v="Health"/>
    <s v="NO"/>
    <s v="None of the indicators showed negative (undesired) results due to RBF intervention."/>
  </r>
  <r>
    <n v="4"/>
    <n v="8"/>
    <s v="PA-00M-93D_Congo DR_August 2016.pdf"/>
    <s v="Framework  Baseline Report  Annual Report and IPTT Years (1,2,3,4,5)  Pre-midterm Presentation  Midterm Evaluation Report  MYAP FY12 Narrative Report  Success Stories FY16  Status Map  Strategic Objective Map and Project Site List  Quarterly Reports  Agricultural Value Chains Analysis and Market Development Strategic Plan ADRA  Proposal  Baseline Report  Annual Report and IPTT Years (1,2,3,4,5)  2012 Prep Narrative  Project Sites Description  Formative Research Outline  Annual Report Operational Research  Annual Report FY2011  Mid Term Evaluation Report  Annual Survey Reports  Commodity Status Reports  Project Site List  Health Services Assessment  Formative Research Report  Marketing Presentation  WEG Sociocultural Study Report Food for the Hungry  Annual Reports and IPTT Years (1,2,3,4,5)  NEFAP Proposal, Revised  Results Framework  NEFAP Baseline Survey Report  Final Report  Gender Barrier Analysis  Midterm Evaluation Report  Results Framework  Organigram  Program Site list  Program Management Team Meeting Notes 96 A3. Summary Table of Mercy Corps Program Findings Conclusions Recommendations Respondents indicate successful transfer of knowledge nutrition, agr, savings, value chain SBCC was effective, successfully transferring knowledge to beneficiaries. SBCC trainings should be continued, but with a clear and improved process for handing over training leadership and cascading. Coach first-line beneficiaries. Non-beneficiaries not reached; respondents express breakdown after direct beneficiaries. Follow-on trainings were weaker, and"/>
    <s v="spillover"/>
    <s v="to non-beneficiaries was poor. Women and men report performing same traditional roles, though awareness changed. SBCC activities help to alter perceptions of men’s and women’s roles. Respondents unclear about how programs will continue and handover of responsibility. Lack of faith that programs will continue effectively after the FFP programs end. Respondents report help from CIGs in producing and marketing; getting loans CIGs helped production and were bolstered by microfinance programs. Local interest groups and associations should be fortified and continued as a means to generate shared resilience. They must be well organized and capitalize on initial excitement. More onion and cassava stored; aided by participation in agr. Associations. Agr. programs increased household incomes, esp. through storage and better sales. Respondents express lack of formal banking, reliance on VSLA to help in times of need. VSLA serves as critical safety net, improving access to health care, offsetting crisis costs Participants in associations report satisfaction: credit access, better food access. Project associations (LCD, VSLA, CIG, VAA) improved access to credit and food. Participants report frequent interaction with nurses and lead mothers Awareness has increased on health and nutrition issues (vaccines, diet, infant care) Nutrition programs should focus on clear area of"/>
    <s v="Development food assistance programs in the Democratic Republic of Congo : final performance evaluation report"/>
    <s v="e-page 108"/>
    <s v="No UC found"/>
    <x v="1"/>
    <s v="Evaluation"/>
    <s v="Evaluation"/>
    <s v="Food Security /Health/ Child Nutrition"/>
    <s v="Health"/>
    <s v="NO"/>
    <s v="Follow-on trainings were weaker, and spillover to non-beneficiaries was poor"/>
  </r>
  <r>
    <n v="4"/>
    <n v="8"/>
    <s v="PA-00M-93D_Congo DR_August 2016.pdf"/>
    <s v="production has increased since ADRA came because I 40 use products to protect my crops from insects, and I make enough money selling my produce to meet my family’s needs.” Focus group discussants provided similar information in the village of Muhongoza, where several beneficiaries reported that their living conditions had improved. The following testimonies are from a mixed focus group of project beneficiaries in Muhongoza: - “… I can easily pay for healthcare and sometimes buy other seed, and I’m educating my children now.” -“I can cover my household’s healthcare and buy good food thanks to ADRA …” - “… now I can buy clothes and I also run a small business. The Jenga project taught us how to be autonomous… “ - “We learned how to save and because of that I’ve been able to build a metal house.” Some shortcomings in livelihood improvement were apparent to the evaluation team. First, data from household observations showed that while livelihoods improved for some respondents, others in very close proximity had not seen similar improvements in their living conditions. This appeared to be a result of the targeted nature of livelihood improvement programs; they serve those invited to take part, but it is much more difficult to engender"/>
    <s v="spillover"/>
    <s v="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Finally, the impact from credit programs was tangible and almost immediate, whereas the impact from protecting and storing crops comes only after a season or more. For that reason, many focus group participants expressed greater satisfaction with the former, even if the long-term economic benefits from the latter are equally appealing. 4. Changes in Nutrition Practices During the period of Jenga Jamaa II, ADRA implemented the following activities and trainings related to nutrition and health:  Vaccinations for young children  Family planning (contraception, child spacing)  Pre- and post-natal consultations  Training in exclusive breastfeeding for children under 6 months and in exploiting colostrum milk at birth 41  Nutritional recommendations for children under 5 and for pregnant women  Promotion and assistance of childbirths at local health centers  Handwashing, latrine use, and disposal practices for trash On the whole, parents recognize that there is a difference between the"/>
    <s v="Development food assistance programs in the Democratic Republic of Congo : final performance evaluation report"/>
    <s v="e-page 52"/>
    <s v="No UC found"/>
    <x v="1"/>
    <s v="Evaluation"/>
    <s v="Evaluation"/>
    <s v="Food Security /Health/ Child Nutrition"/>
    <s v="Health"/>
    <s v="NO"/>
    <s v="This appeared to be a result of the targeted nature of livelihood improvement programs; they serve those invited to take part, but it is much more difficult to engender spillover when much of the benefit comes from access to loans and crop storage. Furthermore, other agencies are involved in similar programs in Fizi, Uvira, and Kalehe, and focus group discussions with beneficiaries and non-beneficiaries both indicated that they were often unclear about the actors behind specific program activities (see FG1, Kahama; FG2 Kahama)."/>
  </r>
  <r>
    <n v="4"/>
    <n v="8"/>
    <s v="PA-00M-93D_Congo DR_August 2016.pdf"/>
    <s v="project how those collaborations might continue. Informants also noted the DFAP-related committees collaborated successfully with other local partners and NGOs regarding land use rights. Those linkages may be beneficial to agricultural extension in the long-term. Nurses working with Mother Leaders contributed effectively to the spread of health and nutrition information. 3. Changes in Household Incomes and Livelihoods  How do beneficiaries feel the project interventions influenced household incomes and livelihoods? o Beneficiaries expressed tangible returns to household income as a result of certain ADRA activities. In particular, credit opportunities were cited as providing real returns in relatively short time spans. Farmers also expressed that efforts to fight plant diseases made an important impact on their ability to profit from cassava and crops by keeping a larger share of their produce healthy, and improved storage opportunities also yielded better returns, though these agricultural benefits typically appeared only after a year or more. In general, the positive impact of program interventions on income generation seemed to come in removing some of the uncertainty that individuals face in vulnerable environments. It should 51 be noted that the successful income-generating interventions tended to target individuals (i.e. women, farmers) with little potential for"/>
    <s v="spillover"/>
    <s v=". As a result, potential indirect beneficiaries living in close proximity to those households saw the impact but could not themselves take advantage of the interventions.  Which interventions had greater or lesser influence on household incomes and livelihoods? Why? o The VSLAs and the interventions that allowed farmers to keep their crops healthy and stored safely had stronger impacts on household incomes, because the benefits were clearly targeted to individuals and typically materialized within a year. Beneficiaries did not describe notable impacts from the drainage activities, irrigation, or diversifying of crops, all of which should generate improved returns to agriculture. Those interventions may have appeared less successful to participants because the process from intervention to household income improvement takes longer to materialize. 4. Changes in Nutrition Practices  The three DFAPs adopted different models 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s v="Development food assistance programs in the Democratic Republic of Congo : final performance evaluation report"/>
    <s v="e-page 63"/>
    <s v="No UC found"/>
    <x v="1"/>
    <s v="Evaluation"/>
    <s v="Evaluation"/>
    <s v="Food Security /Health/ Child Nutrition"/>
    <s v="Health"/>
    <s v="NO"/>
    <s v=" It should be noted that the successful income-generating interventions tended to target individuals (i.e. women, farmers) with little potential for spillover ."/>
  </r>
  <r>
    <n v="4"/>
    <n v="8"/>
    <s v="PA-00M-93D_Congo DR_August 2016.pdf"/>
    <s v="committed local leader was involved. They also lacked the autonomy that would be needed for sustained effectiveness beyond the life of the project. Program Effectiveness in Meeting Core Objectives This section outlines the effectiveness of Food for the Hungry’s Tuendelee Pamoja II program, as it relates to the core objectives of the program. It draws on the evidence, strengths, and weaknesses presented above. Please refer to the sub-sections above for the evidence underpinning these summary comments on the Food for the Hungry DFAP. 1. Effectiveness of Training Models and BCC  How well did the “training of trainers” and “cascade training” models and other modes of BCC contribute to the dissemination of information, skills, and knowledge, and with what accuracy? o There is some evidence that indirect beneficiaries were trained by the direct beneficiaries of the program. The dissemination of skills and knowledge remained fairly limited however, and frustration with the materials and formatting of training undermined the potential for widespread behavioral change.  What evidence exists to suggest that information, skill, and/or knowledge “spilled-over” from direct program participants to non-participants? o Evidence from mini-surveys indicates that indirect beneficiaries did benefit from trainings to some degree. Regarding"/>
    <s v="spillover"/>
    <s v="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 How did the rate/accuracy of applying the knowledge and skills change at the various levels? 73 o The rate and effectiveness of trainings for direct beneficiaries themselves was undermined by a haphazard training format and schedule; this made it difficult for beneficiaries to get in a training rhythm and maintain the gains they had made from one period to another. Frustration with training materials and with lessons that were not tailored to local needs further limited the spread of skills and knowledge to indirect beneficiaries. 2. Strength of Linkages to Markets and Public Services  What is the current nature and strength of linkages between target beneficiaries and local market actors (e.g. increased access to inputs and credit, increased sales, etc.)? o The nature of links to markets hinged largely on increased opportunities for credit"/>
    <s v="Development food assistance programs in the Democratic Republic of Congo : final performance evaluation report"/>
    <s v="e-page 84"/>
    <s v="No UC found"/>
    <x v="1"/>
    <s v="Evaluation"/>
    <s v="Evaluation"/>
    <s v="Food Security /Health/ Child Nutrition"/>
    <s v="Health"/>
    <s v="NO"/>
    <s v="Regarding spillover to non-participants who did not have contact with the program, it is difficult to assess the extent to which Food for the Hungry activities spilled over, because other projects in the region are also working on agricultural, literacy, nutrition, and health needs, and the non-participants that we interviewed were generally unable to assign responsibility for either the programs or the lessons they learned"/>
  </r>
  <r>
    <n v="4"/>
    <n v="8"/>
    <s v="PA-00M-93D_Congo DR_August 2016.pdf"/>
    <s v="1. Effectiveness of Training Models and BCC  How well did the “training of trainers” and “cascade training” models and other modes of BCC contribute to the dissemination of information, skills, and knowledge, and with what accuracy? o The training of trainers and cascade model of training were not sufficiently effective. Educational material bolstered the spread of knowledge in some of the training programs, but the training of just one cohort during the five-year period limited the pool of first-line beneficiaries who might then have transmitted knowledge and skills to indirect beneficiaries. The evaluation team heard and observed little regarding the transfer of skills to indirect beneficiaries, and little systematic effort was undertaken to build a broader community of informed and trained community members.  What evidence exists to suggest that information, skill, and/or knowledge “spilled-over” from direct program participants to non-participants? 49 o Spillover to non-participants came largely in the form of household members who benefited from the loans taken by a direct beneficiary family member. This is particularly the case with respect to educational opportunities and improved resources from new small businesses. Outside of the household, the evaluation team did not see evidence that"/>
    <s v="spillover"/>
    <s v="to non-participants was taking place. The limited number of direct beneficiaries trained in the program subsequently limited the number of non-participants who might have been exposed to program benefits indirectly.  How did the rate/accuracy of applying the knowledge and skills change at the various levels? o Like the Mercy Corps DFAP, a steep drop-off was evident in the acquisition of program skills and knowledge from the direct beneficiaries to potential indirect beneficiaries. Evaluating the question instead by population sub- groups, the application of new skills and knowledge was particularly strong for women beneficiaries in the ADRA program. They took what appeared to be better advantage of credit programs to start small businesses, and their progress in literacy programs also stood out in comparison to their male counterparts. Young women with newborn children made noteworthy progress in terms of nutrition and health knowledge. 2. Strength of Linkages to Markets and Public Services  What is the current nature and strength of linkages between target beneficiaries and local market actors (e.g. increased access to inputs and credit, increased sales, etc.)? o The nature of links between beneficiaries and local market actors centered largely on improving the ability of farmers"/>
    <s v="Development food assistance programs in the Democratic Republic of Congo : final performance evaluation report"/>
    <s v="e-page 61"/>
    <s v="No UC found"/>
    <x v="1"/>
    <s v="Evaluation"/>
    <s v="Evaluation"/>
    <s v="Food Security /Health/ Child Nutrition"/>
    <s v="Health"/>
    <s v="NO"/>
    <s v="Outside of the household, the evaluation team did not see evidence that spillover to non-participants was taking place. The limited number of direct beneficiaries trained in the program subsequently limited the number of non-participants who might have been exposed to program benefits indirectly."/>
  </r>
  <r>
    <n v="5"/>
    <n v="9"/>
    <s v="PA-00M-RK4_Kenya Senegal Rwanda Nige"/>
    <s v="activity will be added after the Knowledge Management, Uptake and Application Planning is finalized in collaboration with all consortium partners, thus leveraging each organization’s ongoing activities and network of collaborators and partners. MERCY CORPS CISRI: Quarterly Report | October – December 2016 7 2.3 Challenges and Corrective Action As the CIRSI consortium kicked off its work this quarter, few challenges have been faced thus far. IRI noted some logistical difficulties associated with ICCS5 room reservations; however, they’ve received positive signals from the conference organizers that the space will be secured soon. In addition, PAC noted that they had to replace the Participatory Systems Analysis Senior Advisor they originally identified because he was unavailable for the Cape Town workshop. The position has since been filled by an experienced PMSD facilitator and trainer of trainers who will work closely with the PAC Workstream 2 team on methodology development and adaptation. A more general consortium challenge has been in determining the right level and amount of communication across the partners, and the most effective platforms for sharing and soliciting information. The goal is to make communication efficient without becoming distracting; this process is being improved through open discussion with the partners. 2.4 Communication Opportunities, Unexpected"/>
    <s v="Outcomes and Learnings No unexpected"/>
    <s v="outcomes or learnings were noted this quarter, as work just began. However, a number of uptake and communication opportunities are anticipated for Quarter 2, including an IRI-led Methodological Review workshop at ICCS5 and potential oral presentations by IRI and Mercy Corps (which were not in the original work plan but present new opportunities to share our work). Work to set-up the Climate Links CISRI project site is also underway. An output achieved in Q1 that was not listed in the work plan is the creation of a concept note in response to a call for proposals1 to assess the impact of CCAFS projects. The concept note, co-written by HURDL and ICRAF, presents an opportunity to leverage the CISRI project to conduct an ex-post impact assessment of CIS in Rwanda and Senegal (two of the targeted sites for the CISRI project, which are also CCAFS sites). A funding decision will be made in the next weeks. 2.5 Questions or Discussion Points for Advisory Group No questions or discussion points were yet raised for the Advisory Group. However, CISRI looks forward to sharing their methodology and research to date in Cape Town with potential advisory board members. 3"/>
    <s v="Climate Information Services Research Initiative (CISRI)"/>
    <s v="e-page 8"/>
    <s v="No UC found"/>
    <x v="2"/>
    <s v="Quarterly Monitoring Report"/>
    <s v="Monitoring Report"/>
    <s v="Climate Change / Agriculture"/>
    <s v="Climate Change"/>
    <s v="NO"/>
    <s v="Unexpected Outcomes and Learnings  No unexpected outcomes or learnings were noted this quarter, as work just began."/>
  </r>
  <r>
    <n v="6"/>
    <n v="10"/>
    <s v="PA-00M-T5W_Uganda Mozambique Sierra "/>
    <s v="100 80 (15.44) 83 (12.99) 52 (10.34) 70 (12.75) LRD 100–500 234 (45.17) 257 (40.22) 210 (41.75) 237 (43.17) LRD 600–1,000 68 (13.13) 77 (12.05) 79 (15.71) 57 (10.38) More than LRD 1,000 58 (11.20) 94 (14.71) 61 (12.13) 47 (8.56) Don’t know/no answer 4 (0.77) 1 (0.16) 3 (0.60) 1 (0.18) Abbreviations: ABE, alternative basic education; LRD, Liberian dollars; SD, standard deviation. Young women participating in HealthyActions were 13% more likely to report using a modern contraceptive method than women in the control group. Global Health: Science and Practice 2016 | Volume 4 | Number 3 443 Intensive Group Learning and On-Site Services to Improve SRH www.ghspjournal.org http://www.ghspjournal.org likely to report using an implant than those in the control group. Substantial improvements were seen in HIV counseling and testing after participating in HealthyActions (Table 4). At endline, 42% of individuals in the control group reported having been tested for HIV compared with 88% in the treatment group. After adjusting for base- line probability and other potential confounders, participation in HealthyActions resulted in a 45% increase in the probability that an individual had ever been tested for HIV and knew the result (Po.001). There was no"/>
    <s v="differential effect"/>
    <s v="of the intervention for HIV testing among men versus women, nor by age. Intention to test was high in both groups at baseline; however, learners in treatment sites had a 6% higher probability than those in the control sites to report plan- ning to get an HIV test in the upcoming year (Po.001). Benefits of participating in HealthyActions were concentrated among youth under the age of 19, particularly related to knowledge of HIV and where to get tested. On average, youth under the age of 19 in HealthyActions sites were 32% more likely to know where to get an HIV test than their counterparts in the control sites (Po.001). A 3-way interaction term between assessment period, intervention exposure, and age was also found to be highly significant (P = .02), indicat- ing that the intervention had a positive, differ- ential effect on adolescents 15–19 years old compared with the general population of learn- ers in the study. Girls under the age of 19 also showed increased knowledge of where to obtain an HIV test as a result of HealthyActions: ado- lescent girls in HealthyActions sites were 40% (Po.001) more likely to report knowing where to obtain"/>
    <s v="Intensive Group Learning and On-Site Services to Improve Sexual and Reproductive Health Among Young Adults in Liberia: A Randomized Evaluation of HealthyActions"/>
    <s v="e-page 96"/>
    <s v="No UC found"/>
    <x v="3"/>
    <s v="Evaluation / Journal Article"/>
    <s v="Evaluation"/>
    <s v="Health / Family Planning"/>
    <s v="Health"/>
    <s v="NO"/>
    <s v="There were no differential effects of the intervention for HIV testing among men versus women, nor by age. "/>
  </r>
  <r>
    <n v="7"/>
    <n v="11"/>
    <s v="PA-00M-JDB_Nigeria_January 31, 2017."/>
    <s v="local community leaders, fieldwork, etc.) followed by analysis of the collected information. Based on the data analysis, mitigation measures and recommendations were presented. In order to complete the data collection required for the project, the consultant engineer used several sources, which include general information gathered through meetings with key informants such as local community leaders and other relevant stakeholders in the communities. In addition to meetings with relevant stakeholders and local community leaders, further data was collected through observatory field visits to consolidate the understanding of the environmental setting. The nine locations of the proposed boreholes, along with the surrounding areas, were visited and investigated. Social impacts were assessed through public discussion and one-on-one interactions during the conducted site visits. Quarterly Progress Report, #6 Submitted January 2017 7 The construction and infrastructure installation for the project mainly consists of nine boreholes spread around nine sites within the northeastern Nasarawa and Benue states. For each borehole, there will be drilling of a well, pump installation and construction of steel towers with 4 PVC tanks mounted on top. Overall, the information gathered during the assessment revealed that the positive impact of the project on the communities assessed outweigh the negative"/>
    <s v="effects. The negative"/>
    <s v="effects mainly revolve around operating heavy-duty trucks and drilling activities, which are minimal and temporary due to the size of the projects. As for the positive effects, the population in the communities will have access to clean water as the borehole sites have been certified to be of high quality and free from pollutants. There have been challenges however, in getting further approval from USAID for a small community water scheme, which would provide water in the interim while the assessments are conducted. This is important because the assessments can take a significant amount of time to conduct. For instance, after the environmental impact assessment of the proposed water project sites, water quality assessments need to be conducted. Though these measures are meant to ensure high quality water is provided, it also has the down side of slowing implementation and the communities have begun to doubt whether ECPN is really going to provide the water it promised. 2.1.5 Needs Assessment &amp; Evaluation of Social Services for Quick Impact Projects Community needs assessment and evaluation of social services in Nassarawa and Benue states. Photo Credit: PARE, December 2016 From December 5 - 15, 2016, PARE and Mercy Corps, in collaboration with local"/>
    <s v="ENGAGING COMMUNITIES FOR PEACE IN NIGERIA"/>
    <s v="e-page 15"/>
    <s v="No UC found"/>
    <x v="4"/>
    <s v="Quarterly Monitoring Report"/>
    <s v="Monitoring Report"/>
    <s v="Conflict resolution"/>
    <s v="Peace"/>
    <s v="NO"/>
    <s v="Overall, the information gathered during the assessment revealed that the positive impact of the project on the communities assessed outweigh the negative effects. The negative effects mainly revolve around operating heavy-duty trucks and drilling activities, which are minimal and temporary due to the size of the projects."/>
  </r>
  <r>
    <n v="8"/>
    <n v="12"/>
    <s v="PA-00M-BJV_Pakistan_January 2016.pdf"/>
    <s v="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
    <s v="adverse impact"/>
    <s v=".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
    <s v="USAID- Dairy Project, Quarterly Progress Report-October – December 2015"/>
    <s v="e-page 29"/>
    <s v="No UC found"/>
    <x v="5"/>
    <s v="Quarterly Monitoring Report"/>
    <s v="Monitoring Report"/>
    <s v="Agriculture/ Dairy"/>
    <s v="Agriculture"/>
    <s v="YES"/>
    <s v="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
  </r>
  <r>
    <n v="8"/>
    <n v="13"/>
    <s v="PA-00M-KPB_Pakistan_January 2017.pdf"/>
    <s v="issues observed in this quarter relating to the compliance which need attention from management. The issues were discussed with zonal management for their redress:: Issue Mitigation Measure WLEWs were touching, directly with hand, the needle of syringe after injecting it to an animal. This practice can transfer zoonotic diseases to WLEW’s. Drinking water for WLEWs is not fit for drinking Drinking water with good taste should be provided to beneficiaries B.D syringe and drenching gun was washed in the same used water again and again. Needle has to be changed for each new animal; the issue has been discussed previously as well. Instruction about one time use of needle but it is has not been practically adopted. Needle has to be changed for each new animal treatment There was no arrangement of washing hands after treatment of animals at field camp This practice can infect WLEW’s through cross contamination. Hand washing facility should be available at site with anti-bacterial soap. Restraining the animals practice was in place for treatment This practice leads to safety hazard for WLEWs WAY-FORWARD AND CONCLUSION: By and large, Dairy Project is observing compliance in most of its activities; the project has minimal environmental"/>
    <s v="adverse impact"/>
    <s v=". However, there were some instances, where improvement was required. In such cases, necessary directions have been given to Operations Department for remedial measures. The Dairy Project believes in continual improvement and efforts will be made to improve the environmental compliance. 25 | P a g e Resident of 323EB, Tehsil Burewala, District Vehari, Nazia Majeed received the refresher course trainings from USAID- DRDF Dairy Project under its Women Livestock Extension Workers (WLEWs). She heard about the Dairy Project’s refresher trainings at a community meeting at her village. Subsequently, she appeared in an interview and got selected for the course. The USAID – DRDF Dairy Project team assisted Nazia in reinforcing her earlier WLEW training, and learning animal disease prevention and basic livestock handling techniques, including measures relating to timely and scheduled provision of vaccinations. Nazia’s new knowledge has increased her monthly income, “I participated in the USAID-DRDF Dairy Project training course and I am now able to help nurture the dairy animals of my village. In the past three months, my average monthly profit has been PKR 5,167 (USD 50).” The USAID – DRDF Dairy Project team aims to continue providing support and guidance to women by equipping them with relevant knowledge"/>
    <s v="USAID- Dairy Project, Quarterly Progress Report-October – December 2016"/>
    <s v="e-page 14"/>
    <s v="No UC found"/>
    <x v="5"/>
    <s v="Quarterly Monitoring Report"/>
    <s v="Monitoring Report"/>
    <s v="Agriculture/ Dairy"/>
    <s v="Agriculture"/>
    <s v="YES"/>
    <s v="By and large, Dairy Project is observing compliance in most of its activities; the project has minimal environmental adverse impact. However, there were some instances, where improvement was required. In such cases, necessary directions have been given to Operations Department for remedial measures"/>
  </r>
  <r>
    <n v="8"/>
    <n v="14"/>
    <s v="PA-00M-KPK_Pakistan_31-July-2016.pdf"/>
    <s v="areas during 2010-11; and  30% (54 out of 182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SGAFP’s Quarterly Progress Reports (April-June, 2016) for U.S. AFP Page 18  attended monthly UNDSS security meetings;  visited proposed retreat sites on May 3, 2016 and prepared a security review report;  issued event security plan/advice for annual retreat at Nathia Gali;  conducted event security for annual retreat at Nathia Gali from May 25, 2016 to May 27, 2016;  issued security advisory and monitored security situation for Yaum-e-Ali (27 Jun, 2016);  conducted on job training for SGAFP Security Guards on Jun 3, 2016;  issued Security Advisory for the holy month of Ramazan;  conducted security risk assessment report of 31 districts for different projects of applicants;  submitted daily tracking report"/>
    <s v="SGAFP- Ambassador's Fund Program -Quarterly Progress Report (April-June 2016)"/>
    <s v="e-page 20"/>
    <s v="No UC found"/>
    <x v="5"/>
    <s v="Quarterly Monitoring Report"/>
    <s v="Monitoring Report"/>
    <s v="Small Grants (various areas)"/>
    <s v="Water and sanitation"/>
    <s v="NO"/>
    <s v="Majority of the projects at the grassroots level community needs do not create negative environmental impacts;"/>
  </r>
  <r>
    <n v="8"/>
    <n v="15"/>
    <s v="PA-00M-KPN_Pakistan_30-April-2016.pd"/>
    <s v="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SGAFP’s Quarterly Progress Reports (January-March, 2016) for U.S. AFP Page 20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2. Safety and Security Works During the reporting period, following activities were undertaken to ensure safety and security at SGAFP level:  Attended UNDSS Monthly security meetings;  Generated district wise security risk assessment report;  Conducted security risk assessment report of 39 districts for different projects of applicants;  Coordination SGAFP Staff Field Trip to Khanpur on 15 Feb, 2016.  Monitored and reported security situation after Mumtaz Qadris’ hanging in Adiala jail on 29 Feb, 2016.  Monitored and reported security situation after former MQM senator Mustafa Kamal press conference on 29 Feb, 2016.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 v="SGAFP- Ambassador's Fund Program -Quarterly Progress Report (Jan-Mar 2016)"/>
    <s v="e-page 20"/>
    <s v="No UC found"/>
    <x v="5"/>
    <s v="Quarterly Monitoring Report"/>
    <s v="Monitoring Report"/>
    <s v="Small Grants (various areas)"/>
    <s v="Water and sanitation"/>
    <s v="YES"/>
    <s v="Majority of the projects at the grassroots level community needs do not create negative environmental impacts;"/>
  </r>
  <r>
    <n v="8"/>
    <n v="16"/>
    <s v="PA-00M-KWC_Pakistan_31-Jan-2016.pdf"/>
    <s v="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being ensured. These 53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SGAFP’s Quarterly Progress Reports (October-December, 2015) for U.S. AFP Page 18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10. Safety and Security Works During the reporting period, following activities were undertaken to ensure safety and security at SGAFP level:  Attended three UNDSS security meeting during the quarter;  Attended OSAC (Overseas Security Advisory Council) Crisis Management Training at US Embassy Islamabad;  Provided security cover during shifting of office at new location;  Installed CCTV cameras at new office building;  Monitored security situation and also updated staff during Muharram 22-24 Oct, 2015;  Conducted security risk assessment of 15 districts required for processing of applications;  Submitted daily tracking report on location of field staff;  Compiled weekly security and safety incident reports;  Monitored general security at SGAFP offices;  Monitored access control procedures;  Provided travel security advices to SGAFP staff moving to field areas;  Managed monitoring / tracking of SGAFP staff in the field; and  Updated"/>
    <s v="SGAFP- Ambassador's Fund Program -Quarterly Progress Report (Oct-Dec 2015)"/>
    <s v="e-page 19"/>
    <s v="No UC found"/>
    <x v="5"/>
    <s v="Quarterly Monitoring Report"/>
    <s v="Monitoring Report"/>
    <s v="Small Grants (various areas)"/>
    <s v="Water and sanitation"/>
    <s v="YES"/>
    <s v="Key lessons learnt through compliance with environmental requirements:  · Majority of the projects at the grassroots level community needs do not create negative environmental impacts;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r>
  <r>
    <n v="9"/>
    <n v="17"/>
    <s v="PA-00M-MHG_Pakistan_31 October 2016."/>
    <s v="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
    <s v="Unintended Benefits"/>
    <s v="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
    <s v="Balochistan agriculture project (BAP) : final evaluation"/>
    <s v="e-page 30"/>
    <s v="No UC found"/>
    <x v="5"/>
    <s v="Evaluation"/>
    <s v="Evaluation"/>
    <s v="Agriculture"/>
    <s v="Agriculture"/>
    <s v="NO"/>
    <s v="only 15 percent reported unintended harm"/>
  </r>
  <r>
    <n v="8"/>
    <n v="18"/>
    <s v="PA-00M-PQQ_Pakistan_30-April-2017.pd"/>
    <s v="affected areas during 2010-11; and  32% (64 out of 202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undertaken for inclusion in the grant summaries;  Stress Management Training was conducted for SGAFP staff on 10 Jan 2017;  Repair of CCTV Cameras; SGAFP’s Quarterly Progress Reports (January-March 2017) for U.S. AFP Page 16  Review and submission of SGAFP Security plan/ procedures to Audit team on 25 Jan 2017.  Submission/ discussion of field teams tracking record with COP/DCOP.  Daily Tracking report on location of field staff is submitted.  Submission/ discussion of field teams tracking record with COP.  Special Security alerts issued sequel to recent terrorists’ attacks across the country.  Threat Alert/ advice issued after Sehwan Sharif BBIED attack.  Security Updating/ alerts for ECO summit (1 Mar"/>
    <s v="SGAFP- Ambassador's Fund Program -Quarterly Progress Report (Jan-Mar 2017"/>
    <s v="e-page 15"/>
    <s v="No UC found"/>
    <x v="5"/>
    <s v="Quarterly Monitoring Report"/>
    <s v="Monitoring Report"/>
    <s v="Small Grants (various areas)"/>
    <s v="Multi-sector small grants"/>
    <s v="YES"/>
    <s v="SGAFP experiences suggest that majority of grant projects aim to address grassroots level community needs and do not have any adverse negative environmental impacts."/>
  </r>
  <r>
    <n v="8"/>
    <n v="19"/>
    <s v="PA-00N-6WR_Pakistan_October 31,2017."/>
    <s v="affected areas during 2010-11; and  28% (64 out of 235 approved 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RA of 7 districts were done for different projects of applicants.  Preparation/ security advisory for event security “SGAFP Annual Retreat – 2017”.  Attended UNDSS Security meeting on 17 Aug, 2017 at Serena Business Complex.  Attended Overseas Security Advisory Council (OSAC) meeting in RAMADA Islamabad on 18 Aug 2017.  Conducted SGAFP Staff Orientation Training on Disaster Management – Earthquake on 21 Aug 2017.  Attended UNDSS Security meeting on 14 Sep, 2017 at Serena Business Complex.  Special Security Advisory for Muharram – 2017 is sent to all staff members including field teams.  Marine Security Contract has renewed with an addendum attached to basic contract.  Renewed Marine Security Services contract till completion of program.  Security guards supervision and vehicle movement"/>
    <s v="Ambassador’s fund program : 28th quarterly progress report, July-September 2017"/>
    <s v="e-page 14"/>
    <s v="No UC found"/>
    <x v="5"/>
    <s v="Quarterly Monitoring Report"/>
    <s v="Monitoring Report"/>
    <s v="Finance"/>
    <s v="Multi-sector small grantsMulti-sector small grants"/>
    <s v="YES"/>
    <s v="Majority of the projects at the grassroots level community needs do not create negative environmental impacts"/>
  </r>
  <r>
    <n v="8"/>
    <n v="20"/>
    <s v="PA-00N-6WT_Pakistan_July 31,2017.pdf"/>
    <s v="grants) of the funded grants/project have been identified with &quot;Negative Determination with Conditions&quot; on environment. The projects identified with possible negative impact on the environment went through detailed screening that involved preparation of checklists, mitigation plans, and monthly monitoring of these plans. Detailed environmental monitoring checklists have been prepared and compliance is ensured. SGAFP’s Quarterly Progress Reports (April-June 2017) for U.S. AFP Page 14 These 64 grants categorized as “Negative Determination with Conditions” involve small scale construction and irrigation and agricultural activities that generally do not have potential to cause adverse environmental impacts. These include construction/renovation of class-rooms, toilets, lining of water courses, extension/rehabilitation of Karez etc. These are managed through good construction management practices such as minimizing the disruption time, noise and dust for normal activities in the area, and provision of safety measures and temporary sanitation for workers/laborers. Moreover, negative impacts are mitigated through proper design meant to improve water use efficiency and reduce water losses, good practices of construction work management and setting up community based operation and maintenance mechanism. Key lessons learnt through compliance with environmental requirements:  Majority of the projects at the grassroots level community needs do not create"/>
    <s v="negative environmental impacts"/>
    <s v=";  Rigorous analysis at the project design stage is of paramount importance to preempt any negative environmental impact; and  Grant processing and implementation staff must be vigilant to assess the environmental impacts if any and ensure mitigation measures.  In order to avoid complications during implementation, the cost to be incurred on compliance with the environmental requirements needs to be identified and budgeted at the design and grant approval stage. 9. Safety and Security Works During the reporting period, “Diligence Management Consultants (DMC)” undertook the following key activities:  Security Risk Assessment of 7 districts were done for grant summaries.  Attended Senior Security Focal Persons (SSFPs) at Serena on April 13, 2017.  Security Advisory/ alert for SC verdict on Panama case and likely reaction on it, were issued.  Attended UNDSS monthly security meetings  Special Security Advisory on Eid/ Chand Raat was sent to all staff members.  Daily tracking of field staff locations.  Security guards supervision and vehicle movement monitoring. 10. Finance and Accounts The key activities related to Finance and Accounts include:  Prepared and submitted monthly operational advance request for May 2017.  Prepared and submitted monthly grant advance request for May 2017  Prepared and submitted monthly operational advance request for June 2017.  Prepared"/>
    <s v="Ambassador’s fund program : 28th quarterly progress report, April-June 2017"/>
    <s v="e-page 15"/>
    <s v="No UC found"/>
    <x v="5"/>
    <s v="Quarterly Monitoring Report"/>
    <s v="Monitoring Report"/>
    <s v="Finance"/>
    <s v="Multi-sector small grants"/>
    <s v="YES"/>
    <s v="Majority of the projects at the grassroots level community needs do not create negative environmental impacts"/>
  </r>
  <r>
    <n v="10"/>
    <n v="21"/>
    <s v="PA-00M-2XN_Mozambique Guatemala Rwan"/>
    <s v="experimental health service intervention. We used linear mixed regression models to test the study hypothesis that postpartum women attending immunization services for their infants aged 6–12 months in the intervention facilities will be more likely to use a modern contraceptive method than postpartum women attending immunization services for their infants aged 6–12 months in control group facilities. Results: We interviewed and analyzed data for 825 women from the intervention group and 829 women from the control group. Results showed the intervention had a statistically significant, positive effect on modern contraceptive method use among intervention group participants compared with control group participants (regression coefficient, 0.15; 90% confidence interval [CI], 0.04 to 0.26). Although we conducted a 1-sided significance test, this effect was also significant at the 2-sided test with alpha= .05. Among those women who did not initiate a contraceptive method, awaiting the return of menses was the most common reason cited for non-use of a method. Women in both study groups overwhelmingly supported the concept of integrating family planning service components into infant immunization services (97.9% in each group), and service data collected during the intervention period did not indicate that the intervention had any"/>
    <s v="negative effect"/>
    <s v="on infant immunization service uptake. Conclusion: Integrating family planning service components into infant immunization services can be an acceptable and effective strategy to increase contraceptive use among postpartum women. Additional research is needed to examine the extent to which this integration strategy can be replicated in other health care settings. Future research should also explore persistent misconceptions regarding the relationship between return of menses and return to fertility during the postpartum period. a FHI 360, Durham, NC, USA. b Institute for Reproductive Health, Kigali, Rwanda. Correspondence to Lisa Dulli (ldulli@fhi360.org). Global Health: Science and Practice 2016 | Volume 4 | Number 1 73 mailto:ldulli@fhi360.org INTRODUCTION Healthy timing and spacing of pregnancies(HTSP) improves the health of both mothers and their children.1-9 Risks of miscar- riage, abortion, and maternal death are much greater when births are spaced less than 2 years apart.2-5,8 Preterm birth, low birth weight, still- birth, and newborn death are also more likely when births are spaced too closely together.2,7-10 Unmet contraceptive need is high for many postpartum women in sub-Saharan Africa; across 21 low- and middle-income countries, an estimated 61% of postpartum women had unmet contra- ceptive"/>
    <s v="Integrating Postpartum Family Planning Into Immunization Services in Rwanda"/>
    <s v="e-page 80"/>
    <s v="No UC found"/>
    <x v="6"/>
    <s v="Evaluation / Journal Article"/>
    <s v="Evaluation"/>
    <s v="Family Planning / Immunization"/>
    <s v="Health"/>
    <s v="NO"/>
    <s v="Women in both study groups overwhelmingly supported the concept of integrating family planning service components into infant immunization services (97.9% in each group), and service data collected during the intervention period did not indicate that the intervention had any negative effect on infant immunization service uptake."/>
  </r>
  <r>
    <n v="11"/>
    <n v="22"/>
    <s v="PA-00K-V34_Ukraine_January 11, 2016."/>
    <s v="on government agencies, creates challenge for dialogue with regional administrations, as well as national government regarding funding allocations for HIV. (iv) Management  Following the liquidation of the State Service for socially dangerous diseases, the official Beneficiary of the Project, HIVRiA signed a new MoU, where MoH is assigned as beneficiary of the project and UCDC is a recipient of HIVRiA project results.  Over the course of the year, the project has restructured the team composition aim to improve performance and attract the most qualified local and international candidates. The project team has utilized STTA from the home office to streamline and support project activities in the areas of human resources, health financing, gender, stigma, and discrimination and capacity building. Deloitte home office STTA was also provided in support of the study design for the Investment Case phase II study. At the end of Y2 a major part of the team was formed, with special emphasis made at strengthening the regional team responsible for implementation of oblast level pilots. 40 TABLE 4. EVALUATION OF ACTIVITY WITH RESPECT TO ENVIRONMENTAL IMPACT Regarding Initial Environmental Examination (IEE) conditions 3.1.5, 3.1.6 of the Cooperative Agreement, project activities for the reporting period did not have"/>
    <s v="adverse impacts"/>
    <s v="on human health. Certain activities, which are linked to IEE 4.1.2, 4.1.4 were initiated (policy review initiated, establishment of Public Health Department and National Public Health center facilitated, activities on capacity building in policy making of governmental bodies launched) and potential positive impact on health of target population (PLHIV, KPs) is expected in long-term period. Additional observations and analysis will be conducted during Y3-Y5 of the Project. Activities on RAP development were successfully conducted in Y2 (IEE 4.1.5), thus positive impact on health of target population (PLHIV, KPs) is anticipated. 41 ANNEX 1: PROJECT ACTIVITY MONITORING MATRIX In Y2, of total 73 tasks:  51 tasks were completed,  8 tasks are ongoing,  10 tasks were delayed,  4 tasks were not completed. Tasks completeness ratio – 70% (51/73) # Activity Sub - Activity Key milestone Indicators (output) Year 2 Target Quarters output Comments Objective 1: Enhance national leadership and capacity for evidence-based and gender-sensitive HIV policy programming and implementation Sub-objective 1.1: Support national government institutions in AIDS policy development, programming and implementation 1 1.1.1. Facilitate dialogue between MoH, MoF, MSP, Parliament members and regional entities to ensure finance allocation for National AIDS response. Support interagency working group and dialogue"/>
    <s v="HSS-SHARe Year 2 Annual Report"/>
    <s v="e-page 40"/>
    <s v="No UC found"/>
    <x v="7"/>
    <s v="Annual Monitoring Report"/>
    <s v="Monitoring Report"/>
    <s v="Health - HIV"/>
    <s v="Health"/>
    <s v="YES"/>
    <s v="Regarding Initial Environmental Examination (IEE) conditions 3.1.5, 3.1.6 of the Cooperative Agreement, project activities for the reporting period did not have adverse impacts on human health."/>
  </r>
  <r>
    <n v="12"/>
    <n v="23"/>
    <s v="PA-00M-F8N_Zimbabwe_November 4, 2016"/>
    <s v="Active case finding (ACF) (e.g. case finding among key populati CTB geographic focus for this intervention Contact investigation TB cases (all forms) notified from this intervention 1 1 All TB cases notified in this CTB area (denominator) Not yet available Not yet available % of cases notified from this intervention 61 ons in the commun ity) 62 Year/Quarter Number of pre-/XDR- TB cases started on BDQ nationwide Number of pre- /XDR-TB cases started on DLM nationwide CTB APA 2 investment Additional Information/Comments Notes Total 2014 N/A N/A The number of pre-XDR and XDR-TB patients started on bedaquiline/delamanid during the reporting period as a part of the patient's treatment regimen. Total 2015 N/A N/A Jan-Mar 2016 N/A N/A Apr-Jun 2016 N/A N/A Jul-Aug 2016 N/A N/A To date in 2016 0 0 Annex II: Status of EMMP activities (a) Year 2 Mitigation Measures (b) Status of Mitigation Measures (c) Outstanding issues to address in Year 3 Additional Remarks Education, technical assistance, training, etc. Education, technical assistance and training about activities that inherently affect the environment include discussion prevention and mitigation of potential"/>
    <s v="negative environmental effects"/>
    <s v=". N/A Nil There were no educational and training activities that had any reportable adverse impact on the environment. Public health commodities Activities CTB will procure laboratory reagents from certified suppliers and ensure minimum bio-safety measures are adhered to during transportation, delivery, storage and use. NTP will be responsible for proper distribution and storage. However, CTB will work with NTP to ensure proper transportation and storage based on the information provided by manufacturers. The National regulations i. e. the Hazardous substances act will be strictly adhered to. CTB ensured that laboratory reagents were procured from certified suppliers and minimum bio-safety measures were adhered to during transportation, delivery, storage and use in compliance with national regulations i. e. the Hazardous substances act. Fumigation and servicing of the biosafety cabinets was conducted by certified service providers. Nil Nil 63 (a) Year 2 Mitigation Measures (b) Status of Mitigation Measures (c) Outstanding issues to address in Year 3 Additional Remarks For any laboratory reagents/chemicals, CTB will check the standards and regulations of health facilities using these products. CTB will advise users on proper storage, use and disposal of these chemicals. Fumigation of biosafety cabinets is performed with toxic chemicals such"/>
    <s v="Challenge TB Zimbabwe Year 2 Annual Report"/>
    <s v="e-page 62"/>
    <s v="No UC found"/>
    <x v="8"/>
    <s v="Annual Monitoring Report"/>
    <s v="Monitoring Report"/>
    <s v="Tubercolosis"/>
    <s v="Health"/>
    <s v="YES"/>
    <s v="There were no educational and training activities that had any reportable adverse impact on the environment."/>
  </r>
  <r>
    <n v="13"/>
    <n v="24"/>
    <s v="PA-00N-6B7_Zimbabwe_23 December 2016"/>
    <s v="approach to capacity development, grant administration and monitoring and evaluation (M&amp;E) will empower civil society to usher in a new era of accountability, good governance, democracy, gender equality and respect for human rights in Zimbabwe.” Pact articulated a refined development hypothesis in the FY 2013 implementation plan: “[…] representative, effective, and cohesive civil society will enable a fairer electoral process and the transition to more accountable and democratic system of governance.”7 The Evaluation Team (ET) understands the CSSP development hypothesis as follows: The ET notes that USAID/Zimbabwe’s results framework changed in September 2013 during CSSP project implementation. The original DO to which CSSP contributed was: “transition to a democratic system of governance enhanced.” Following the 2013 elections, USAID revised the DO to which CSSP contributed to: “protect and promote democratic space.” The ET notes that the 2013 elections catalyzed CSSP to adapt its approach to the political context; the project shifted its emphasis from election-related activities such as voter mobilization and registration to civic education (focusing on the constitution and bill of rights) and social accountability issues. The ET did not find any evidence to suggest that this shift in the DO and prioritized activities had any"/>
    <s v="negative effect"/>
    <s v="on CSSP; in fact, this shift took advantage of openings to occupy democratic space, at a minimum—and seized the opportunity to expand that space, in some cases. 6 Pact (2012). Civil Society Strengthening Project in Zimbabwe Technical Proposal. 7 Pact (2013). Civil Society Strengthening Program (CSSP) Annual Implementation Plan FY 2013 USAID's DO to 'Protect and Promote Democratic Space' will be achieved THEN CSOs and CBOs strengthen their organizational and technical capacity IF Figure 2. CSSP's Development Hypothesis USAID/Zimbabwe CSSP Final Evaluation 3 While more in-depth analysis is provided in the findings and conclusions section below, it is important to note that the CSSP results framework and M&amp;E plan were incongruous. While all project outcomes were focused on organizational improvement for partner CSOs, related indicators focused on DRG-related outputs (e.g., number of voter clubs engaging youth, number of recommendations taken up by local authorities). The programmatic shift presented an opportunity for USAID and Pact to revisit the CSSP results framework and M&amp;E plan to ensure that—via monitoring achievements against appropriate indicators—Pact’s interventions were contributing to their desired outcomes. However, because of the sustained incongruity between project outcomes and indicators, it is difficult"/>
    <s v="Final report : final evaluation of the Zimbabwe civil society strengthening program (CSSP)"/>
    <s v="e-page 14"/>
    <s v="No UC found"/>
    <x v="8"/>
    <s v="Evaluation"/>
    <s v="Evaluation"/>
    <s v="Civil Society . Democracy &amp; Governance"/>
    <s v="Democracy and Governance"/>
    <s v="NO"/>
    <s v="The ET did not find any evidence to suggest that this shift in the DO and prioritized activities had any negative effect on CSSP; in fact, this shift took advantage of openings to occupy democratic space, at a minimum—and seized the opportunity to expand that space, in some cases."/>
  </r>
</pivotCacheRecords>
</file>

<file path=xl/pivotCache/pivotCacheRecords3.xml><?xml version="1.0" encoding="utf-8"?>
<pivotCacheRecords xmlns="http://schemas.openxmlformats.org/spreadsheetml/2006/main" xmlns:r="http://schemas.openxmlformats.org/officeDocument/2006/relationships" count="48">
  <r>
    <n v="1"/>
    <n v="1"/>
    <s v="NotSearch, #269"/>
    <x v="0"/>
    <s v="been trained (champions) can help take it forward. 3) Enable NHLP extension agents and lead farmers who are becoming for-fee service providers for various veterinary and crop management to also become commodity aggregators to feed into market development programs. DG will experiment with a mobile application that it has developed in India to optimize the aggregation, transport logistics, and payments for farmer produce that can be sold at local markets. Transactional activity with markets will feed back into the production of extension messaging on practices, such as improved post-harvest management or improved crop production planning. These practices will support farmers as well as build the capacity of extension agents and lead farmers to be market-oriented and entrepreneurial. Objective 3, Support the adoption of good health and nutrition practices among women Cultural and security considerations vary across regions and may determine how individuals, especially women, can be involved, 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s v="not initially anticipated"/>
    <s v=", but has been successful. The separation of genders has also opened opportunity for more gender specific content such as maternal and child health as well as WASH and nutrition training. DG has worked with SPRING, a USAID-supported health and nutrition consortium, and PATH to improve mother and child health outcomes in other geographies, including India and Ethiopia, with integrated nutrition and agriculture messaging and would leverage learnings from this work to incorporate this messaging into the extension phase. MAIL has already expressed a desire to create women-focused content and has proposed the following adaptations: 1) Videos will be produced by women video production teams and distributed among women groups by women extension agents and lead farmers 2) Collaboration with ongoing USAID health projects such as HEMAYAT to develop and improve appropriate health and nutrition content and select target districts 3) Coordination with AAEP-II’s Women in Agriculture program to leverage the training programs that they have already developed specifically for women farmers and established networks of extension agents and lead farmers IV Sustainability: The question of sustainability must address both implementing partner as well as farmer engagement: 1) There is commitment from the Ministry of Agriculture, through MAIL"/>
    <s v="Digital integration to amplify agricultural extension in Afghanistan (DIAAEA), grant no. AID-306-G-15-00002 : final program report"/>
    <s v="e-page 23"/>
    <x v="0"/>
    <s v="Agriculture / Technology"/>
    <x v="0"/>
    <s v="Final Monitoring Report"/>
    <x v="0"/>
    <x v="0"/>
    <s v="An agricultural development program had to be separated by gender, but that unintended separation created the opportunity for more gender-specific content such as maternal and child health as well as water and sanitation, and nutrition training."/>
    <s v="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not initially  anticipated, but has been successful. The separation of genders has also opened opportunity for more gender specific content such as maternal and child health as well as WASH and nutrition training."/>
  </r>
  <r>
    <n v="2"/>
    <n v="2"/>
    <s v="4_1, #105"/>
    <x v="1"/>
    <s v="been encouraged and empowered to provide a market for the produce, participate in training to demonstrate their market needs, and suggest or even provide inputs that would accelerate productivity. This arrangement would have ensured sustainability for the agriculture sector past RADP-West’s end date. Although RADP-West did begin to develop these linkages as the project progressed, a key lesson is that coordination from the start among the program’s components and all market actors is vital to maximize the impact and sustainability of interventions. Donor-driven models and distorted markets. Since the fall of the Taliban, the international donor community has committed hundreds of millions of dollars to rehabilitation and further development of Afghanistan’s agriculture sector. This donor assistance has come in multiple forms, from the direct distribution of inputs such as seed, fertilizer, and agro-equipment to substantial training programs and coordinated activities among governments and donors, all geared toward establishing a robust agriculture sector in Afghanistan. The impact of this investment is substantial; through targeted efforts to increase agricultural production and profitability, address food scarcity and food security, and develop market opportunities, the lives of millions of Afghans have been transformed. However, these efforts have also had an"/>
    <s v="unintended effect"/>
    <s v="—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RADP-WEST FINAL REPORT | 25 expecting (and receiving) free inputs and equipment, they"/>
    <s v="Final Report Regional Agricultural Development Program – West Final Report  August 10, 2014 – September 27, 2016"/>
    <s v="e-pages 27-28"/>
    <x v="0"/>
    <s v="Agriculture / Economic Development"/>
    <x v="0"/>
    <s v="Final Monitoring Report"/>
    <x v="0"/>
    <x v="1"/>
    <s v="An infusion of donor assistance made aid agencies major players in local markets.  Producers and suppliers became reliant on aid, leading to distortions of the local markets."/>
    <s v="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r>
  <r>
    <n v="2"/>
    <n v="2"/>
    <s v="4_1, #239"/>
    <x v="1"/>
    <s v="develop market opportunities, the lives of millions of Afghans have been transformed. 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s v="adverse effects"/>
    <s v="along the value chain. With farmers RADP-WEST FINAL REPORT | 25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At the opposite end of the value chain, agribusinesses, too, have come to participate in this distorted market. Familiar with the landscape of donor programming and the potential to land large grants, some agribusinesses in Herat have marketed a skillset above their actual capacity to qualify for grant-based donor support. Such misrepresentation leads to poor outcomes for both the agribusiness and the donor. Gaps in knowledge and skills become apparent, with the donor/implementer eventually stepping in to substantially reduce or cancel activities. See Recommendations for Future Interventions for further comment on this subject. Importance of effective extension service delivery. RADP-West was designed to reach farmers with training through engagement of private sector players and the government (district- and provincial-level DAILs). This mode of delivery was identified as the best way"/>
    <s v="Final Report Regional Agricultural Development Program – West Final Report  August 10, 2014 – September 27, 2016"/>
    <s v="e-page 27"/>
    <x v="0"/>
    <s v="Agriculture / Economic Development"/>
    <x v="0"/>
    <s v="Final Monitoring Report"/>
    <x v="0"/>
    <x v="1"/>
    <s v="Farmers became reliant upon free inputs of seeds and equipment and did not factor these inputs into their costs of production. "/>
    <s v="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r>
  <r>
    <n v="2"/>
    <n v="3"/>
    <s v="4_1, #467"/>
    <x v="2"/>
    <s v="express SBD PVS Plots second and third field day in Charshanbe village of Sheberghan district (Jawzjan). RADP-N FY2016 Annual Report 21 their expectations to the seed companies. Seed companies are learning how these varieties perform across diverse environments, and are better able to recommend their products. They also understand that farmers, at some scale, will pay for seed which performs well. Building a real market for seed is important to build a sustainable seed industry which can survive and meet the needs of farmers without donor support. Weed Control 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s v="negative impact"/>
    <s v="on yields. Late spraying means that weeds are too strong to kill which can have a detrimental effect on yield. The weed control activity held between February and September was implemented through three grantees reaching 10,008 farmers and 24 Ag Depots selling high-quality backpack sprayers. The implementation was designed in two parts. The first included three training lessons on integrated weed management in wheat. The first lesson was about mechanical weed control, and the second and third lessons were about chemical weed control. The third lesson also included practical field work. The 10,008 farmers were trained in 834 groups of twelve. Each group were provided a high-quality backpack sprayer with boom and herbicide-specific nozzles, personal protective equipment, and herbicides for practice spraying. The project staff provided practical training to the farmers on how to use backpack sprayers with double nozzles, and to apply herbicides at the proper rate and in the proper season. Trainers applied herbicides in sample plots to practice. The second part of the activity consisted of monitoring, yield survey, and impact assessment. In total, 1,040 crop cuts were collected across the four project provinces, detailed agronomic data was recorded for each sample site, and"/>
    <s v="Regional Agricultural Development Program (RADP)—North"/>
    <s v="e-page 18"/>
    <x v="0"/>
    <s v="Agriculture / Economic Development"/>
    <x v="0"/>
    <s v="Routine Monitoring Report"/>
    <x v="0"/>
    <x v="1"/>
    <s v="Farmers receiving pesticides often used them too late in the growing season thereby killing crops as well as weeds. "/>
    <s v="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negative impact on yields. Late spraying means that weeds are too strong to kill which can have a detrimental effect on yield."/>
  </r>
  <r>
    <n v="3"/>
    <n v="4"/>
    <s v="4_1, #182"/>
    <x v="3"/>
    <s v="the small number of CLTS communities with wells limited the sample, it nonetheless correlated significantly and positively with well performance. However, data from the FGDs do not shed any light on why this: for example, no women in any of the FGDs recalled hygiene training (or else they failed to make the link between this training and the introduction of the well). We also know that there was no formal linkage between CLTS and the wells in SWSS implementation. As existing statistical data already demonstrates, sanitation and hygiene is clearly a priority and weak area overall in Afghan communities. Very few of the communities with SWSS wells treat their water in any way, and communities in this study are more likely to revert to unprotected surface water rather than repair their wells when sources are available. Around 14% of communities in this study had received hygiene training, and this was significantly associated with shorter breakdowns (i.e. of less than one week). Improving community awareness on hygiene will likely motivate them to keep their wells functional and lead to reduced incidents of waterborne illness. Beyond its direct work putting wells into communities, there appear to have been some long term beneficial"/>
    <s v="spillover effects"/>
    <s v="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Limited though they are, the findings from this study generally support the move towards linking sanitation through CLTS, hygiene training and water supply together, but cannot provide much nuance about how to do this, or the degree to which it will make an impact on overall well functionality. As these new policies are introduced, it would make sense to include pilot studies, including detailed case studies, to better understand these relationships. Another legacy of SWSS was WaterTracker – a pilot system to monitor well functionality and provide technical support in response to breakdowns. Although the system was passed over to MRRD, the government did not have the capacity to maintain it at that time. As the government’s IT system has improved, RuWATSIP is"/>
    <s v="RETROSPECTIVE PERFORMANCE EVALUATION OF THE AFGHAN SUSTAINABLE WATER SUPPLY AND SANITATION PROJECT, 2009-2012"/>
    <s v="e-page 46"/>
    <x v="0"/>
    <s v="Water and Sanitation"/>
    <x v="1"/>
    <s v="Evaluation"/>
    <x v="1"/>
    <x v="0"/>
    <s v="New techniques for sanitation were adopted by host government and UNICEF, which planned to scale up and integrate its health and sanitation training. "/>
    <s v="Beyond its direct work putting wells into communities, there appear to have been some long term beneficial spillover effects 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r>
  <r>
    <n v="4"/>
    <n v="5"/>
    <s v="4_1, #233"/>
    <x v="4"/>
    <s v="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MIDAS had the opportunity to correct these missteps. After training, female participants were asked to discuss their training experience. They provided numerous recommendations for improvement, but no observable response occurred. MIDAS could have more effectively modeled professional gender roles by hiring female expatriate geologists to provide training at AGS. USGS used this strategy very effectively and included numerous female scientists among the USGS staff embedded with AGS. To boost support for gender awareness, MIDAS should have identified MoMP technical teams that employ disproportionate numbers of female professionals (like the chemistry and mineral processing labs) for focused support to promote career advancement. Instead, no assistance whatsoever was provided to these teams despite repeated requests Gender Issues in MIDAS Implementation MIDAS internships could have been better designed to promote hiring of female professionals into MoMP MoMP lacked commitment to hiring and promoting female professionals USAID interventions at Afghan universities would help increase the pool of employable female graduates Shifting USAID program initiatives had"/>
    <s v="unintended negative impacts"/>
    <s v="on MoMP Gender Directorate initiatives Figure 6: Gender Issues in MIDAS Implementation 27 for such help. Figure 6: Gender Issues in MIDAS Implementation provides a visualization of MIDAS’ efforts to support gender issues. Figure 7: Responses to &quot;What could MIDAS have done better to improve workplace participation by women professionals?&quot; 28 Component III focused on preparing public and private sector companies to work and interact with an industry that did not exist. Even if MIDAS’ Component II efforts were completely successful, there exists in USAID and in the Afghan Government an underestimation of how long it takes to build a mine and begin generating revenues. Component III explored developing vocational technical training capacity to produce tradesmen qualified to support a mining industry that, given present legislative trends within GIRoA, may be a decade or more from emerging. More immediately, MoMP is struggling to fill its vacant positions (political considerations aside) because of the dearth of qualified applicants. Identifying strategies to boost the production of male and female university graduates qualified to fill MoMP vacancies and other similar industry positions would have been a more effective use of Component III funds. Though the concept of the internship was sound, execution was"/>
    <s v="Final performance evaluation of mining investment and development for Afghan sustainability 2012-2017"/>
    <s v="e-page 28"/>
    <x v="0"/>
    <s v="Economic Development / Mining"/>
    <x v="2"/>
    <s v="Evaluation"/>
    <x v="1"/>
    <x v="1"/>
    <s v="The desire to deliver large amounts of training led a project to rely heavily on training courses that were easy to deliver, such as basic computer training.  Some female recipients felt that the project had been dismissive of their standing as technical professionals by offering them training more suited to administrative staff. "/>
    <s v="The desire to create the impression that an abundance of training was being delivered caused MIDAS to favor easy-to-produce training courses, such as basic computer training. (Training in Microsoft applications and Google search were specifically cited by many.) 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r>
  <r>
    <n v="5"/>
    <n v="6"/>
    <s v="4_1, #95"/>
    <x v="5"/>
    <s v="in income-generating activities, family decisions, production decisions, and community activities.”1 Because FNS is a new model that does not directly mirror either HFP or FFS approaches, SPRING/Bangladesh wanted to use IFPRI’s Women’s Empowerment in Agriculture Index as a tool for evaluating the impact that the FNS sessions had on the FNS participants’ empowerment. Research was conducted in March-April 2016. According to the tool’s design, empowerment in this context concerns several elements, including control over use of income, autonomy in production, input in productive decisions, time management, leadership activities, and other use of and access to resources. The preliminary research findings show that SPRING women were 12 percent more empowered than non-SPRING women and that they had nearly twice the improvement in empowerment. The initial WEAI report will be published in early FY17 and supplemental research will be completed and published by the time SPRING finishes. Learning Opportunity 3: Adaptation of FNS practices by non-FNS households SPRING discovered during our routine field activities that in villages where SPRING worked, many households that were not direct recipients of SPRING support have nevertheless adopted and are practicing behaviors taught in SPRING’s FNS work. SPRING considers this a"/>
    <s v="spillover effect"/>
    <s v=", influenced by seeing what others are doing and voluntarily choosing to adopt these behaviors. SPRING decided to study this phenomenon to find out w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1 Evaluation of the Farmer Field School Approach in the Agriculture Sector Programme Support Phase II, Bangladesh. Ministry of Foreign Affairs of Denmark (DANIDA), Copenhagen, 2011, p. 66. 18 | SPRING/Bangladesh capital, addresses concerns around food security, and plays an important role in improving the health and nutrition of members’ families. These findings underscore the sense that FNS practices are not only practical, but are valued and sustained by members of the community. The final report will be published in early FY17. SPRING/Bangladesh identified a few additional areas of interest to highlight: 1. Each graduated FNS class elects a CNC, a motivated member who volunteers to"/>
    <s v="SPRING. 2016. SPRING Annual Report Project Year 5. Arlington, VA: Strengthening Partnerships, Results, and Innovations in Nutrition Globally (SPRING) project."/>
    <s v="e-pages 143-144"/>
    <x v="1"/>
    <s v="Nutrition / Agriculture / Health"/>
    <x v="3"/>
    <s v="Routine Monitoring Report"/>
    <x v="0"/>
    <x v="0"/>
    <s v="Non-beneficiary women adopted farming practices, and household income management techniques taught to beneficiaries.  "/>
    <s v="SPRING discovered during our routine field activities that in villages where SPRING worked, many households that were not direct recipients of SPRING support have nevertheless adopted and are practicing behaviors taught in SPRING’s FNS work. SPRING considers this a spillover effect, influenced by seeing what others are doing and voluntarily choosing to adopt these behaviors. SPRING decided to study this phenomenon to find out t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capital, addresses concerns around food security, and plays an important role in improving the health and nutrition of members’ families. These findings underscore the sense that FNS practices are not only practical, but are valued and sustained by members of the community. "/>
  </r>
  <r>
    <n v="6"/>
    <n v="7"/>
    <s v="4_1, #266"/>
    <x v="6"/>
    <s v="respondents confirmed a general attitudinal and behavior change towards use of family planning. Participating in Tékponon Jikuagou implementation had enlightened not only direct participants, but others in participating communities, about family planning. At the time of the post-pilot interviews, more people (notably, men) were accepting of family planning, stigma had diminished and support for modern methods had risen. According to one respondent, some people continued to stigmatize contraception, but they were fewer in number than those who did not criticize it. Among midwives interviewed, all noted an increase in the number of women seeking family planning services—and, to a lesser degree, the number of husbands and youth doing so. Service-seeking decreased somewhat after the close of the pilot phase, but remained higher than prior to the intervention. At the same time, a number of female and male respondents mentioned improvements in couple relationships, and changes in the responsibilities of women and men vis-à-vis family planning. Some respondents stated that women’s economic situations had improved, and that women were listened to and participated in decision-making surrounding family planning. Focus group discussion members stated that changes at the community level had intensified after Tékponon Jikuagou implementation."/>
    <s v="Unanticipated Effects"/>
    <s v=".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 important topics were strengthened. It appeared that influential group members enjoyed greater cohesion, and their groups had grown, as the visibility of Influentials rose. Participating communities as a whole were envied by other villages for their role in the project. Change in Number of New Family Planning Users (Modern Methods). During the pilot phase, monitoring data confirmed a positive trend in the number of new users of modern methods in participating communities. In the ensuing year, the number of new users slowed, though remained higher than before Tékponon Jikuagou. In control villages, a slight increase in new 41 acceptors was seen during the pilot phase but the upward trend of new family planning users decreased after its close. WHAT DID WE LEARN FROM THE POST-IMPLEMENTATION SUSTAINABILITY STUDY? The findings of the study reaffirmed sustainability of the approach"/>
    <s v="Tékponon Jikuagou: Final Report. 2017. Institute for Reproductive Health, Georgetown University for the U.S. Agency for International Development (USAID).  Authors: Susan Igras and Rebecka Lundgren"/>
    <s v="e-page 47"/>
    <x v="2"/>
    <s v="Health / Family Planning"/>
    <x v="4"/>
    <s v="Final Monitoring Report"/>
    <x v="0"/>
    <x v="0"/>
    <s v="The status of beneficiaries in a health project rose, which strengthened their ability engage non-beneficiaries in discussions on sensitive yet important topics."/>
    <s v="Unanticipated Effects.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important topics were strengthened. It appeared that influential group members enjoyed greater cohesion, and their groups had grown, as the visibility of Influentials rose.  Participating communities as a whole were envied by other villages for their role in the project."/>
  </r>
  <r>
    <n v="6"/>
    <n v="7"/>
    <m/>
    <x v="6"/>
    <s v="platform for Tékponon Jikuagou was integration into existing projects, which would allow economies of scale. Because we had not tested the package under scale-up conditions, and given final adjustments to the package, it was important to retest effectiveness. Scale-up success also required evidence of scalability in several other domains: 1) Design integrity. Our assessment focused on fidelity of the Tékponon Jikuagou package as user organizations integrated it into their projects’ structures, and the effect of implementing the package on the projects themselves. Recall that these were non- family planning projects, and their staff had minimal family planning orientation. Result: Implementation monitoring indicated that the package’s design integrity was respected. 2) Implementation integrity and ease of use. We collected evidence on user organizations’ ability to implement the package with fidelity and, after one year, on staff capacity to implement independently. Result: The integration assessment, monitoring data, and organizational capacity assessment showed that implementation integrity and ease were achieved. 3) Sustainability potential. Evidence was collected on user organizations’ desires to continue integrating the package in future projects. Result: Per the integration assessment, all wished to continue using the approach and some had started writing it into future projects. Our biggest"/>
    <s v="surprise"/>
    <s v="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On the surface, Tékponon Jikuagou may appear similar to conventional, community-based family planning interventions that seek to increase method uptake. While similarities do exist, the package’s social network diffusion and communication for social change approaches are quite distinct. The results of the scale-up phase’s effectiveness study clarify that Tékponon Jikuagou offers a new program paradigm that may be more effective at and relevant to addressing unmet need and consequently increasing family planning uptake. PRACTICE WHAT MAKES TÉKPONON JIKUAGOU UNIQUE? Different Concept 68  Centered on unmet need rather than contraceptive prevalence. Tékponon Jikuagou allowed greater understanding of unmet need by breaking the phenomenon into two categories: those who think they are protected but are not, and those"/>
    <s v="Tékponon Jikuagou: Final Report. 2017. Institute for Reproductive Health, Georgetown University for the U.S. Agency for International Development (USAID).  Authors: Susan Igras and Rebecka Lundgren"/>
    <s v="e-page 74"/>
    <x v="2"/>
    <s v="Health / Family Planning"/>
    <x v="4"/>
    <s v="Final Monitoring Report"/>
    <x v="0"/>
    <x v="0"/>
    <s v="The success of a family planning program led to greater community demand for social change, and devolipment"/>
    <s v="Our biggest surprise 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r>
  <r>
    <n v="7"/>
    <n v="8"/>
    <s v="4_1, #265"/>
    <x v="7"/>
    <s v="corrected immediately by MSH, based on the recommendations provided after this assessment. The coverage of households counter-verified remained less in remote areas. The creation of champion communities by IHP, to act as counter-verification 6 n IMPACT EVALUATION: RESULTS-BASED F INANCING IN THE DEMOCRATIC REPUBLIC OF CONGO agencies when CSOs could not monitor health facilities, was not fully implemented. Before RBF, most service providers relied heavily on user fees to cover the operating costs of the facilities as well as to pay bonuses, or “primes”, to staff. Many staff were not even on the civil service payroll, deriving their remuneration solely from fees charged to patients. In the facilities visited by the Midterm Assessment team, less than 10% of staff members received salaries. RBF incentives provided the means for subsistence, augmenting user fees charged from clients. Many factors such as civil and political unrest and geographical accessibility might have had an effect on RBF implementation. Cultural factors impeding repeat antenatal, vaccination, and postnatal care visits were mentioned by 40% of key informants interviewed in 2016. Supply chain breakdowns, limited or absent electricity and running water supplies, medical waste management, and lack of money transfer services also affect implementation."/>
    <s v="Unintended consequences"/>
    <s v="of the intervention One of the positive consequences of RBF was that accountability and transparency at operational levels were both promoted. The process of measuring, verifying, and validating data was instilled in the intervention zones. On probing, none of the respondents alluded to any unintended negative effects of RBF related to gaming, distortion, or cherry-picking. The RBF model did not address the differences in socioeconomic status of the target populations, the type of organization, or geographic variations. Thus, for example, the cost of living in Katanga province was not taken into consideration. In Bibanga, even though Human Immunodeficiency Virus (HIV) and Acquired Immunodeficiency Syndrome (AIDS) and tuberculosis (TB) activities are very limited, the HCs were still required to report on these indicators every quarter. There was also evidence of dissent at the provincial and national level over non-inclusion in RBF contracts. The central MSP RBF and Provincial Division of Health were highly supportive of the IHP RBF model and wanted more participation. More than 60% of national-level respondents noted that the current level of investment nationally is insufficient and that additional funding resources would be needed for RBF. Conclusions EVALUATION QUESTION 1: Is there evidence of change"/>
    <s v="Impact evaluation : results-based financing in the Democratic Republic of Congo"/>
    <s v="e-pages 16,17 &amp;57"/>
    <x v="3"/>
    <s v="Health / Financing"/>
    <x v="4"/>
    <s v="Evaluation"/>
    <x v="1"/>
    <x v="0"/>
    <s v="A results-based financing project improved overall accountability and transparency. The processes of measuring, verifying and validating data were disseminated and followed outside the project.  "/>
    <s v="RBF implementation clearly had positive unintended consequences. RBF introduced concepts of quality of care, target setting, business planning, work planning, and technical verification to ensure data quality.  "/>
  </r>
  <r>
    <n v="7"/>
    <n v="8"/>
    <s v="4_1, #348"/>
    <x v="7"/>
    <s v="a wide range of environmental factors that may have an effect on RBF implementation. Such factors include civil and political unrest in South Kivu and poor geographic accessibility in certain HZs, such as Lomela and Kayamba. Cultural factors impeding repeat antenatal, vaccination and postnatal care visits were mentioned by 40% of key informants conducted in 2016. The lack of paved roads and transportation resulted in widespread medicine and supply chain breakdowns and thereby limited the population’s access to primary health care and referral services. Electricity supply (by solar panel at best) was rare and piped running water was non-existent in most health areas visited. Chief nurse respondents in all HZs reported difficulties in maintaining cold-chains for vaccines/medications, safe medical waste management, and infection control practices. The transfer of funds was done manually, since banking facilities were not available in the rural locations. Plans called for the funds to be paid into the bank accounts of the contracting entities, but at present, very few health facilities have bank accounts. Analytical Domain: Unintended Consequences of the Intervention The data from the RBF Midterm Assessment Report, and document review, formed the basis of findings described under the analytical domain of"/>
    <s v="Unintended consequences"/>
    <s v=". The data were triangulated with quantitative data from the endline surveys. Positive consequences 1 . Accountability and transparency at operational levels 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s v="Impact evaluation : results-based financing in the Democratic Republic of Congo"/>
    <s v="e-pages 16,17 &amp;57"/>
    <x v="3"/>
    <s v="Health / Financing"/>
    <x v="4"/>
    <s v="Evaluation"/>
    <x v="1"/>
    <x v="0"/>
    <s v="A results-based financing program promoted concepts such as work planning, business planning, target setting, and technical verification. "/>
    <s v="Concepts of work planning, business planning, target setting, and technical verification were introduced at  the lowest operational level. This was non-existent prior to the pilot RBF."/>
  </r>
  <r>
    <n v="7"/>
    <n v="8"/>
    <s v="4_1 #626"/>
    <x v="7"/>
    <s v="case basis. On probing, none of the respondents alluded to any unintended negative effects 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s v="Negative consequences"/>
    <s v="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In Bibanga, even though HIV and AIDS and TB activities are very limited, the HCs were still required 4 8 n IMPACT EVALUATION: RESULTS-BASED F INANCING IN THE DEMOCRATIC REPUBLIC OF CONGO to report on these indicators every quarter. The GRH incentive payment was significantly higher than the HCs (maximum $12,000 vs. $910 per quarter) and based only on FOSACOF scores, not service delivery indicators as was required of the HCs. 2 . Evidence of dissent at the provincial and national level over non-inclusion in RBF contracts existed . With reference to those who implemented RBF, the MSP’s operations guide looked at the entire health pyramid— beginning with the central level and continuing out to the peripheral level—while the IHP pilot RBF focused only on the operational level (health facilities and ECZs). All central MSP RBF unit respondents"/>
    <s v="Impact evaluation : results-based financing in the Democratic Republic of Congo"/>
    <s v="e-pages 57 &amp; 58"/>
    <x v="3"/>
    <s v="Health / Financing"/>
    <x v="4"/>
    <s v="Evaluation"/>
    <x v="1"/>
    <x v="1"/>
    <s v="There were concerns about inequities across the regions of the country, as the project - by design, did not offer incentives for remote regions to participate.  In addition, there was evidence of resentment in regions that were not included."/>
    <s v="Negative Consequences   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2 . Evidence of dissent at the provincial and national level over non-inclusion in RBF contracts existed . "/>
  </r>
  <r>
    <n v="8"/>
    <n v="9"/>
    <s v="6_1, #19"/>
    <x v="8"/>
    <s v="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are borne by the program). This included the promotion of mosquito nets, handwashing, and latrine use. Food-related nutritional trainings were also a feature of Jenga Jamaa II. Finally, the ADRA program included a component on family planning, which was not a part of the Mercy Corps program. Lessons in spacing of childbirths seemed particularly effective.  How have parents’ attitudes and practices with regard to child feeding and care changed over the past few years? o 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 v="spillover"/>
    <s v=", and in part due to other programs operating in the area. 52  How do parents who have had another child since graduating from a DFAP nutrition intervention feed and care for this new child compared to previously born children? o The sample size of mothers who had a child in the late stages of the program (so as to profit from the full training), who already had previous children, and who took part in the evaluation focus groups was limited, but those women did express a clear change in their use of health clinics for pre- and post-natal care. It was not uncommon for a woman to note that she gave birth to her first child in the home but she subsequently went to the health clinic to give birth.  How well did these mothers eat and pursue pre- and post-natal care during and after their latest pregnancies? o The evaluation team did not see a lot of evidence that mothers themselves were changing their diets much as a result of the DFAP nutrition trainings. In focus groups, conversations with Mother Leaders, and discussions with community leaders, the emphasis seemed to be much more on the nutrition of"/>
    <s v="Development food assistance programs in the Democratic Republic of Congo : final performance evaluation report"/>
    <s v="e-page 61"/>
    <x v="3"/>
    <s v="Food Security / Child Nutrition / Health"/>
    <x v="5"/>
    <s v="Evaluation"/>
    <x v="1"/>
    <x v="0"/>
    <s v="A program that promoted good dietary practices for children found that these messages seemed to be broadly understood in the region, in part due to spillover, and in part due to other programs operating in the area."/>
    <s v="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pillover, and in part due to other programs operating in the area."/>
  </r>
  <r>
    <n v="9"/>
    <n v="10"/>
    <s v="4_1, #301"/>
    <x v="9"/>
    <s v="Other partners  KNCV Tuberculosis Foundation (KNCV),  Management Sciences of Health (MSH) Work plan timeframe October 2016 – September 2017 Reporting period January – March 2017 Most significant achievements: The following key achievements were obtained during this quarter: Improvement of Rifampicin Resistant TB (RR-TB) case detection: the number of detected RR-TB cases increased from 53 in Q2 Year 2 to 114 cases in Q2 Year 3. The specimens tested on Xpert also increased from 267 to 1,160. 1. Among the 114 RR-TB cases detected in Q2, 89% (102/114) started on second line treatment. 2. 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s v="adverse effects"/>
    <s v="were identified: one patient suffered from a hearing loss and eight reported digestives disorders. All these patients received support for their biological investigations and nutritional support. Table 1: Results of treatment of the first cohort of RR-TB patients treated by short course regimen in the 8 CTB-supported CPLTs (June 2016 to March 2017) CPLT Number of patients started on treatment Number successfully treated LTFU Death Total aDSM during treatment Kasai 2 1 0 1 2 2 patients suffered from nausea and vomiting Kasai Central 1 1 0 0 1 Nausea and vomiting Kasai Oriental 9 9 0 0 9 5 patients suffered from nausea and vomiting Lomami 1 1 0 0 1 Nausea Maniema 0 0 0 0 0 N/A Mongala 2 2 0 0 2 1 patient suffered from hearing loss Sankuru 0 0 0 0 0 N/A Sud Kivu 0 0 0 0 0 N/A 4 TOTAL 15 14 0 1 15 3. Strengthening of active TB case finding by the four local partner non-governmental organizations (NGOs) The number of presumptive TB patients tested by local NGOs increased from 9,115 in Q1 to 9,889 in Q2 in year 3. The number of"/>
    <s v="Challenge TB DR Congo Year 3 Quarterly Monitoring Report April-June 2017"/>
    <s v="e-page 3"/>
    <x v="3"/>
    <s v="Health / TB"/>
    <x v="4"/>
    <s v="Routine Monitoring Report"/>
    <x v="0"/>
    <x v="1"/>
    <s v="Treatment for TB patients had adverse side effects for a small numbers of patients. "/>
    <s v="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adverse effects were identified: one patient suffered from a hearing loss and eight reported digestives disorders. All these patients received support for their biological investigations and nutritional  support."/>
  </r>
  <r>
    <n v="10"/>
    <n v="11"/>
    <s v="4_1, #47"/>
    <x v="10"/>
    <s v="distribution. Samaritan´s Purse plans to reexamine the time period the RMA looks at to better asses each market, incorporating features and questions that would look into the procurement cycle for local vendors. ii. Another lesson learned through the use of the RMA tool was the breadth of analysis – the RMA throughout the USAIDizi project examined two commodities, one for each sector (beans and basins respectively). However, to better understand market integration and sourcing, SP adjusted this to look at a few more commodities, while remaining a lean and quick assessment, with the intention of better understanding how the local market was connected to regional markets. iii. Finally, although it was one of the key indicators in the project (economic recovery), SP had not maximized the potential of evaluating the market post-intervention to better understand the impact of the activities. During this year of implementation, SP included post-market analyses in the PDM package in order to enable post-intervention market Emergency Response and Economic Recovery for Eastern DRC, Final Report AID-OFDA-G-16-00168 35 | P a g e analysis, and assess any potential market disturbances that might be a result of the fairs or distributions. 1.2.3."/>
    <s v="Unintended consequences"/>
    <s v="of Program Activities The USAIDizi project saw some unintended consequences as listed below: 1. Market Prices: Overall, SP did not observe significant changes in market prices due to its interventions, whether voucher or in-kind. However, there were several occasions where prices rose slightly during the procurement time for local vendors, as they started to stock up provisions for the fairs. This inflation of prices usually reverted during and after fairs, once vendors stopped stockpiling their commodities. Regional integration of markets also ensured that prices did not vary, as source markets were not directly influenced by fairs. 2. 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B. Agricultural and Food Security Sector (Sector 2) 1. Monitoring and Evaluation Strategy 1.1. Rationale of Indicator Collection and Tracking Sector 2 had longer"/>
    <s v="Emergency response and economic recovery for Eastern DRC : final report"/>
    <s v="e- page 36"/>
    <x v="3"/>
    <s v="Disaster Relief / Economic Recovery"/>
    <x v="6"/>
    <s v="Final Monitoring Report"/>
    <x v="0"/>
    <x v="2"/>
    <s v="Some beneficiaries attempted to sell food vouchers for cash.  "/>
    <s v="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r>
  <r>
    <n v="11"/>
    <n v="12"/>
    <m/>
    <x v="11"/>
    <s v="study entitled “implications of cash and voucher transfers on beneficiaries’ protection, gender relations and social dynamics” food vouchers have had a positive effect in protecting the dignity and increasing harmony in Palestinian households, since there was a guaranteed food source every week. The case study states that “Beneficiaries noted that vouchers preserved their dignity by allowing them to choose what they want to eat, when they want.” The reported reduction of household tension has an impact on women who bear the responsibility for households’ food security. Support the local economy: WFP links its social transfers with the local production and uses its purchasing power as a leverage to foster the agricultural sector development and connect small-scale producers, food-processors, retailers and consumers. Since 2011, WFP invested US$100 million in the local economy through the e-voucher programme in Palestine. The Palestinian voucher progarmme is designed not only to provide an additional food transfer, but also to: 1) promote national production, through the inclusion of Palestinian- produced or processed food products1; and 2) to support the micro-economy, through participating local grocery stores. Both these objectives have an impact on supporting livelihoods and employment. Results of the November 2014"/>
    <s v="Secondary Impact"/>
    <s v="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1 Approximately 90 per cent of the predetermined list of food staples under the GFA/voucher programme in the West Bank are locally produced. Annual Report (October 2014- September 2015) USAID Grant 294-IO-13-00002 7 Keep pace with innovations: Since 2009, WFP rolled out two new versions, each time more technologically advanced, and is now partnering with PalPay, a subsidiary of Bank"/>
    <s v="WFP Annual Report"/>
    <s v="e-page 6"/>
    <x v="4"/>
    <s v="Food Security"/>
    <x v="5"/>
    <s v="Routine Monitoring Report"/>
    <x v="0"/>
    <x v="0"/>
    <s v="Shops participating in a food voucher program were estimated to have stimulated the local economy with over $772,000 of investments. "/>
    <s v="Secondary impacts 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
  </r>
  <r>
    <n v="12"/>
    <n v="13"/>
    <s v="4_1, #275"/>
    <x v="12"/>
    <s v="the market. Evidence elaborated on in sections below and in the evaluation summaries in Annex III highlight the project’s critical role given: 2Evidence from the 2015 Annual Survey (Schwartz, 2015) shows that Non PBG farmers are the most diverse group with large variation of observable characteristics. Anecdotal evidence from the project suggests that these farmers likely had already established market access and self-selected out. 3 Schwartz, 2015, pages v, 24, 28, and 38. 11  the project trained and had direct contact with a large number of active export market producers; the final evaluation (Lea, 2016) estimated the number of producers supplying the export market is between 25,000 and 50,000;  best practices associated with income increase have largely been adopted by farmers, such as a reduction in pre-selling mango trees at a discount to intermediaries;  the majority of PBG Direct Export farmers (60%) were not members of the previously established farmer associations;  there has been large sales volume growth for both conventional and certified mango sales within the new PBG channel, indicating PBGs’ strong value proposition to member farmers; and  there is an abundance of focus group evidence of market system change, such as copying, competitive pressures on intermediaries,"/>
    <s v="spillover effects"/>
    <s v=", and leading indicators such as high new sapling planting rates. One major strategic pivot was from exclusively engaging with existing Grower Associations (GAs) to helping to form small, locally-controlled Producer Business Groups (PBGs) starting in 2013. PBGs competed with traditional intermediaries to purchase from farmers and were comprised of farmers themselves who took over key intermediary roles including harvest, post-harvest handling, and marketing. The project also worked on meeting international standards (social and environmental certifications, food safety, and traceability). The project added dedicated field teams for production and standards to the existing structure. Each team was led by a senior business advisor which allowed the field manager to focus on mango commercialization. The project also increased the efficacy of the field staff team, comprised of approximately 60 technical advisors, in delivering trainings and services to farmers. The project addressed key supply chain constraints. This included training harvesters to address a skilled labor gap and increased the management and coordination capacity of exporters. These exporters traditionally heavily rely on intermediary trader groups for all supply chain steps before mangos arrive at the packing house. Decreasing exporter reliance on traders will improve profitability of both exporters and farmers, as well"/>
    <s v="HAITI HOPE FINAL DONORS REPORT SEPTEMBER 2010 – FEBRUARY 2016"/>
    <s v="e-page 11"/>
    <x v="5"/>
    <s v="Agriculture / Mangos"/>
    <x v="0"/>
    <s v="Final Monitoring Report"/>
    <x v="0"/>
    <x v="0"/>
    <s v="Non-beneficiary farmers emulated good practices in mango cultivation and retailing they associated with increased incomes for beneficiaries. "/>
    <s v="there is an abundance of focus group evidence of market system change, such as copying, competitive pressures on intermediaries, spillover effects, and leading indicators such as high new sapling planting rates."/>
  </r>
  <r>
    <n v="12"/>
    <n v="13"/>
    <s v="4_1, #383"/>
    <x v="12"/>
    <s v="strategy of the project, which likely drove the general market price of mango upwards through competition. Anecdotal evidence throughout 2014 indicated that this was the case, as traders continued to raise prices and improve terms to farmers in order to remain competitive. This was further supported by the 2015 Annual Survey and Evaluation through survey data showing a decreased willingness of farmers to sell to traders by tree for low prices, and focus group data highlighting market dynamics where traditional traders have had to increase prices to those offered by the PBG to source mango from farmers. Furthermore, with pressure on intermediaries growing, the project engaged some independent traders who sourced mangoes for two packing houses and larger commercial farmers in the areas where PBGs were operating. This was done in 2014 to encourage others to emulate the mango harvest and sourcing model designed by the project, including using improved harvest tools and techniques, using the collection center (“baz”) design, and employing the F10/F12 traceability system. Evidence from the 2015 Annual Survey suggested that spillover effects and copying, both indicators of market system change, were present outside of the directly targeted mango, PBG, and the fully engaged exporter, Perry."/>
    <s v="spillover effects"/>
    <s v="included practices such as pruning being done on other mango and fruit varieties and the sharing of improved harvest tools across PBGs and traditional intermediaries. Another example includes one other exporter starting to pay post- season bonuses or “ristournes” to the farmers who supplied it in 2015 at the beginning of 2016 to increase the stickiness between the supplier and buyer. Constraints: Based on the project’s experience and discussions with farmers and PBG leaders, the main constraints for PBGs to grow independently remained working capital, coordination, and human resources. 12 14 17 2525 25 33 3535 30 40 45 2011 2012 2013 2015 Year Price of Tree vs. Panye vs. Dozen in Constant Units of Dozens (HTG) Tree Price per dozen: based median tree price and average of 50 dozen per tree Export Chain Dozen Price (median) Panye Price per dozen: based on median panye price and 5.7 dozen per large 60 lb panye 26 The credit program (Section 3.1.3) was designed to smooth farmer income to reduce mango pre- selling to intermediaries at a discount. Further downstream, it was recognized that PBGs faced working capital constraints by not having cash on hand needed to pay farmers and workers, such"/>
    <s v="HAITI HOPE FINAL DONORS REPORT SEPTEMBER 2010 – FEBRUARY 2016"/>
    <s v="e-page 25"/>
    <x v="5"/>
    <s v="Agriculture / Mangos"/>
    <x v="0"/>
    <s v="Final Monitoring Report"/>
    <x v="0"/>
    <x v="0"/>
    <s v="Exporters paid bonuses to ensure beneficiary farmers continued to work with them.  "/>
    <s v="Evidence from the 2015 Annual Survey suggested that spillover effects and copying, both indicators of market system change, were present outside of the directly targeted mango, PBG, and the fully engaged exporter, Perry. Spillover effects included practices such as pruning being done on other mango and fruit varieties and the sharing of improved harvest tools across PBGs and traditional intermediaries. Another example includes one other exporter starting to pay post-season bonuses or “ristournes” to the farmers who supplied it in 2015 at the beginning of 2016 to increase the stickiness between the supplier and buyer."/>
  </r>
  <r>
    <n v="12"/>
    <n v="13"/>
    <s v="4_1, #386"/>
    <x v="12"/>
    <s v="recruited 80% of the enrollment objective by the time the final model had been completed in 2013, there was occasionally a mismatch between those farmers that were recruited and those that were interested in fully engaging with core activities. 7.2 Implementation  Processing was not feasible under current market conditions: The project determined through rigorous analysis that processing Francique mango rejects into pulp for export is not a profitable business enterprise in Haiti under current market conditions. This explains why, despite a decade of investments intended to establish such an enterprise, none have yet been successful. This is due to the market structure in Haiti, based on widely dispersed &quot;backyard&quot; production resulting in high costs of harvest and transport, and the high local demand and price for fresh mango regardless of visual blemishes disqualifying them for export. Subsidizing the construction of the plant is difficult to justify since farmers would not earn any additional revenue. They are already paid by most exporters for their &quot;rejected&quot; mangos at local market prices, which are the same or higher than processed prices. The local processing market was satisfied by the lower cost canned juice produced by Famosa, affiliated with the exporter Agropak. 51  Positive"/>
    <s v="spillover effects"/>
    <s v="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quot;viral&quot; in rural Haiti, resulting in widespread behavior change. Pruning was also performed on non-francique varieties, and other fruit trees.  PBGs were able to source mangos from farmers on credit and pay them after acceptance at the packing house: As highlighted in the marketing section, PBGs were able to double the dozens sold for export per farmer in three seasons. This was all done on credit from the farmer, which is frequently cited by more risk-averse farmers as being a constraint for them to supply more mangoes to PBGs. Yet this system of supplying on credit allows for a positive feedback loop to increase quality from farmer"/>
    <s v="HAITI HOPE FINAL DONORS REPORT SEPTEMBER 2010 – FEBRUARY 2016"/>
    <s v="e-page 51"/>
    <x v="5"/>
    <s v="Agriculture / Mangos"/>
    <x v="0"/>
    <s v="Final Monitoring Report"/>
    <x v="0"/>
    <x v="0"/>
    <s v="Non-beneficiary farmers began pruning their mango trees because it was perceived as a good practice."/>
    <s v="Positive spillover effects 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quot;viral&quot; in rural Haiti, resulting in widespread behavior change. Pruning was also performed on non-francique varieties, and other fruit trees."/>
  </r>
  <r>
    <n v="13"/>
    <n v="14"/>
    <s v="4_1, #226"/>
    <x v="13"/>
    <s v="clients3 used funding for water tanks to set up businesses selling water to their neighbors. Feedback from group interviews with smallholders and micro-entrepreneurs receiving this support indicated a desire to bundle such sector-specific support with finance for income-generating activities. Interviews with financial institutions revealed that clean energy products (such as solar lamps) are affordable for most households without using a specific loan product, therefore they are reluctant to take out a loan specifically for a solar lamp. In recognition of this, FIRM’s partner Kenya Women’s Finance Trust (KWFT) bundled loans for solar lamps and clean cook stoves with other business loans. Interviews with financial institutions confirmed that their outreach has increased with FIRM support. For example, seven of the nineteen financial institutions interviewed confirmed that FIRM helped them develop new products; another six specified that these new products were in the target sectors of water, energy and dairy. Five financial institutions said that FIRM support was relevant to their needs, helping them to increase their rural client base. Two partners specifically mentioned FIRM assistance in overcoming the risks of lending to rural borrowers.” Not captured in FIRM’s final evaluation or PMP data were a number of FIRM’s"/>
    <s v="unintended positive consequences"/>
    <s v="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3 Though the survey did not sample any WASH beneficiaries, a small number of beneficiaries indicated in the group interviews that they had taken a WASH loan. FINANCIAL INCLUSION FOR RURAL MICROENTERPRISES 17 Development Credit Authority Current DCA Facilities/Enhancements, December 2016 DCA was one of the tools USAID Kenya and FIRM utilized to encourage lending into sectors considered high-risk by financial institutions. Throughout the life of FIRM, USAID"/>
    <s v="USAID Kenya financial inclusion for rural microenterprises, AID-623-BC-11-00001 : final report, January 1, 2011 – December 30, 2016"/>
    <s v="e-page 21"/>
    <x v="6"/>
    <s v="Agriculture / Micro-enterprise"/>
    <x v="0"/>
    <s v="Final Monitoring Report"/>
    <x v="0"/>
    <x v="0"/>
    <s v=" A dairy loan program stimulated local banks to offer similar financial products under similar conditions.  "/>
    <s v="Not captured in FIRM’s final evaluation or PMP data were a number of FIRM’s unintended positive consequences 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r>
  <r>
    <n v="13"/>
    <n v="14"/>
    <s v="4_1, #576"/>
    <x v="13"/>
    <s v="Policy and the Program for Rural Outreach of Financial Innovations and Technologies (PROFIT) credit guarantee scheme. The Central Bank of Kenya (CBK) received capacity-building support and training for its microfinance staff to help them understand microfinance systems and products. CBK staff described this capacity-building support as relevant, particularly since microfinance was still relatively new to the Central Bank, and important in demystifying microfinance for CBK staff. In addition, the CBK specifically mentioned that support it received from FIRM was useful in facilitating review of the Banking Act, the Microfinance Act and the creation of a Credit Information Sharing policy. FIRM also described helping CBK develop regulations for agency banking, financial services from mobile network operators and deposit-taking capacity for MFI marketing field offices.4 According to FIRM, the activity’s support to the Credit Information Sharing Association of Kenya (CIS-K) focused on building the capacity of the association and its 65 members to share information. As part of this support, FIRM carried out needs assessments for 37 microfinance institutions in relation to credit information sharing and developed a credit reference bureau reporting template. FIRM also oversaw the pilot of credit information sharing among the microfinance institutions.” The"/>
    <s v="Unintended consequences"/>
    <s v="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4 Agency banking allows financial institutions to establish partnerships with third-party service providers (such as corner shops) to outsource certain financial transactions. Financial institutions own and operate marketing field offices, which are points of service that do not meet the regulatory requirement for being an official branch office. FINANCIAL INCLUSION FOR RURAL MICROENTERPRISES 20 FIRM also worked closely with the pension fund industry and its regulator, Retirement Benefits Authority (RBA), to effect"/>
    <s v="USAID Kenya financial inclusion for rural microenterprises, AID-623-BC-11-00001 : final report, January 1, 2011 – December 30, 2016"/>
    <s v="e-page 24"/>
    <x v="6"/>
    <s v="Agriculture / Micro-enterprise"/>
    <x v="0"/>
    <s v="Final Monitoring Report"/>
    <x v="0"/>
    <x v="2"/>
    <s v=" A financial information sharing program prompted many former students to repay their outstanding loans; these repayments allowed more loans to be made to new students."/>
    <s v="The unintended consequences 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r>
  <r>
    <n v="14"/>
    <n v="15"/>
    <s v="4_1, #286"/>
    <x v="14"/>
    <s v="out before and after 2017 polls. Drought is still a major concern in the county. The area received depressed rainfall during the long rains. There is massive influx of livestock from Isiolo and Ethiopia to grazing areas bordering Wajir County. Early last month killing of Borana herder from Isiolo in Aradhe along Wajir North -Moyale border almost opened a new frontline of conflict between Boran and Ajuran communities. PEACE III focus in this zone is on maintaining relationships between cross border communities and administrations, addressing triggers and strengthening the institutions and mechanisms that will sustain peaceful coexistence. Activities in this zone are delivered by SND, NEPED and IAG. The following results were realized: Peace Agreements as a framework for peace and cooperation: The review of this agreement is attracting significant attention from communities and government alike with an understanding that it forms a vital framework for sustaining NRM, conflict prevention and justice agreements between the communities. Despite it not yet being finalized communities are adhering to its commitments, arresting culprits and making compensation payments Seeing true ‘returns on investment in peace: The Quf Dika Water pan at Quadaduma continues to support peace and improving relations between communities, and significant livelihood"/>
    <s v="outcomes that were perhaps unexpected"/>
    <s v=".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Improved inter-governmental relations supporting conflict prevention: Regular dialogues have created trust and relationships between the administration, the Chiefs and the communities in this area of Banisa"/>
    <s v="USAID KENYA AND EAST AFRICA PEACE III PROGRESS REPORT"/>
    <s v="e-page 18"/>
    <x v="6"/>
    <s v="Peace / Conflict Management"/>
    <x v="7"/>
    <s v="Routine Monitoring Report"/>
    <x v="0"/>
    <x v="0"/>
    <s v="A peace program created a space for trade and commerce between various communities, and served as a safe site for vaccination campaigns."/>
    <s v="The Quf Dika Water pan at Quadaduma continues to support peace and improving relations between communities, and significant livelihood outcomes that were perhaps unexpected.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r>
  <r>
    <n v="14"/>
    <n v="15"/>
    <m/>
    <x v="14"/>
    <s v="resolution2 passed to engage youth in peace building. FGDs and KIIs with various local groups and individuals to identify the roles of youth in promoting peace in the region were held and local partners MADEFO, DADO and Nenah FM supported with face to face interviews with district officials, security, youth and women groups, elders and partners in Moroto and Kaabong. The findings will be shared as part of wider UN learnings about youth engagement in peace building. Zones 7 and 8: Moroto- Loima/West Pokot Amudat (South Karamoja Conflict System) The major factor affecting the context in this area is the Kenyan elections. There is a strong link between the Turkana of Kenya and Matheniko of Uganda (due to Lokriama Peace Accord) and between the Pokots of Kenya and Uganda in West Pokot and Amudat. This relation, according to communities, recognizes no border. As a result, political aspirants from both sides always seek electorates from each other. In the borders between Turkana and Pokots the long spell of peace broke down due to the security vacuum during electioneering and raids have been occurring. Although far from PEACE III areas the alliances at play in the “triangle of hope” cause a"/>
    <s v="ripple effect"/>
    <s v="felt in zones 7 and 8. Tension is prevailing but the Chiefs Forum has played a big role in deescalating the tension. The areas around Kobebe and Nakonyen continue to be a convergence for pastoralists in zone 7 and 8. Tension between the Jie, Turkana and Matheniko continued around Kobebe due to conflict that was reported in the last quarter where there was loss of livestock and two people killed. The Kotaruk-Kalapata-Kainuk-Takwel corridor (Pokot and Turkana has seen an increase conflict, with little response due to the focus on elections campaigns on both sides. Warriors have taken advantage of the situation with raiding and counterraiding taking place. Mercy Corps staff were shot at in this area in the 2 In 2015, the UN Security Council adopted resolution UN 2250 on youth, peace, and security. The Secretary General has requested a Progress Study including case studies of various countries. Mercy Corps has been selected to develop a case study for Uganda, specifically Karamoja. Mercy Corps Internee-Adrienne conducted interviews and focus group discussions to inform this independent, evidence-based research, to ultimately contribute to the wider UN report. MC was interested in Karamoja because of our successful PEACE"/>
    <s v="USAID KENYA AND EAST AFRICA PEACE III PROGRESS REPORT"/>
    <s v="e-page 25"/>
    <x v="6"/>
    <s v="Peace / Conflict Management"/>
    <x v="7"/>
    <s v="Routine Monitoring Report"/>
    <x v="0"/>
    <x v="0"/>
    <s v="Tensions in regions far removed from the peace program were reduced by forums held by prominent leaders for the program."/>
    <s v="Although far from PEACE III areas the alliances at play in the “triangle of hope” cause a ripple effect felt in zones 7 and 8. Tension is prevailing but the Chiefs Forum has played a big role in deescalating the tension. "/>
  </r>
  <r>
    <n v="15"/>
    <n v="16"/>
    <s v="4_1, #98"/>
    <x v="15"/>
    <s v="to Russia. However, LIVCD included Russia as a new market under Indicator 6, thus assuming that the training on agricultural production provided through the grant contributed in some way to the sale to Russia. This attribution is clearly questionable (as many others based on a simple before-and-after comparison) • The definition of Indicator 5 (Number of jobs impacted by LIVCD) is based on an ambiguous terminology. It is not clear what an “impacted job” is. Under this indicator LIVCD M&amp;E counts the FTE of the number of people using the mechanical harvesters on olive trees. LIVCD also counts the FTE of farmers performing regular agricultural operations in their own fields. This is not very informative. Rather than the number of people (or its conversion into FTEs) carrying out an agricultural operation that would have been done even without the project (e.g. harvesting) it would be more interesting to estimate the FTE of newly created jobs (net of lost jobs). For instance, some service centers created skilled teams who provide pruning services by using the electrical pruners delivered by LIVCD. These are new jobs created by the project that should be counted positively (once converted in FTE). In addition,"/>
    <s v="Unintended consequences"/>
    <s v="should be monitored. More specifically, jobs have been lost after the introduction of mechanical harvesters (i.e. a labor saving technology) and thus should be counted negatively (and currently they are not) in the indicator on the number of jobs created. • Under Indicator 14 (Number of MSMEs including farmers, assisted by USG to apply for value chain finance) LIVCD counts the number of persons that took part in trainings that also included a presentation from a bank credit officer on loan products (such presentations are generally included before or after trainings on agricultural technical aspects). However, it is the ET’s opinion that Indicator 14 should reflect the outcome of the assistance provided to beneficiaries to access finance, that is, the number of loan applications. LIVCD not only organizes workshops inviting credit bank officers but also provides assistance to develop feasibility studies for loan applications. The effect of the later is not reflected by the current measurement mechanism used by LIVCD. In any case, if number of loan applications were used (instead of the number of participants in presentations held by bank officers) the value of the indicator would be reduced from more than 800 to about 35-50. Lebanon Industry Value"/>
    <s v="Lebanon industry value chain development (LIVCD) project : mid-term performance evaluation"/>
    <s v="e-page 83"/>
    <x v="7"/>
    <s v="Agriculture / Economic Development"/>
    <x v="0"/>
    <s v="Evaluation"/>
    <x v="1"/>
    <x v="1"/>
    <s v="Jobs were lost after labor saving technology was introduced. "/>
    <s v="More specifically, jobs have been lost after the introduction of mechanical harvesters (i.e. a labor saving technology) and thus should be counted negatively (and currently they are not) in the indicator on the  number of jobs created."/>
  </r>
  <r>
    <n v="16"/>
    <n v="17"/>
    <s v="4_1, 104"/>
    <x v="16"/>
    <s v="possible options of partnering with locally based telecom provi- ders, to reduce the overall costs associated with sending mass messages. Similarly, use of an open-source mass text messaging service could reduce the associated costs of running such software. 6. This pilot demonstrated that different meth- ods of mobilization can affect men and women differently. With door-to-door mobilization, women usually interact with mobilizers since they are typically at home at the time when It is much easier for people to ignore mobile phone campaign messages than mobilizers at their door. Radio announcements and town hall meetings were an important addition to the traditional door- to-door IRS mobilization approach. Global Health: Science and Practice 2016 | Volume 4 | Number 2 235 Mobile Messaging for Malaria Prevention in Mali www.ghspjournal.org http://www.ghspjournal.org mobilizers visit. With mobile messaging, how- 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s v="unanticipated effect"/>
    <s v="of choosing an mHealth approach. Implications for Future mHealth Projects While the results of this pilot do not suggest relying solely on text or voice messages for IRS mobilization in the same implementation design as was done in Mali, it does provide a stepping stone toward potentially more effective imple- mentation of mHealth approaches. The use of mHealth has been found to be most effective in producing health outcomes when incorporated as part of a multifaceted behavior change strategy, as opposed to a stand-alone intervention. For instance, mobile-messaging mobilization could be used in combination with a mobilizer traveling with an IRS team on the day of spraying. This pilot did not choose to test a hybrid blend of mobile messaging and standard mobilization approaches since the team’s goal was to evaluate a unique mobile-message approach, but a hybrid approach could be tested in future campaigns. The 2 methods of communication (mobile and interpersonal) complement each other, but the population in these villages is not yet comfortable enough with mobile technology to rely solely on mobile-based messaging. There are advantages to using mobile-based mobilization, such as the ability to alert a village remotely the morning of"/>
    <s v="Feasibility and Effectiveness of mHealth for Mobilizing Households for Indoor Residual Spraying to Prevent Malaria: A Case Study in Mali"/>
    <s v="e-page 66"/>
    <x v="8"/>
    <s v="Health / Malaria"/>
    <x v="4"/>
    <s v="Evaluation/ Journal"/>
    <x v="1"/>
    <x v="2"/>
    <s v="An anti-malaria campaign that relied on mobile messaging excluded women because men possessed the cell phones in the communities served.  "/>
    <s v="With mobile messaging, how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unanticipated effect of choosing an mHealth approach."/>
  </r>
  <r>
    <n v="17"/>
    <n v="18"/>
    <s v="4_1, #158"/>
    <x v="17"/>
    <s v="of the program—in other words, manipulating results for better outcomes. To address potential perverse incentives, the program may consider configuring the warehouse indicators differently, such as giving each warehouse specific targets against their own baseline. There also appears to be some evidence that the program’s approach to sharing the reward among all staff, regardless of individual contribution to CMAM had full discretion over how to spend the RBF payment, a key factor in motivating better performance. Global Health: Science and Practice 2016 | Volume 4 | Number 1 174 Results-Based Financing in Mozambique’s Central Medical Store www.ghspjournal.org www.ghspjournal.org achieving the targets, may have caused frustration. Any program where incentives are shared can potentially face the free-rider problem. Some 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 viously. However, this is an area that should be monitored to minimize any"/>
    <s v="negative impact"/>
    <s v="on morale. In the future, it may make sense to consider including an individual performance component in the allocation formula. KEY LESSONS Despite challenges, overall, Mozambique’s experi- ment with RBF for the supply chain resulted in tangible and measurable positive change. Below are key lessons related to design, implementation, and future attempts at incorporating performance incentives in public health supply chains. Program Design In many health systems areas, funding and know-how are not enough to spur performance improvements. RBF is intended to address the ‘‘black box’’ of motivation—the gap between necessary funding, inputs and training, and actual effort. As such, the goal is behavior change: increased motivation and effort. For this reason, the design of any RBF program must place motivation at the center of design decisions, which Mozambique’s FARA achieved. Among our key design lessons are: Careful and deliberative design: Stakeholders involved in Mozambique’s FAR agreement allowed the necessary time (nearly 1 year) to design the agreement, ensuring that all the stakeholders under- stood who was accountable for what. RBF will not motivate if stakeholders do not understand what they are being held accountable for. Collaboration: Buy-in is a necessary precondition for increased motivation. The FARA"/>
    <s v="Results-Based Financing in Mozambique’s Central Medical Store: A Review After 1 Year"/>
    <s v="e-page 182"/>
    <x v="9"/>
    <s v="Health / Financing"/>
    <x v="4"/>
    <s v="Evaluation/ Journal"/>
    <x v="1"/>
    <x v="1"/>
    <s v="A new warehouse management system created free-rider incentives; some workers complained they had to work more while others worked less. "/>
    <s v="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viously. However, this is an area that should be monitored to minimize any negative impact on morale."/>
  </r>
  <r>
    <n v="18"/>
    <n v="19"/>
    <s v="4_1, #595"/>
    <x v="18"/>
    <s v="significant progress in transitioning ART clients to the preferred TDF based backbone across all sites. In UDUTH a detailed ART regimen analysis was conducted between March and Sept 2015, and we observed a reduction in the number of clients on non-streamlined regimen at end of April from 126 to 73 clients in June and a further reduction to 32 clients at the end of September 2015. These 32 clients were reviewed as not suitable for placement on streamlined regimen because of reported cases of severe adverse effects on previous regimen, and have been transitioned from one regimen to the other before finally being left on their current regimen. A detailed analysis indicates the pattern of adverse events: Anemia (55.6%), Hepatitis (22.2%), generalized rashes (11.1%), and darkening of skin and nails (11.1%) while on AZT or ABC plus 3TC/NVP combination. Similarly, patients experienced at least one of the following while on TDF or ABC+ 3TC/EFV combination: intense dizziness (44.4%), and/or hallucination and insomnia (33.3%). 22.2% of these clients had contra-indications to the use of this combination because of background history of psychosis. These 32 clients are currently on non-streamlined regimen as a result of the"/>
    <s v="adverse reactions/side effects"/>
    <s v="and contra-indications and they will need to be supported. MSH is exploring several options with the FMoH, National Agency for the Control of AIDS (NACA), and UDUTH to see how they can be supported to get continued access to the non-streamlined regimens. Next quarter plans  Monitor, in collaboration with the M&amp;E and Lab team, the utilization of RTKS at PEPFAR prioritized testing points (TB dots, pediatrics, clinical symptomatology, 5% GOPD, 30% ANC). Data on total number of clients that accessed services in Q3 will be collated and disaggregated by the PEPFAR prioritized points.  Conduct an SCMS focused training needs assessment across all the 41 partner health facilities and then plan for a supply chain management training that incorporates sessions on adherence counseling. 2.6 TB/HIV 29 MSH Pro-ACT TB/HIV collaborative activities are anchored on World Health Organization (WHO) three I’s strategy:  Intensified case-finding (ICF);  Isoniazid preventive therapy (IPT); and  Infection control (IC). During the quarter under review, MSH actively participated in the 2016 World Tuberculosis Day celebration with the theme “Find TB, Treat TB and working together to eliminate tuberculosis” in Abuja and supported the various state partners to plan for the World TB"/>
    <s v="Prevention Organizational Systems AIDS Care and Treatment Project – Pro-ACT, Nigeria Quarterly Progress Report, January – March, 2016"/>
    <s v="e-page 29"/>
    <x v="10"/>
    <s v="Health / AIDS"/>
    <x v="4"/>
    <s v="Routine Monitoring Report"/>
    <x v="0"/>
    <x v="1"/>
    <s v="About 20% of AIDS patients experienced adverse reactions to their treatment regimes."/>
    <s v="22.2% of these clients had contra-indications to the use of this combination because of background history of psychosis. These 32 clients are currently on non-streamlined regimen as a result of the adverse reactions/side effects and contra-indications and they will need to be supported. MSH is exploring several options with the FMoH, National Agency for the Control of AIDS (NACA), and UDUTH to see how they can be supported to get continued access to the non-streamlined regimens."/>
  </r>
  <r>
    <n v="19"/>
    <n v="20"/>
    <s v="4_1, #201"/>
    <x v="19"/>
    <s v="upgraded farm will help farmers implement best dairy farming practices, and will serve as a model for neighboring dairy farmers. The project has selected a total of 102 farms for upgradation. Construction/upgradation of 84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27,202,191 for 89 farms while farmers have contributed/committed a total of PKR 37,479,4112. This investment is the first step towards establishing viable commercial dairy farms for small dairy holders. The following table shows the overall status of farm upgradation: Table 3: Up-gradation Summary (March 2016) Upgradation Type Total Completed Calf Pen 1 1 Calf Cadges 1 1 Sand Bunker 2 2 Fencing of Farm 4 3 Farm Soiling 4 4 Milking Machine 13 13 Shed Construction 68 58 Flooring 1 0 Silage Machine 14 14 Silage Bunker 8 6 Cooling System 3 3 Grand Total 119 105* *A farm under upgradation may have more than 1 facility being upgraded There is a considerable"/>
    <s v="spillover effect"/>
    <s v="of this activity; a total of 11 surrounding farmers have called the project helpline number to contact the farm upgradation team for technical advice on farm upgradation. Based on the 2 The contribution of farmer is calculated on the basis of initial feasibility. The figure may increase with the completion of up-gradation work. QUARTERLY PROGRESS REPORT JAN-MAR 2016 6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s v="USAID-Dairy Project, Quarterly Progress Report (Jan-Mar 16)"/>
    <s v="e-page 11"/>
    <x v="11"/>
    <s v="Agriculture / Dairy"/>
    <x v="0"/>
    <s v="Routine Monitoring Report"/>
    <x v="0"/>
    <x v="0"/>
    <s v="There was spillover from an agricultural project, as 11 non-beneficiary farmers called the project hot line to obtain technical advice abouton how to upgrade their farms."/>
    <s v="There is a considerable spillover effect of this activity; a total of 11 surrounding farmers have called the project"/>
  </r>
  <r>
    <n v="19"/>
    <n v="21"/>
    <s v="4_1, #200"/>
    <x v="20"/>
    <s v="99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31,957,151 for 118 farms while farmers have contributed/committed a total of PKR 42,940,7012. This investment is the first step towards establishing viable commercial dairy farms for small dairy holders. The following table shows the overall status of farm upgradation: Table 3: Up-gradation Summary (June 2016) Upgradation Type Total Completed Calf Pen 1 1 Calf Cadges 1 1 Flooring 1 0 Sand Bunker 2 2 Cooling System 3 3 Farm Fencing 4 3 Farm Soiling 4 4 Silage Bunker 8 7 Milking Area 9 8 Milking Machine 16 14 Silage Machine 24 15 Shed Construction 71 66 Grand Total 144 124 *A farm under upgradation may have more than 1 facility being upgraded 2 The contribution of farmer is calculated on the basis of initial feasibility. The figure may increase with the completion of up-gradation work. QUARTERLY PROGRESS REPORT April-June 2016 6 There is a considerable"/>
    <s v="spillover effect"/>
    <s v="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divided into seven teams, each responsible for 10-15 upgraded farms. The designated teams are also working on implementing the 3:1:7 strategy at these farms. Continuous advisory support on"/>
    <s v="USAID-Dairy Project, Quarterly Progress Report (Apr-Jun 2016)"/>
    <s v="e-page 12"/>
    <x v="11"/>
    <s v="Agriculture / Dairy"/>
    <x v="0"/>
    <s v="Routine Monitoring Report"/>
    <x v="0"/>
    <x v="0"/>
    <s v="There was spillover from an agricultural project, as 11 non-beneficiary farmers called the project hot line to obtain technical advice abouton how to upgrade their farms."/>
    <s v="There is a considerable spillover effect 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s."/>
  </r>
  <r>
    <n v="19"/>
    <n v="22"/>
    <s v="4_1, #198"/>
    <x v="21"/>
    <s v="which incorporates prime comfort level to the dairy animals and involves civil-work. Secondly, with the help of Dairy Project, these farms are mechanized with installation of cooling system, milking and silage machines. This further ensures better living conditions for the dairy animals. The following table shows overall status of the farm upgradation: Table 3: Up-gradation Summary (September 2016) Upgradation Type Total Completed Calf Pen 1 1 Calf Cages 1 1 Flooring 1 1 Sand Bunker 2 2 Cooling System 3 3 Farm Fencing 4 4 Farm Soiling 5 5 Silage Bunker 8 8 Milking Area 3 3 Milking Machine 17 14 Silage Machine 24 20 Shed Construction 71 71 Grand Total 140* 133* *A farm under upgradation may have more than 1 facility being upgraded The project has provided/committed a total of PKR 31,738,652 for 118 farms while farmers have contributed/committed a total of PKR 42,720,000. This contribution of farmers is calculated on the basis of initial feasibility which may change with the completion of up-gradation work. This investment is the first step QUARTERLY PROGRESS REPORT July-September 2016 7 towards establishing viable commercial dairy farms for small dairy holders. There is also a considerable"/>
    <s v="spillover effect"/>
    <s v="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In order to convert these farms into viable commercial units, the Dairy Project is providing constant follow-up services to the farm owner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ensures monthly data collection and follow up visits to decrease the production cost. The Dairy Project has also formed a task force to supervise upgraded farms. This task force is divided into seven teams, each responsible for 10-15 upgraded farms. The designated teams are also working on implementing the 3:1:7 strategy ensuring that"/>
    <s v="USAID - Dairy Project, Quarterly Progress Report Jul-Sep 16"/>
    <s v="e-page 13"/>
    <x v="11"/>
    <s v="Agriculture / Dairy"/>
    <x v="0"/>
    <s v="Routine Monitoring Report"/>
    <x v="0"/>
    <x v="0"/>
    <s v="There was spillover from an agricultural project, as 15 non-beneficiary farmers called the project hot line to obtain technical advice abouton how to upgrade their farms."/>
    <s v="There is also a considerable spillover effect 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r>
  <r>
    <n v="19"/>
    <n v="23"/>
    <s v="4_1, #102"/>
    <x v="22"/>
    <s v="have more than 1 facility being upgraded Table 7 Farm Upgrades by Category in Year-5 Apart from the upgradation of these farms, the project has a Farm Economics team which gathers data on a monthly basis and provides advisory services to such farms. The team has come up with a 3:1:7 strategy, entailing 305 milking days, at least one calf per year and 70 percent lactating animals, throughout the year. From analyzing the data, it was observed that the production cost on the selected farms adopting traditional practices was, on average, higher than the dairy standards. Hence, the farm upgradation team is providing helpful solutions to decrease such costs making them more cost effective. The farmers are showing keen interest in making their farms more cost effective and also adopting best dairy practices. The below given figure-2 shows, pre and post adoption rate of best practices by these farms. As the farm plays an important role for mobilizing the farmers and acts as a model farm for the nearby villagers in the dairy business, the project was able to provide a total of 17,749 farmer’s awareness sessions on these farms. Not only this, there is also"/>
    <s v="spillover effect"/>
    <s v="of this activity, as the nearby farmers have started upgrading their farms on their own by hiring the local vendors who had worked on the project’s upgraded farms. Shed Construction 47% Milking Machine 17% Silage Machine 10% Soiling 6% Silage Bunker 5% Fencing 4% Cooling System 4% Sand Bunkers 2% Milking Parlour 2% Flooring 1% Calf cage 1% Milking Area 1% 0% 20% 40% 60% 80% 100% 120% Pre Post Figure 2 Pre and Post adoption rate of farms for dairy best practices USAID-DRDF DAIRY PROJECT Annual Progress Report October 2015 – September 2016 Biogas Plant Highlights The project in the last two years put extra effort to establish the 10 biogas plants it had committed at the start of the extension phase. In Year-5, after advertising about this activity on different media outlets, farmers were shortlisted and interviewed for the construction of these plants on their farms. However, the farmers were reluctant to work with the project as they wanted local vendors to construct these plants on their farms. This would have meant compromise on quality assurance and as per the USAID policy on vendor selection, these local vendors were not eligible for taking up this task. The"/>
    <s v="ANNUAL PROGRESS REPORT - YEAR FIVE  October 16, 2016  Dairy Project"/>
    <s v="e-page 18"/>
    <x v="11"/>
    <s v="Agriculture / Dairy"/>
    <x v="0"/>
    <s v="Routine Monitoring Report"/>
    <x v="0"/>
    <x v="0"/>
    <s v="There was spillover from an agricultural project, as  some non-beneficiary farmers called the project hot line to obtain technical advice abouton how to upgrade their farms."/>
    <s v="Not only this, there is also spillover effect of this activity, as the nearby farmers have started upgrading their farms on their own by hiring the local vendors who had worked on the project’s upgraded farms."/>
  </r>
  <r>
    <n v="19"/>
    <n v="24"/>
    <s v="4_1, #199"/>
    <x v="23"/>
    <s v="gain awareness on best farming practices. Upgradation support is mainly categorized as construction/improvement of shed which incorporates prime comfort level to the dairy animals and involves civil-work. Secondly, these farms are mechanized with the help of the project in which they install cooling system, milking machine and silage machine. Which further ensures better living conditions for these dairy animals. The following table shows the overall status of farm upgradation: Table 3: Up-gradation Summary (December 2016) Upgradation Type Total Completed Calf Pen 1 1 Calf Cages 1 1 Flooring 1 1 Sand Bunker 2 2 Cooling System 3 3 Farm Fencing 5 5 Farm Soiling 5 5 Silage Bunker 8 8 Milking Area 3 3 Milking Machine 15 15 Silage Machine 24 24 Shed Construction 72 72 Grand Total 140* 133* *A farm under upgradation may have more than 1 facility being upgraded QUARTERLY PROGRESS REPORT October-December 2016 7 Photo: Dairy Project 8 The project has provided/committed a total of PKR 31,738,652 for 118 farms while farmers have contributed/committed a total of PKR 42,720,000. This investment is the first step towards establishing viable commercial dairy farms for small dairy holders. There is also a considerable"/>
    <s v="spillover effect"/>
    <s v="of this activity; where the farms nearby to the upgraded farms have started to adopt the best practices being implemented on their farms themselves. In order to convert these farms into viable commercial units, the Dairy Project is provided constant follow-up services to the farmers. The project team provided advisory services on feeding, vaccination, fodder planning, breeding and animal selection on the door steps of these upgraded farms. The project also collected farm economics data which shows that the production cost for farms implementing traditional practices is much higher. The team also worked on the economics of each farm and provided helpful solutions to decrease the cost on such farms. Monthly data collection and follow-up visits were undertaken are as per schedule. All the records and contracts have been handed over to the parent organization related to the farm upgradation component. These farms are open for DRDF to be utilized for the next three years if it wishes to do so. The project distributed android based tablets among the farmers whose farms were upgraded in the last two years. These tablets will be pre-installed with training curriculum and the video modules related to effective dairy farming techniques"/>
    <s v="Quarterly Progress Report Oct-Dec 16"/>
    <s v="e-page 14"/>
    <x v="11"/>
    <s v="Agriculture / Dairy"/>
    <x v="0"/>
    <s v="Routine Monitoring Report"/>
    <x v="0"/>
    <x v="0"/>
    <s v="There was spillover from an agricultural project, as  some non-beneficiary farmers upgraded their farms to emulate the practices introduced by the program."/>
    <s v="There is also a considerable spillover effect of this activity; where the farms nearby to the upgraded farms have started to adopt the best practices being implemented on their farms themselves."/>
  </r>
  <r>
    <n v="19"/>
    <n v="25"/>
    <s v="4_1, #101"/>
    <x v="24"/>
    <s v="Though the current income level of these WLEWs is still relatively low, yet this has been instrumental in earning respect for them not only within their families but in the communities in which they operate as well. This intangible benefit serves as the basis to transform the social mindset of rural patriarchal society. The project upgraded 118 farms, against its planned target of 100 farms in south Punjab. The project had targeted 1:1 ratio of investments in the up-gradation of the dairy farms, however actual the ratio came out to be $1 to $1.37 as the farmers were willing to invest more than their 50 percent share. These 118 farms are field level demonstrators, where improved and cost-effective farm practices are being practiced. These model farms are managed not by experienced management and veterinary professionals, but by farmers who are trained by the project and resident of the beneficiary community. They are also intended to serve as awareness raising and training centers at the doorstep of the local community, to help increase frequency of exposure to implementation of best farm practices due to the close proximity of the model farms to the project beneficiaries. There is also"/>
    <s v="spillover effect"/>
    <s v="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In Phase 1, DRDF decided to pilot biogas production technology with a purpose of creating a commercially viable business model for gas production which can be supplied to the community on cost recovery plus profit basis. The project helped a community of dairy farmers in Tehsil Burewala District Vehari, to build a 50 cubic meter biogas plant using fixed dome technology. The gas produced from this plant was sufficient to run a 7.5 KVA generator connected to 500 liter chilled milk storage. The model worked well, as this community of farmers managed to save on average Rs. 18,000 ($180) on generator’s monthly running cost. The chilled milk also attracted additional Rs.2 3 Project Extension Report 2014-2016, Phase-1 Performance evaluation Report. 15 USAID-DRDF Dairy Project (2 cent-dollar) per liter in selling price. The overall saving and better price fetched"/>
    <s v="USAID-DRDF Dairy Project  Closeout Report 2011-2017 Agreement No.: 391-A-00-11-01206-00"/>
    <s v="e-page 14"/>
    <x v="11"/>
    <s v="Agriculture / Dairy"/>
    <x v="0"/>
    <s v="Final Monitoring Report"/>
    <x v="0"/>
    <x v="0"/>
    <s v="Non-beneficiary farmers who were in the vicinity of ‘model farms’ upgraded their own farms by hiring the local vendors who had worked on the project’s upgraded farms.  "/>
    <s v="There is also spillover effect 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r>
  <r>
    <n v="20"/>
    <n v="26"/>
    <s v="6_1, #8"/>
    <x v="25"/>
    <s v="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
    <s v="Unintended Benefits"/>
    <s v="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
    <s v="Balochistan agriculture project (BAP) : final evaluation"/>
    <s v="e-page 31"/>
    <x v="11"/>
    <s v="Agriculture / Women's Empowerment"/>
    <x v="0"/>
    <s v="Evaluation"/>
    <x v="1"/>
    <x v="0"/>
    <s v="About three-quarters of respondents had observed non-beneficiary women replicating the women-focused livestock activities introduced by the program."/>
    <s v="The evaluation reviewed the extent to which non-project households replicated project practices and the unintended benefits and harms produced by the project. In GIs with beneficiaries, the evaluation team asked respondents if they knew of instances where others had replicated project activities … Around three-fourths of respondents reported that they had observed neighbors or relatives replicating women-focused and livestock activities. Fewer (25 percent) reported replication of water-related activities."/>
  </r>
  <r>
    <n v="21"/>
    <n v="27"/>
    <s v="Not, #98"/>
    <x v="26"/>
    <s v="their families. Achievements. ACDI/VOCA, in its annual reports, noted a total of 8,150.61 Metric Tons of food distributed as PM2A rations to 32,245 households over the life of the SNAP Program. Major Observations. Entry criteria to enroll participants in the program were not entirely clear at the beginning of SNAP, and this resulted in the registration of both pregnant and lactating women in the first year. This situation was corrected, however, before the start of food distributions with deregistration of the lactating mothers. PM2A mothers interviewed expressed satisfaction with the food ration composition and attributed the wellbeing of their children to this. The Evaluation found no evidence of sales of USAID commodities in local markets, nor, did the team identify evidence of the rations being an incentive to women to become pregnant. 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s v="not anticipate"/>
    <s v="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because of the food distributions21.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s v="Sustainable nutrition and agriculture promotion (SNAP) program : final evaluation report"/>
    <s v="e-page 32"/>
    <x v="12"/>
    <s v="Agriculture / Nutrition"/>
    <x v="0"/>
    <s v="Evaluation"/>
    <x v="1"/>
    <x v="2"/>
    <s v="Sharing of food among within the extended family, and with neigbors exceeded expectations, which reduced nutritional benefits to recipients. "/>
    <s v="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not anticipate 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distributions.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declines because of staff turnover or insufficient materials."/>
  </r>
  <r>
    <n v="22"/>
    <n v="28"/>
    <s v="6_1, #66"/>
    <x v="27"/>
    <s v="Linkages  Coordinate any potential future USAID EG fisheries activities in Somaliland with SDF’s planned fishers program with Berbera Marine College and coastal fisher associations. RECOMMENDATIONS BY TECHNICAL AREA RECOMMENDATIONS FOR IMPLEMENTING FUTURE AGRICULTURE ACTIVITIES  Invest in demonstrations and hands-on learning. Somali farmers are risk averse and skeptical about trying new practices. Crises driven by conflict, economic collapse, and drought have increased their aversion to risk. Activities directed at changing traditional farming practices in Somalia have to be done gradually. Though farmers may observe higher net returns from improved practices and seeds, they are reluctant to adopt the improvements unless they can readily demonstrate the results on their own farms.  Support flexible implementation. PEG chose to change technical assistance for the 3rd planting season. Instead of a 3rd round of demo plot testing, micro-grants were provided to encourage trial and adoption on individual farms. PEG was confident about making the adjustment based on the trust among participating farmers that had been built through the project during the first 2 seasons. Any follow-on agriculture project needs to be given some level of flexibility to ensure strong collaboration, learning, and adaptation for each growing season.  Support unanticipated benefits. Some program"/>
    <s v="benefits were unforeseen"/>
    <s v=".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Engage prominent stakeholders to ensure buy-in. The commitment by Amoud University to the horticulture intervention was anchored by the University President who was a prominent supporter. This commitment also provided an exit strategy for PEG by which Amoud University could sustain all or parts of the horticulture intervention. In South-Central Somalia, PEG’s support from the Minister of Agriculture and the Presidents"/>
    <s v="Partnership for economic growth : final report"/>
    <s v="e-page 53"/>
    <x v="13"/>
    <s v="Economic Development / Agriculture"/>
    <x v="0"/>
    <s v="Final Monitoring Report"/>
    <x v="0"/>
    <x v="0"/>
    <s v="Some beneficiary farmers expanded the use of new practices on their own farms, and also demonstrate these to their neighbors. This triggered a multiplier effect, which reached an estimated 21,000 additional farmers. "/>
    <s v="Support unanticipated benefits. Some program benefits were unforeseen.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r>
  <r>
    <n v="23"/>
    <n v="29"/>
    <s v="4_1, #425"/>
    <x v="28"/>
    <s v="its sub-activity targets?  PEG met most Input Targets. PEG delivered the targeted levels of training and micro-grants for agriculture and exceeded targets related to fodder production related micro-grants for seeds, cuttings and tractors. For livestock, PEG exceeded TA, training targets, and veterinary services input targets, but was unable to accomplish the target of benefiting one milk processing company.  Agriculture and Livestock Outcomes were Mixed. The target range for maize yields was achieved, resulting in an average increase of 29 percent increase in yields compared to before PEG. Livestock sub-activity results for cattle (mortality and morbidity) showed modest upward trends, though milk production trended downward. Indicators for camels also trended downward. The short-term nature of the pilot-type activity prevented clear conclusions about livestock and camels outcomes.  Outcomes for Households were Mainly Positive: PEG had positive effects on household finances for most crop farmers, and on household food self-sufficiency. PEG contributed to a modest increase in hired labor on crop farms. Adult members of crop households are working less, likely because PEG’s methods are more effective. The increase in the average number of household girls employed on the farm was relatively small, but highlights potential"/>
    <s v="negative impact"/>
    <s v="of projects that aim to increase agricultural productivity.  Policy Support (drafting) by PEG was Ineffective: PEG’s draft legislation was not deemed to be of use by the GoS because there was insufficient consultation to reflect changed government priorities. 3.2. WAS THE IMPLEMENTATION MODEL USED BY PEG APPROPRIATE FOR SOUTH CENTRAL SOMALIA? This section presents the findings from the evaluation of the appropriateness of the PEG implementation model, through the local partner SATG. SATG used a cascade model whereby SATG provided training to agricultural extension agents who provided training to lead farmers who, in turn, trained contact farmers. The contact farmers who received training from lead farmers were first-degree contacts, in the sense that they received information on PEG agricultural practices directly from the lead farmers. The first-degree contact farmers, in turn, provided training in PEG practices to farmers who were second- degree contacts in the sense that they received the information one step removed from the lead farmer and two-steps removed from the extension agent. Both the lead farmers and the first-degree contact farmers received the same agricultural inputs (maize seeds, urea and DAP) through PEG. The second- degree contact farmers did not receive any agricultural"/>
    <s v="Final performance evaluation of the partnership for economic growth activity in the Southwest State of Somalia"/>
    <s v="e-page 9"/>
    <x v="13"/>
    <s v="Economic Development/ Agriculture"/>
    <x v="0"/>
    <s v="Evaluation"/>
    <x v="1"/>
    <x v="1"/>
    <s v="An economic development program raised incomes and allowed adults to work less, but led to slightly more girls being employed on farms. "/>
    <s v="PEG had positive effects on household income for most crop farmers, and on household food self-sufficiency. PEG contributed to a modest increase in hired labor on crop farms. Adult members of crop households are now working less, probably because PEG’s methods are more effective. The increase in the average number of household girls employed on the farm was relatively small, but highlights the potential negative impact of projects that aim to increase agricultural productivity."/>
  </r>
  <r>
    <n v="24"/>
    <n v="30"/>
    <s v="8_27, #70"/>
    <x v="29"/>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 25"/>
    <x v="14"/>
    <s v="Peace / Democracy"/>
    <x v="7"/>
    <s v="Evaluation"/>
    <x v="1"/>
    <x v="2"/>
    <s v="A program to develop political parties in a new democracy promoted the growth and eventual dominance of just one party.  "/>
    <s v="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r>
  <r>
    <n v="24"/>
    <n v="30"/>
    <s v="8_27, #70"/>
    <x v="29"/>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s 25 &amp; 26"/>
    <x v="14"/>
    <s v="Peace / Democracy"/>
    <x v="7"/>
    <s v="Evaluation"/>
    <x v="1"/>
    <x v="2"/>
    <s v="The smaller political parties became dependent upon the assistance and were unable to perform essential duties  by themselves."/>
    <s v="Given the lack of a comprehensive training strategy, many of the beneficiary political parties became increasingly dependent on PPIDG’s assistance, unable to perform many essential duties and activities on their own. Political party representatives interviewed by MSI in Lakes State described their previous — and successful — organization of town hall meetings; with PPIDG support. Since the close of the PPIDG project, they never even attempted to organize a similar event.  As a result, the stand-alone approach implemented by PPIDG in its provision of training to political parties ultimately resulted in a gradual loss of capacity, relative to the SPLM/A. Without follow-on activities to build-upon what was achieved, the accumulated knowledge was lost in many cases."/>
  </r>
  <r>
    <n v="24"/>
    <n v="30"/>
    <s v="8_27, #70"/>
    <x v="29"/>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 26"/>
    <x v="14"/>
    <s v="Peace / Democracy"/>
    <x v="7"/>
    <s v="Evaluation"/>
    <x v="1"/>
    <x v="2"/>
    <s v="The internal democratization procedures introduced by the program contributed to splits in the dominant party."/>
    <s v="Fissures in ruling party: Among the political parties with whom it worked, IRI was most successful with the SPLM/A. Besides making considerable strides in building the party’s organizational development and capacity, IRI introduced important elements to promote the internal democratization of the SPLM/A, such as party conventions and processes to elect party authorities. Ironically, these important processes may have been what sparked, or facilitated, the party’s split into factions and the outbreak of the 2013 civil war. However, these internal democratization mechanisms themselves did not cause the party’s split. Rather, it was the SPLM/A’s in ability and/or unwillingness to accept the decisions that emerged from these mechanisms themselves."/>
  </r>
  <r>
    <n v="25"/>
    <n v="31"/>
    <s v="SingleTermSearches, #134"/>
    <x v="30"/>
    <s v="councils to contribute their own resources to maximize impact. During the project prioritization process, SES should work closely local councils to assess their financial capacities. In several instances, local councils encountered cost overruns as they underestimated prices of equipment and material during budgeting. SES should encourage local councils to conduct advance market research to enhance realistic budgeting. Finally, local councils should be encouraged to elicit contributions from community members to meet operational costs of projects. In most cases, community members seem receptive to the idea of contributing to operational costs to ensure sustainability of services. Sector-specific issues.  Electricity. The irregular supply of electricity constitutes a great challenge for communities in southern Syria. It is not only a personal hardship, but it also impacts the sustainability of service delivery interventions. SES should encourage local councils to explore alternatives, such as generators or solar power, to ensure durability of projects.  Water.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s v="unintended negative outcomes"/>
    <s v=".  Education. Education in southern Syria faces great constraints that range from infrastructure rehabilitation needs to the lack of funding to pay teachers. The act of rehabilitating a school on its own may not be sufficient to address broader constraints to education. SYRIA ESSENTIAL SERVICES FINAL PERFORMANCE REPORT | 39 Working with local councils. SES identified variations in the performance of local councils. Some local councils presented role models to others in the implementation of comprehensive projects and effectively met the needs of their communities, such as , and . Other local councils lagged far behind and failed to achieve desired outcomes due to an array of factors including limited engagement, inefficiencies in project design and implementation, inequitable distribution of resources, and lack of transparency. While most local councils earned people’s trust through the implementation of essential service restoration projects, they require consistent assistance to strengthen service delivery mechanisms and community ownership and participation. Capacity building efforts should target enhancing local councils’ technical and revenue-generation capacities. Agricultural production, solid waste management, and the installation of solar energy systems are some of the main areas for development. Local councils are usually elected for mandates of one year. This impacts their capacity to follow through"/>
    <s v="Syria essential services : final performance report"/>
    <s v="e-page 43"/>
    <x v="15"/>
    <s v="Disaster Relief"/>
    <x v="6"/>
    <s v="Final Monitoring Report"/>
    <x v="0"/>
    <x v="1"/>
    <s v="Small scale projects that provided water to select communities were feared to have negative outcomes as a result (cited as a lesson learned)."/>
    <s v="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unintended negative outcomes."/>
  </r>
  <r>
    <n v="26"/>
    <n v="32"/>
    <s v="Not, #264"/>
    <x v="31"/>
    <s v="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s v="not the intended"/>
    <s v="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s v="Performance evaluation of the mobile application to secure tenure (MAST) pilot"/>
    <s v="e-page 21"/>
    <x v="16"/>
    <s v="Land Management"/>
    <x v="8"/>
    <s v="Evaluation"/>
    <x v="1"/>
    <x v="2"/>
    <s v="A project to regularize land rights might reduce ownership options for young people because the system forced their parents to only list two heirs, and therefore chose between their children. "/>
    <s v="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not the intended 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
  </r>
  <r>
    <n v="26"/>
    <n v="32"/>
    <s v="Not, #264"/>
    <x v="31"/>
    <s v="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s v="not the intended"/>
    <s v="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s v="Performance evaluation of the mobile application to secure tenure (MAST) pilot"/>
    <s v="e-page 21"/>
    <x v="16"/>
    <s v="Land Management"/>
    <x v="8"/>
    <s v="Evaluation"/>
    <x v="1"/>
    <x v="2"/>
    <s v="A project to protect land use intended to prevent farming along river banks, which were a source of revenue for young people.  "/>
    <s v="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ownership of such land is illegal."/>
  </r>
  <r>
    <n v="26"/>
    <n v="32"/>
    <m/>
    <x v="31"/>
    <s v="Method laws and related processes? Comparison other types of local stakeholders  Occupants of mapped parcels  Other stakeholders, including local officials  Trusted Intermediaries  KIIs with Village Executive Officer, Chair of Village Land Dispute Committee, and District MLHHSD officials available to them and their satisfaction with it along the dimensions respondents consider relevant. The analysis will investigate potential differentiated impacts for relevant subgroups that might have different perspectives such as women and pastoralists. Explanation – cause/effect MAST PERFORMANCE EVALUATION 34 ANNEX 3: EXAMPLE DISPUTES DURING MAST IN PILOT SITE ILALASIMBA Date: 23/10/2015 D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s v="perverse"/>
    <s v="incentive for Mr. XX family to attempt to claim this land that he had not showed any interest in it before in order to get a land title. Two families both claimed ownership of the same parcel of land and the land adjudication committee and village land tribunal were involved in resolving the dispute. The land tribunal used the provision of the 1999 village land law which states that if someone has owned land for twelve (12) consecutive years without anyone challenging the ownership of that land, then the current owner is considered a legal owner of the land. There was evidence to show that M1 started owning this land since 1983, and since then there has never been a challenge of ownership or dispute between him and anyone else. Besides, M1 had developed the land all this time, and I have been residing on that land. He had planted permanent crops including bamboo plants, and there were even the ruins of his grand fathers’ house; the grandfather from whom he inherited the land. This was some of the evidence that was used to decide in MI’s family favor. The village chairperson was also asked to state whether there were"/>
    <s v="Performance evaluation of the mobile application to secure tenure (MAST) pilot"/>
    <s v="e-page 45"/>
    <x v="16"/>
    <s v="Land Management"/>
    <x v="8"/>
    <s v="Evaluation"/>
    <x v="1"/>
    <x v="1"/>
    <s v="A ownership dispute arose because a land management program increased a plot's value, and prompted an individual to claim ownership of it."/>
    <s v="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perverse incentive for Mr. XX family to attempt to claim this land that he had not showed any interest in it before in order to get a land title. "/>
  </r>
  <r>
    <n v="27"/>
    <n v="33"/>
    <s v="Spillover, #48"/>
    <x v="32"/>
    <s v="in the Northeastern region of Uganda. The Peanut &amp; Mycotoxin Innovation Lab supports a project to determine the benefits of the Peanut CRSP project for smallholder farmers in participating villages and households by examining the adoption of improved groundnut varieties and effect of adoption on productivity. Our findings suggest that the adoption levels for improved seeds and associated yields are significantly higher for participating farmers, after controlling for other relevant factors. We also included questions on aflatoxin to gain insights related to awareness and the use of mitigation practices by farmers. The study relies on data collected in 2004 and 2013 from participating farm households as well as a set of non-participating or control households. The control sample is composed of both neighbors (located in the same villages as participants) and non-neighbors (located in non-participating villages). We found that participating farmers allocated 21% more of their available land to improved groundnut varieties. The results also show that, for improved varieties, beneficiaries produce 32% higher yields than their non-participating neighbors, and 55% higher yields relative to non-neighbor controls. This implies that the project led to significant increases in profitability for participating farmers. In addition, we observed significant"/>
    <s v="spillover"/>
    <s v="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MIL Director Dave Hoisington discusses performance of new peanut varieties with a smallholder farmer in his field in northern Ghana. A survey found that farmers introduced to new peanut varieties were still benefitting 10 years later. [Photo courtesy of David Okello] 64 64 programs offer additional advantages to developing communities and may provide a cost-effective means of information and technology dissemination. The results reveal the lasting impact of the program over the 10-year period. The sustainability of development interventions is often considered an important objective, but is rarely documented because the data required is simply not available. In other words, having data spanning a considerable time gap between the project’s conclusion and the follow-up survey with minor attrition makes it possible to examine the sustainability of the original intervention. The 2013 data also contains information about aflatoxin awareness. Based on the survey"/>
    <s v="Innovation Lab for Collaborative Research on Peanut Productivity and Mycotoxin Control (Peanut &amp; Mycotoxin Innovation Lab) Annual Report – Fiscal Year 2015 (1 October 2014 – 30 September 2015)"/>
    <s v="e-page 65"/>
    <x v="17"/>
    <s v="Agriculture / Peanut Productivity"/>
    <x v="0"/>
    <s v="Routine Monitoring Report"/>
    <x v="0"/>
    <x v="0"/>
    <s v="Skills transfers from an agricultural project were observed 10 years after the project had ended."/>
    <s v="In addition, we observed significant spillover 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rograms offer additional advantages to developing communities and may provide a cost-effective means of information and technology dissemination."/>
  </r>
  <r>
    <n v="28"/>
    <n v="34"/>
    <m/>
    <x v="33"/>
    <s v="participants' questionnaires: A Dialogue Meeting in Yad Natan – held on September 29, 2015, at a private home, for 26 women attendees (26 adult women participated in the meeting but only 19 signed the attendance sheet). A Dialogue Meeting in Jaffa – held on February 27, 2016, at a private home, for 24 women attendees (24 adult women participated in the meeting but only 17 signed the attendance sheet). Most of the participants were young women and some of them were Arab Israelis, which brought more angles to the discussion. A Dialogue meeting in Rehovot – held on March 28, 2016, at a private home, for 34 women attendees (34 adult women participated in the meeting but only 24 signed the attendance sheet). A Dialogue Meeting in Kibbutz Gal-On – held on April 14, 2016, at the kibbutz members' club, for 23 women attendees, senior members of the Kibbutz. This meeting was organized by a PCFF member. A Dialogue Meeting in Kibbutz Revadim – held on May 28, 2016, for 38 women from the kibbutz and other close by places. This meeting was organized by one of the women who participated in the dialogue meeting PCFF held in Kibbutz Gal-On, which shows the"/>
    <s v="ripple effect"/>
    <s v="these meetings have. 51 51 A Dialogue Meeting in Jaffa – held on June 18, 2016 at a private home, for 20 women attendees. This meeting was also organized by a woman who attended a &quot;Women to Women&quot; dialogue meeting before (the February meeting in Jaffa). A Dialogue Meeting in Sahnin – held on July 15, 2016 at a coffee place called &quot;Nisa Café&quot;, for 38 women attendees. The audience included some Arab Israeli women as well. A Dialogue Meeting in Matan – held on July 23, 2016 at a private home, for 42 attendees, Jewish and Arab women. This meeting was organized by a PCFF member. A Dialogue Meeting in Nazareth – held on August 8, 2016 for a group of 50 Jewish, Arab and Druze women as part of a seminar of Anwar organization (around 50 adult women participated in the meeting but only 37 signed the attendance sheet). A Dialogue Meeting in Kabri – held on August 21, 2016 for 70 women attendees (70 adult women participated in the meeting but only 46 signed the attendance sheet). This meeting was endorsed by the regional women's affairs officer. A Dialogue Meeting in Ramat Efal – held on September 16, 2016 at a private home"/>
    <s v="Narratives for change, AID-294-A-14-00008 : implemented by parents circle-families forum : final program report, September 2014-May 2017"/>
    <s v="e-pages 3 &amp; 50 "/>
    <x v="18"/>
    <s v="Peace"/>
    <x v="7"/>
    <s v="Final Monitoring Report"/>
    <x v="0"/>
    <x v="2"/>
    <s v="A peace program meeting led one participant to schedule an additional meeting."/>
    <s v="A Dialogue Meeting in Kibbutz Revadim – held on May 28, 2016, for 38 women from the kibbutz and other close by places. This meeting was organized by one of the women who participated in the dialogue meeting PCFF held in Kibbutz Gal-On, which shows the ripple effect these meetings have."/>
  </r>
  <r>
    <n v="29"/>
    <n v="35"/>
    <s v="4_1, #358"/>
    <x v="34"/>
    <s v="9 Personal communication in advance of full publication of the 2015 results. 10 Zimbabwe National Statistics Agency and ICF International. 2016. Zimbabwe Demographic and Health Survey 2015: Key Indicators. Rock- ville, Maryland, USA: Zimbabwe National Statistics Agency (ZIMSTAT) and ICF International. Bulawayo Chitungwiza * Manicaland Masvingo Mat South Midlands COP15 Target 44,042 2,623 198,824 143,718 112,726 222,160 Achievement 60,910 40,292 183,414 245,283 93,767 172,518 0 50,000 100,000 150,000 200,000 250,000 300,000 ZIMBABWE FACE-HIV EVALUATION 21 Figure 5: Achievement against COP15 Targets for individuals tested for HIV and received their test results One concern all FACE-HIV staff reported is the low yield of positive clients that HTS is giving in project facilities. The most recent data show FACE-HIV is exceeding its targets for testing but yield is only around 7.5% positive for the period. [See Figure 5: Achievement against COP15 Targets for individuals tested for HIV and received their test results.] The field evaluation identified that health workers in all facilities were well informed on HIV testing and that there was a concerted effort to test everyone who presented to the facility whose status was not known or who had been tested more than three months ear- lier. One"/>
    <s v="adverse effect"/>
    <s v="for targets for testing is that there did not seem to be any ascertainment of risk— everyone was being tested if they presented to a facility. Other more serious testing issues that seem to be arising from the high PEPFAR targets, reported to the evaluation team include (1) partners in the commu- nity follow up “index cases” in the home and then report four or five positive members of the family. However, the health workers report that these are not new cases, they are known and some are even al- ready on ART. (2) NGOs conduct community HTS campaigns, and give away a tee-shirt to everyone who tests. They get a high yield from their campaign but again, many of those who test positive during the campaign are already known and either on ART or registered in pre-ART. The field evaluation also found evidence that when health workers are conducting the testing themselves, there is little counseling. HIV testing has become routine in ANC in the same way that syphilis testing is routine. Specific counseling and consent is not sought. As HIV infection is now treatable, and treat all is the policy in Zimbabwe, the loss of pretest"/>
    <s v="Performance evaluation of USAID/Zimbabwe's families and communities for the elimination of HIV (FACE-HIV) project"/>
    <s v="e-page 32"/>
    <x v="19"/>
    <s v="Health / HIV"/>
    <x v="4"/>
    <s v="Evaluation"/>
    <x v="1"/>
    <x v="1"/>
    <s v="Clinics offered free T shirts for HIV testing, leading patients who had already been tested and whose status was known  to present and be tested again. "/>
    <s v="One adverse effect for targets for testing is that there did not seem to be any ascertainment of risk—everyone was being tested if they presented to a facility. Other more serious testing issues that seem to be arising from the high PEPFAR targets, reported to the evaluation team include (1) partners in the community follow up “index cases” in the home and then report four or five positive members of the family.  However, the health workers report that these are not new cases, they are known and some are even already on ART. (2) NGOs conduct community HTS campaigns, and give away a tee-shirt to everyone who tests. They get a high yield from their campaign but again, many of those who test positive during the campaign are already known and either on ART or registered in pre-ART."/>
  </r>
  <r>
    <n v="29"/>
    <n v="35"/>
    <s v="Perverse"/>
    <x v="34"/>
    <s v="about the long lines and wait: such waits are routine accepted by clients. [In contrast, clients at the facility that did not open its doors until 10am were vocal in criticizing that as a dereliction of duty by the facility staff.] None of the ANC clinics visited by the evaluation offered timed appointment systems – they did not even book some clients as afternoon visits and some as morning. All clients were expected to be present at 8am for “the health talk” and none of the service providers thought it was unreasonable to expect clients to wait for hours for services. While there may be logistic reasons—such as country bus schedules—for the time of arrival of some clients, urban clients and rural local clients who walk to the facility could be offered an afternoon appointment to reduce the congestion in ANC/FCH clinics. However, it appeared to the evalua- tors, that the health workers actually want a long line of clients, and consequential long wait times for clients, as evidence that the health workers are overworked. The evaluation found long lines and conges- tion in some facilities that had project deployed locum nurses and there seemed to be a"/>
    <s v="perverse"/>
    <s v="incentive for the clinics to continue the long lines, to ensure that they continue to be paid as locums on their days off. User Fees In general, the evaluation was not designed and unable to demonstrate whether user fees affect uptake of services. However, one FGD in a rural facility did elicit that some clients, who lived geographically near a municipal facility that had user charges, chose to walk and cross a river to attend the rural facility that did not have user charges. Many of the facilities, including one mission hospital, visited provided services free of charge under Re- sults Based Financing (funded by DFID/World Bank). The vast majority of facilities visited had promi- nent notices detailing the schedule of charges, exemptions, or that no fees are charged. There were no re- ports to the evaluators in client exit interviews or FGDs of informal or under the table payments being required by health workers to deliver services. ZIMBABWE FACE-HIV EVALUATION 19 HIV Counselling and Testing The FACE-HIV project quarterly and annual reports indicate that the project facilitated the revision of HIV testing and counseling guidelines for children in 2013-14. To increase the reach of HTS"/>
    <s v="Performance evaluation of USAID/Zimbabwe's families and communities for the elimination of HIV (FACE-HIV) project"/>
    <s v="e-page 29"/>
    <x v="19"/>
    <s v="Health / HIV"/>
    <x v="4"/>
    <s v="Evaluation"/>
    <x v="1"/>
    <x v="1"/>
    <s v="There appeared to be a perverse incentive for clinics to maintain long treatment lines because that would ensure they were perceived as overworked and receive additional payments."/>
    <s v="However, it appeared to the evalua-tors, that the health workers actually want a long line of clients, and consequential long wait times for clients, as evidence that the health workers are overworked. The evaluation found long lines and conges-tion in some facilities that had project deployed locum nurses and there seemed to be a perverse incentive for the clinics to continue the long lines, to ensure that they continue to be paid as locums on their days off."/>
  </r>
</pivotCacheRecords>
</file>

<file path=xl/pivotCache/pivotCacheRecords4.xml><?xml version="1.0" encoding="utf-8"?>
<pivotCacheRecords xmlns="http://schemas.openxmlformats.org/spreadsheetml/2006/main" xmlns:r="http://schemas.openxmlformats.org/officeDocument/2006/relationships" count="48">
  <r>
    <n v="1"/>
    <n v="1"/>
    <s v="NotSearch, #269"/>
    <x v="0"/>
    <s v="been trained (champions) can help take it forward. 3) Enable NHLP extension agents and lead farmers who are becoming for-fee service providers for various veterinary and crop management to also become commodity aggregators to feed into market development programs. DG will experiment with a mobile application that it has developed in India to optimize the aggregation, transport logistics, and payments for farmer produce that can be sold at local markets. Transactional activity with markets will feed back into the production of extension messaging on practices, such as improved post-harvest management or improved crop production planning. These practices will support farmers as well as build the capacity of extension agents and lead farmers to be market-oriented and entrepreneurial. Objective 3, Support the adoption of good health and nutrition practices among women Cultural and security considerations vary across regions and may determine how individuals, especially women, can be involved, 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s v="not initially anticipated"/>
    <s v=", but has been successful. The separation of genders has also opened opportunity for more gender specific content such as maternal and child health as well as WASH and nutrition training. DG has worked with SPRING, a USAID-supported health and nutrition consortium, and PATH to improve mother and child health outcomes in other geographies, including India and Ethiopia, with integrated nutrition and agriculture messaging and would leverage learnings from this work to incorporate this messaging into the extension phase. MAIL has already expressed a desire to create women-focused content and has proposed the following adaptations: 1) Videos will be produced by women video production teams and distributed among women groups by women extension agents and lead farmers 2) Collaboration with ongoing USAID health projects such as HEMAYAT to develop and improve appropriate health and nutrition content and select target districts 3) Coordination with AAEP-II’s Women in Agriculture program to leverage the training programs that they have already developed specifically for women farmers and established networks of extension agents and lead farmers IV Sustainability: The question of sustainability must address both implementing partner as well as farmer engagement: 1) There is commitment from the Ministry of Agriculture, through MAIL"/>
    <s v="Digital integration to amplify agricultural extension in Afghanistan (DIAAEA), grant no. AID-306-G-15-00002 : final program report"/>
    <s v="e-page 23"/>
    <s v="Afghanistan"/>
    <s v="Agriculture / Technology"/>
    <s v="Agriculture"/>
    <x v="0"/>
    <s v="Monitoring Report"/>
    <x v="0"/>
    <s v="An agricultural development program had to be separated by gender, but that unintended separation created the opportunity for more gender-specific content such as maternal and child health as well as water and sanitation, and nutrition training."/>
    <s v="Based on this reality, the project decided to form an all-women video production team at MAIL. The videos that they produce exclusively feature women. The videos are screened only by women extension agents to women-only farmer groups. The need to maintain this strict protocol to engage women was not initially  anticipated, but has been successful. The separation of genders has also opened opportunity for more gender specific content such as maternal and child health as well as WASH and nutrition training."/>
    <s v="https://pdf.usaid.gov/pdf_docs/PA00M8JH.pdf"/>
  </r>
  <r>
    <n v="2"/>
    <n v="2"/>
    <s v="4_1, #105"/>
    <x v="1"/>
    <s v="been encouraged and empowered to provide a market for the produce, participate in training to demonstrate their market needs, and suggest or even provide inputs that would accelerate productivity. This arrangement would have ensured sustainability for the agriculture sector past RADP-West’s end date. Although RADP-West did begin to develop these linkages as the project progressed, a key lesson is that coordination from the start among the program’s components and all market actors is vital to maximize the impact and sustainability of interventions. Donor-driven models and distorted markets. Since the fall of the Taliban, the international donor community has committed hundreds of millions of dollars to rehabilitation and further development of Afghanistan’s agriculture sector. This donor assistance has come in multiple forms, from the direct distribution of inputs such as seed, fertilizer, and agro-equipment to substantial training programs and coordinated activities among governments and donors, all geared toward establishing a robust agriculture sector in Afghanistan. The impact of this investment is substantial; through targeted efforts to increase agricultural production and profitability, address food scarcity and food security, and develop market opportunities, the lives of millions of Afghans have been transformed. However, these efforts have also had an"/>
    <s v="unintended effect"/>
    <s v="—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RADP-WEST FINAL REPORT | 25 expecting (and receiving) free inputs and equipment, they"/>
    <s v="Final Report Regional Agricultural Development Program – West Final Report  August 10, 2014 – September 27, 2016"/>
    <s v="e-pages 27-28"/>
    <s v="Afghanistan"/>
    <s v="Agriculture / Economic Development"/>
    <s v="Agriculture"/>
    <x v="0"/>
    <s v="Monitoring Report"/>
    <x v="1"/>
    <s v="An infusion of donor assistance made aid agencies major players in local markets.  Producers and suppliers became reliant on aid, leading to distortions of the local markets."/>
    <s v="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s v="https://pdf.usaid.gov/pdf_docs/PA00MD6Z.pdf"/>
  </r>
  <r>
    <n v="2"/>
    <n v="2"/>
    <s v="4_1, #239"/>
    <x v="1"/>
    <s v="develop market opportunities, the lives of millions of Afghans have been transformed. However, these efforts have also had an unintended effect — creation of a distorted market whereby donors become market actors, providing inputs and services to participants all along the value chain. As a result, these parties have come to rely on, and sometimes even expect, provision of free goods and services. As donor funding in Afghanistan begins to contract, a key challenge faced by USAID, its implementing partners, and the donor community is the need to adjust this mindset and empower farmers, the private sector, and the Afghanistan government to own these initiatives and become self-reliant. 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s v="adverse effects"/>
    <s v="along the value chain. With farmers RADP-WEST FINAL REPORT | 25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At the opposite end of the value chain, agribusinesses, too, have come to participate in this distorted market. Familiar with the landscape of donor programming and the potential to land large grants, some agribusinesses in Herat have marketed a skillset above their actual capacity to qualify for grant-based donor support. Such misrepresentation leads to poor outcomes for both the agribusiness and the donor. Gaps in knowledge and skills become apparent, with the donor/implementer eventually stepping in to substantially reduce or cancel activities. See Recommendations for Future Interventions for further comment on this subject. Importance of effective extension service delivery. RADP-West was designed to reach farmers with training through engagement of private sector players and the government (district- and provincial-level DAILs). This mode of delivery was identified as the best way"/>
    <s v="Final Report Regional Agricultural Development Program – West Final Report  August 10, 2014 – September 27, 2016"/>
    <s v="e-page 27"/>
    <s v="Afghanistan"/>
    <s v="Agriculture / Economic Development"/>
    <s v="Agriculture"/>
    <x v="0"/>
    <s v="Monitoring Report"/>
    <x v="1"/>
    <s v="Farmers became reliant upon free inputs of seeds and equipment and did not factor these inputs into their costs of production. "/>
    <s v="For example, during RADP-West’s implementation, farmers said they had come to expect the distribution of free seeds and other inputs, such as fertilizer and agro tools.  During Year 1, RADP-West responded to these expectations with the distribution of seeds and agro-toolkits for farmers during training and demonstrations. It was openly communicated that if not for the distribution of these goods, farmers would not be interested in attending training or participating in other activities. Such a mindset undermines the goal of RADP-West and development programming in general and has adverse effects along the value chain. With farmers expecting (and receiving) free inputs and equipment, they did not factor seed and equipment costs into the normal cost of production. Also, seed enterprises and other suppliers suffer, because they are unable to independently attract customers and maintain market-driven operations in what should be a fair, transparent, fee for services/products, and neutral market."/>
    <s v="https://pdf.usaid.gov/pdf_docs/PA00MD6Z.pdf"/>
  </r>
  <r>
    <n v="2"/>
    <n v="3"/>
    <s v="4_1, #467"/>
    <x v="2"/>
    <s v="express SBD PVS Plots second and third field day in Charshanbe village of Sheberghan district (Jawzjan). RADP-N FY2016 Annual Report 21 their expectations to the seed companies. Seed companies are learning how these varieties perform across diverse environments, and are better able to recommend their products. They also understand that farmers, at some scale, will pay for seed which performs well. Building a real market for seed is important to build a sustainable seed industry which can survive and meet the needs of farmers without donor support. Weed Control 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s v="negative impact"/>
    <s v="on yields. Late spraying means that weeds are too strong to kill which can have a detrimental effect on yield. The weed control activity held between February and September was implemented through three grantees reaching 10,008 farmers and 24 Ag Depots selling high-quality backpack sprayers. The implementation was designed in two parts. The first included three training lessons on integrated weed management in wheat. The first lesson was about mechanical weed control, and the second and third lessons were about chemical weed control. The third lesson also included practical field work. The 10,008 farmers were trained in 834 groups of twelve. Each group were provided a high-quality backpack sprayer with boom and herbicide-specific nozzles, personal protective equipment, and herbicides for practice spraying. The project staff provided practical training to the farmers on how to use backpack sprayers with double nozzles, and to apply herbicides at the proper rate and in the proper season. Trainers applied herbicides in sample plots to practice. The second part of the activity consisted of monitoring, yield survey, and impact assessment. In total, 1,040 crop cuts were collected across the four project provinces, detailed agronomic data was recorded for each sample site, and"/>
    <s v="Regional Agricultural Development Program (RADP)—North"/>
    <s v="e-page 18"/>
    <s v="Afghanistan"/>
    <s v="Agriculture / Economic Development"/>
    <s v="Agriculture"/>
    <x v="1"/>
    <s v="Monitoring Report"/>
    <x v="1"/>
    <s v="Farmers receiving pesticides often used them too late in the growing season thereby killing crops as well as weeds. "/>
    <s v="Under this activity farmers are trained in both mechanical and chemical methods of weed control, the use of personal protective equipment, and the safe storage and handling of herbicides. Farmers in northern Afghanistan lose up to 30% of their wheat to weeds. They use a range of control methods, but when herbicides are used, they are often poorly applied leading to human and environmental health risks and agronomic under-performance. Problems with chemical control include the timing of application of herbicides on weeds, spraying rates, types of herbicides, and equipment. It is common for farmers to wait until weeds mature before they are sprayed, which is too late to prevent negative impact on yields. Late spraying means that weeds are too strong to kill which can have a detrimental effect on yield."/>
    <s v="https://pdf.usaid.gov/pdf_docs/PA00SZCX.pdf"/>
  </r>
  <r>
    <n v="3"/>
    <n v="4"/>
    <s v="4_1, #182"/>
    <x v="3"/>
    <s v="the small number of CLTS communities with wells limited the sample, it nonetheless correlated significantly and positively with well performance. However, data from the FGDs do not shed any light on why this: for example, no women in any of the FGDs recalled hygiene training (or else they failed to make the link between this training and the introduction of the well). We also know that there was no formal linkage between CLTS and the wells in SWSS implementation. As existing statistical data already demonstrates, sanitation and hygiene is clearly a priority and weak area overall in Afghan communities. Very few of the communities with SWSS wells treat their water in any way, and communities in this study are more likely to revert to unprotected surface water rather than repair their wells when sources are available. Around 14% of communities in this study had received hygiene training, and this was significantly associated with shorter breakdowns (i.e. of less than one week). Improving community awareness on hygiene will likely motivate them to keep their wells functional and lead to reduced incidents of waterborne illness. Beyond its direct work putting wells into communities, there appear to have been some long term beneficial"/>
    <s v="spillover effects"/>
    <s v="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Limited though they are, the findings from this study generally support the move towards linking sanitation through CLTS, hygiene training and water supply together, but cannot provide much nuance about how to do this, or the degree to which it will make an impact on overall well functionality. As these new policies are introduced, it would make sense to include pilot studies, including detailed case studies, to better understand these relationships. Another legacy of SWSS was WaterTracker – a pilot system to monitor well functionality and provide technical support in response to breakdowns. Although the system was passed over to MRRD, the government did not have the capacity to maintain it at that time. As the government’s IT system has improved, RuWATSIP is"/>
    <s v="RETROSPECTIVE PERFORMANCE EVALUATION OF THE AFGHAN SUSTAINABLE WATER SUPPLY AND SANITATION PROJECT, 2009-2012"/>
    <s v="e-page 46"/>
    <s v="Afghanistan"/>
    <s v="Water and Sanitation"/>
    <s v="Water and Sanitation"/>
    <x v="2"/>
    <s v="Evaluation"/>
    <x v="0"/>
    <s v="New techniques for sanitation were adopted by host government and UNICEF, which planned to scale up and integrate its health and sanitation training. "/>
    <s v="Beyond its direct work putting wells into communities, there appear to have been some long term beneficial spillover effects from SWSS not directly captured by this study of its wells. Firstly, SWSS introduced CLTS to Afghanistan, where it has proven to be an effective technique for improving sanitation. As a direct result of this, MRRD has adopted CLTS as part of its official policy, and UNICEF is working with the government to scale it up. This plan builds on SWSS’s achievements and also intends to go beyond its limitations, by formally linking sanitation, hygiene and water supply."/>
    <s v="https://pdf.usaid.gov/pdf_docs/PA00MZ5D.pdf"/>
  </r>
  <r>
    <n v="4"/>
    <n v="5"/>
    <s v="4_1, #233"/>
    <x v="4"/>
    <s v="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MIDAS had the opportunity to correct these missteps. After training, female participants were asked to discuss their training experience. They provided numerous recommendations for improvement, but no observable response occurred. MIDAS could have more effectively modeled professional gender roles by hiring female expatriate geologists to provide training at AGS. USGS used this strategy very effectively and included numerous female scientists among the USGS staff embedded with AGS. To boost support for gender awareness, MIDAS should have identified MoMP technical teams that employ disproportionate numbers of female professionals (like the chemistry and mineral processing labs) for focused support to promote career advancement. Instead, no assistance whatsoever was provided to these teams despite repeated requests Gender Issues in MIDAS Implementation MIDAS internships could have been better designed to promote hiring of female professionals into MoMP MoMP lacked commitment to hiring and promoting female professionals USAID interventions at Afghan universities would help increase the pool of employable female graduates Shifting USAID program initiatives had"/>
    <s v="unintended negative impacts"/>
    <s v="on MoMP Gender Directorate initiatives Figure 6: Gender Issues in MIDAS Implementation 27 for such help. Figure 6: Gender Issues in MIDAS Implementation provides a visualization of MIDAS’ efforts to support gender issues. Figure 7: Responses to &quot;What could MIDAS have done better to improve workplace participation by women professionals?&quot; 28 Component III focused on preparing public and private sector companies to work and interact with an industry that did not exist. Even if MIDAS’ Component II efforts were completely successful, there exists in USAID and in the Afghan Government an underestimation of how long it takes to build a mine and begin generating revenues. Component III explored developing vocational technical training capacity to produce tradesmen qualified to support a mining industry that, given present legislative trends within GIRoA, may be a decade or more from emerging. More immediately, MoMP is struggling to fill its vacant positions (political considerations aside) because of the dearth of qualified applicants. Identifying strategies to boost the production of male and female university graduates qualified to fill MoMP vacancies and other similar industry positions would have been a more effective use of Component III funds. Though the concept of the internship was sound, execution was"/>
    <s v="Final performance evaluation of mining investment and development for Afghan sustainability 2012-2017"/>
    <s v="e-page 28"/>
    <s v="Afghanistan"/>
    <s v="Economic Development / Mining"/>
    <s v="Economic Development"/>
    <x v="2"/>
    <s v="Evaluation"/>
    <x v="1"/>
    <s v="The desire to deliver large amounts of training led a project to rely heavily on training courses that were easy to deliver, such as basic computer training.  Some female recipients felt that the project had been dismissive of their standing as technical professionals by offering them training more suited to administrative staff. "/>
    <s v="The desire to create the impression that an abundance of training was being delivered caused MIDAS to favor easy-to-produce training courses, such as basic computer training. (Training in Microsoft applications and Google search were specifically cited by many.) Some female respondents felt that MIDAS was  dismissive of their standing as technical professionals by offering them training more suited to administrative staff.  Though certainly unintended, gender discrimination was a significant complaint  voiced by the female professionals from MoMP."/>
    <s v="https://pdf.usaid.gov/pdf_docs/PA00N1TJ.pdf"/>
  </r>
  <r>
    <n v="5"/>
    <n v="6"/>
    <s v="4_1, #95"/>
    <x v="5"/>
    <s v="in income-generating activities, family decisions, production decisions, and community activities.”1 Because FNS is a new model that does not directly mirror either HFP or FFS approaches, SPRING/Bangladesh wanted to use IFPRI’s Women’s Empowerment in Agriculture Index as a tool for evaluating the impact that the FNS sessions had on the FNS participants’ empowerment. Research was conducted in March-April 2016. According to the tool’s design, empowerment in this context concerns several elements, including control over use of income, autonomy in production, input in productive decisions, time management, leadership activities, and other use of and access to resources. The preliminary research findings show that SPRING women were 12 percent more empowered than non-SPRING women and that they had nearly twice the improvement in empowerment. The initial WEAI report will be published in early FY17 and supplemental research will be completed and published by the time SPRING finishes. Learning Opportunity 3: Adaptation of FNS practices by non-FNS households SPRING discovered during our routine field activities that in villages where SPRING worked, many households that were not direct recipients of SPRING support have nevertheless adopted and are practicing behaviors taught in SPRING’s FNS work. SPRING considers this a"/>
    <s v="spillover effect"/>
    <s v=", influenced by seeing what others are doing and voluntarily choosing to adopt these behaviors. SPRING decided to study this phenomenon to find out w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1 Evaluation of the Farmer Field School Approach in the Agriculture Sector Programme Support Phase II, Bangladesh. Ministry of Foreign Affairs of Denmark (DANIDA), Copenhagen, 2011, p. 66. 18 | SPRING/Bangladesh capital, addresses concerns around food security, and plays an important role in improving the health and nutrition of members’ families. These findings underscore the sense that FNS practices are not only practical, but are valued and sustained by members of the community. The final report will be published in early FY17. SPRING/Bangladesh identified a few additional areas of interest to highlight: 1. Each graduated FNS class elects a CNC, a motivated member who volunteers to"/>
    <s v="SPRING. 2016. SPRING Annual Report Project Year 5. Arlington, VA: Strengthening Partnerships, Results, and Innovations in Nutrition Globally (SPRING) project."/>
    <s v="e-pages 143-144"/>
    <s v="Bangladesh"/>
    <s v="Nutrition / Agriculture / Health"/>
    <s v="Nutrition"/>
    <x v="1"/>
    <s v="Monitoring Report"/>
    <x v="0"/>
    <s v="Non-beneficiary women adopted farming practices, and household income management techniques taught to beneficiaries.  "/>
    <s v="SPRING discovered during our routine field activities that in villages where SPRING worked, many households that were not direct recipients of SPRING support have nevertheless adopted and are practicing behaviors taught in SPRING’s FNS work. SPRING considers this a spillover effect, influenced by seeing what others are doing and voluntarily choosing to adopt these behaviors. SPRING decided to study this phenomenon to find out that the motivating factors are for individuals to adopt certain practices. SPRING held 16 focus group discussions with 159 women across our working area. We discovered that FNS graduates are sharing the knowledge they gained through FNS with their neighbors and are speaking about the benefits of putting these practices into use. We found that when FNS participants adopt these practices it helps women feel more empowered, improves participants’ social capital, addresses concerns around food security, and plays an important role in improving the health and nutrition of members’ families. These findings underscore the sense that FNS practices are not only practical, but are valued and sustained by members of the community. "/>
    <s v="https://pdf.usaid.gov/pdf_docs/PA00MGWB.pdf"/>
  </r>
  <r>
    <n v="6"/>
    <n v="7"/>
    <s v="4_1, #266"/>
    <x v="6"/>
    <s v="respondents confirmed a general attitudinal and behavior change towards use of family planning. Participating in Tékponon Jikuagou implementation had enlightened not only direct participants, but others in participating communities, about family planning. At the time of the post-pilot interviews, more people (notably, men) were accepting of family planning, stigma had diminished and support for modern methods had risen. According to one respondent, some people continued to stigmatize contraception, but they were fewer in number than those who did not criticize it. Among midwives interviewed, all noted an increase in the number of women seeking family planning services—and, to a lesser degree, the number of husbands and youth doing so. Service-seeking decreased somewhat after the close of the pilot phase, but remained higher than prior to the intervention. At the same time, a number of female and male respondents mentioned improvements in couple relationships, and changes in the responsibilities of women and men vis-à-vis family planning. Some respondents stated that women’s economic situations had improved, and that women were listened to and participated in decision-making surrounding family planning. Focus group discussion members stated that changes at the community level had intensified after Tékponon Jikuagou implementation."/>
    <s v="Unanticipated Effects"/>
    <s v=".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 important topics were strengthened. It appeared that influential group members enjoyed greater cohesion, and their groups had grown, as the visibility of Influentials rose. Participating communities as a whole were envied by other villages for their role in the project. Change in Number of New Family Planning Users (Modern Methods). During the pilot phase, monitoring data confirmed a positive trend in the number of new users of modern methods in participating communities. In the ensuing year, the number of new users slowed, though remained higher than before Tékponon Jikuagou. In control villages, a slight increase in new 41 acceptors was seen during the pilot phase but the upward trend of new family planning users decreased after its close. WHAT DID WE LEARN FROM THE POST-IMPLEMENTATION SUSTAINABILITY STUDY? The findings of the study reaffirmed sustainability of the approach"/>
    <s v="Tékponon Jikuagou: Final Report. 2017. Institute for Reproductive Health, Georgetown University for the U.S. Agency for International Development (USAID).  Authors: Susan Igras and Rebecka Lundgren"/>
    <s v="e-page 47"/>
    <s v="Benin"/>
    <s v="Health / Family Planning"/>
    <s v="Health"/>
    <x v="0"/>
    <s v="Monitoring Report"/>
    <x v="0"/>
    <s v="The status of beneficiaries in a health project rose, which strengthened their ability engage non-beneficiaries in discussions on sensitive yet important topics."/>
    <s v="Unanticipated Effects. The Tékponon Jikuagou package also brought about several unexpected effects among direct participants and other community members, according to respondents. It was perceived that the living conditions of members of influential groups had improved, and this led others to imitate them. Catalyzers’ and group members’ social status rose, and Catalyzers’ and radio staff’s capacities to engage others in discussion on sensitive-yet-important topics were strengthened. It appeared that influential group members enjoyed greater cohesion, and their groups had grown, as the visibility of Influentials rose.  Participating communities as a whole were envied by other villages for their role in the project."/>
    <s v="https://pdf.usaid.gov/pdf_docs/PA00MX27.pdf"/>
  </r>
  <r>
    <n v="6"/>
    <n v="7"/>
    <m/>
    <x v="6"/>
    <s v="platform for Tékponon Jikuagou was integration into existing projects, which would allow economies of scale. Because we had not tested the package under scale-up conditions, and given final adjustments to the package, it was important to retest effectiveness. Scale-up success also required evidence of scalability in several other domains: 1) Design integrity. Our assessment focused on fidelity of the Tékponon Jikuagou package as user organizations integrated it into their projects’ structures, and the effect of implementing the package on the projects themselves. Recall that these were non- family planning projects, and their staff had minimal family planning orientation. Result: Implementation monitoring indicated that the package’s design integrity was respected. 2) Implementation integrity and ease of use. We collected evidence on user organizations’ ability to implement the package with fidelity and, after one year, on staff capacity to implement independently. Result: The integration assessment, monitoring data, and organizational capacity assessment showed that implementation integrity and ease were achieved. 3) Sustainability potential. Evidence was collected on user organizations’ desires to continue integrating the package in future projects. Result: Per the integration assessment, all wished to continue using the approach and some had started writing it into future projects. Our biggest"/>
    <s v="surprise"/>
    <s v="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On the surface, Tékponon Jikuagou may appear similar to conventional, community-based family planning interventions that seek to increase method uptake. While similarities do exist, the package’s social network diffusion and communication for social change approaches are quite distinct. The results of the scale-up phase’s effectiveness study clarify that Tékponon Jikuagou offers a new program paradigm that may be more effective at and relevant to addressing unmet need and consequently increasing family planning uptake. PRACTICE WHAT MAKES TÉKPONON JIKUAGOU UNIQUE? Different Concept 68  Centered on unmet need rather than contraceptive prevalence. Tékponon Jikuagou allowed greater understanding of unmet need by breaking the phenomenon into two categories: those who think they are protected but are not, and those"/>
    <s v="Tékponon Jikuagou: Final Report. 2017. Institute for Reproductive Health, Georgetown University for the U.S. Agency for International Development (USAID).  Authors: Susan Igras and Rebecka Lundgren"/>
    <s v="e-page 74"/>
    <s v="Benin"/>
    <s v="Health / Family Planning"/>
    <s v="Health"/>
    <x v="0"/>
    <s v="Monitoring Report"/>
    <x v="0"/>
    <s v="The success of a family planning program led to greater community demand for social change, and devolipment"/>
    <s v="Our biggest surprise was the added value that Tékponon Jikuagou offered to non-family planning projects, which is perhaps a more important marker for sustainability potential. The integration assessment showed that adding the package to existing projects led to increased impact of non- Tékponon Jikuagou activities and greater community demand for both project and package activities. Integration also influenced organizational outreach strategies, such as using communication for social change techniques (reflective dialogues) for all projects to more effectively engage participants and improve social development outcomes."/>
    <s v="https://pdf.usaid.gov/pdf_docs/PA00MX27.pdf"/>
  </r>
  <r>
    <n v="7"/>
    <n v="8"/>
    <s v="4_1, #265"/>
    <x v="7"/>
    <s v="corrected immediately by MSH, based on the recommendations provided after this assessment. The coverage of households counter-verified remained less in remote areas. The creation of champion communities by IHP, to act as counter-verification 6 n IMPACT EVALUATION: RESULTS-BASED F INANCING IN THE DEMOCRATIC REPUBLIC OF CONGO agencies when CSOs could not monitor health facilities, was not fully implemented. Before RBF, most service providers relied heavily on user fees to cover the operating costs of the facilities as well as to pay bonuses, or “primes”, to staff. Many staff were not even on the civil service payroll, deriving their remuneration solely from fees charged to patients. In the facilities visited by the Midterm Assessment team, less than 10% of staff members received salaries. RBF incentives provided the means for subsistence, augmenting user fees charged from clients. Many factors such as civil and political unrest and geographical accessibility might have had an effect on RBF implementation. Cultural factors impeding repeat antenatal, vaccination, and postnatal care visits were mentioned by 40% of key informants interviewed in 2016. Supply chain breakdowns, limited or absent electricity and running water supplies, medical waste management, and lack of money transfer services also affect implementation."/>
    <s v="Unintended consequences"/>
    <s v="of the intervention One of the positive consequences of RBF was that accountability and transparency at operational levels were both promoted. The process of measuring, verifying, and validating data was instilled in the intervention zones. On probing, none of the respondents alluded to any unintended negative effects of RBF related to gaming, distortion, or cherry-picking. The RBF model did not address the differences in socioeconomic status of the target populations, the type of organization, or geographic variations. Thus, for example, the cost of living in Katanga province was not taken into consideration. In Bibanga, even though Human Immunodeficiency Virus (HIV) and Acquired Immunodeficiency Syndrome (AIDS) and tuberculosis (TB) activities are very limited, the HCs were still required to report on these indicators every quarter. There was also evidence of dissent at the provincial and national level over non-inclusion in RBF contracts. The central MSP RBF and Provincial Division of Health were highly supportive of the IHP RBF model and wanted more participation. More than 60% of national-level respondents noted that the current level of investment nationally is insufficient and that additional funding resources would be needed for RBF. Conclusions EVALUATION QUESTION 1: Is there evidence of change"/>
    <s v="Impact evaluation : results-based financing in the Democratic Republic of Congo"/>
    <s v="e-pages 16,17 &amp;57"/>
    <s v="Democratic Republic of the Congo"/>
    <s v="Health / Financing"/>
    <s v="Health"/>
    <x v="2"/>
    <s v="Evaluation"/>
    <x v="0"/>
    <s v="A results-based financing project improved overall accountability and transparency. The processes of measuring, verifying and validating data were disseminated and followed outside the project.  "/>
    <s v="RBF implementation clearly had positive unintended consequences. RBF introduced concepts of quality of care, target setting, business planning, work planning, and technical verification to ensure data quality.  "/>
    <s v="https://pdf.usaid.gov/pdf_docs/PA00M2J7.pdf"/>
  </r>
  <r>
    <n v="7"/>
    <n v="8"/>
    <s v="4_1, #348"/>
    <x v="7"/>
    <s v="a wide range of environmental factors that may have an effect on RBF implementation. Such factors include civil and political unrest in South Kivu and poor geographic accessibility in certain HZs, such as Lomela and Kayamba. Cultural factors impeding repeat antenatal, vaccination and postnatal care visits were mentioned by 40% of key informants conducted in 2016. The lack of paved roads and transportation resulted in widespread medicine and supply chain breakdowns and thereby limited the population’s access to primary health care and referral services. Electricity supply (by solar panel at best) was rare and piped running water was non-existent in most health areas visited. Chief nurse respondents in all HZs reported difficulties in maintaining cold-chains for vaccines/medications, safe medical waste management, and infection control practices. The transfer of funds was done manually, since banking facilities were not available in the rural locations. Plans called for the funds to be paid into the bank accounts of the contracting entities, but at present, very few health facilities have bank accounts. Analytical Domain: Unintended Consequences of the Intervention The data from the RBF Midterm Assessment Report, and document review, formed the basis of findings described under the analytical domain of"/>
    <s v="Unintended consequences"/>
    <s v=". The data were triangulated with quantitative data from the endline surveys. Positive consequences 1 . Accountability and transparency at operational levels were promoted . Upon review of the IHP RBF Manual, it is evident that accountability and transparency are built in at each operational level of the RBF intervention. In order to pay for performance, there needs to be a standard for performance to be measured, verified, counter-verified, and validated to ensure that only true performance is compensated. The process of counter- verification by CSOs involves a sample of facility clients, randomly selected from the different facility registers by IHP, tracked and interviewed at their respective homes. The CSOs then compiled data, analyzed it, and transmitted a report on the community verification activity to IHP. IHP also introduced fictional or “ghost” patient records (20% of the total sample) into the community level data collection plan, as a method of preventing fraud or falsified data from the CSOs. All chief nurses reported that they did not have any direct role during counter- verifications, and that they only receive reports from IHP at the end of each quarter. In the event of data discrepancies, penalties were applied. The approach to sanctions was not"/>
    <s v="Impact evaluation : results-based financing in the Democratic Republic of Congo"/>
    <s v="e-pages 16,17 &amp;57"/>
    <s v="Democratic Republic of the Congo"/>
    <s v="Health / Financing"/>
    <s v="Health"/>
    <x v="2"/>
    <s v="Evaluation"/>
    <x v="0"/>
    <s v="A results-based financing program promoted concepts such as work planning, business planning, target setting, and technical verification. "/>
    <s v="Concepts of work planning, business planning, target setting, and technical verification were introduced at  the lowest operational level. This was non-existent prior to the pilot RBF."/>
    <s v="https://pdf.usaid.gov/pdf_docs/PA00M2J7.pdf"/>
  </r>
  <r>
    <n v="7"/>
    <n v="8"/>
    <s v="4_1 #626"/>
    <x v="7"/>
    <s v="case basis. On probing, none of the respondents alluded to any unintended negative effects of RBF related to gaming, distortion, or cherry-picking. 2 . Concepts of work planning, business planning, target setting, and technical verification were introduced at the lowest operational level . This was non-existent prior to the pilot RBF . Through implementation of the pilot RBF, IHP introduced concepts of target setting, business planning or work planning, and technical verification. All chief nurses and ECZ managers interviewed reported using IHP RBF tools. To improve performance in the HZ and health facilities, the responsible HZ manager conducted regular facility supervision. This finding is corroborated by almost 100% facility supervision rates by MSP staff seen during endline health facility surveys in the intervention HZs (a significant improvement compared to the comparison HZs). Technical verification of the reported health facility data were performed through on-site facility visits every quarter. IHP played a capacity-building supporting role in this supervision. The HZ manager worked alongside IHP staff as the technical verification team. The team verified that the information reported by the facility corresponded with the information contained in the facility registers. The team also monitored the services being provided using FOSACOF tool."/>
    <s v="Negative consequences"/>
    <s v="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In Bibanga, even though HIV and AIDS and TB activities are very limited, the HCs were still required 4 8 n IMPACT EVALUATION: RESULTS-BASED F INANCING IN THE DEMOCRATIC REPUBLIC OF CONGO to report on these indicators every quarter. The GRH incentive payment was significantly higher than the HCs (maximum $12,000 vs. $910 per quarter) and based only on FOSACOF scores, not service delivery indicators as was required of the HCs. 2 . Evidence of dissent at the provincial and national level over non-inclusion in RBF contracts existed . With reference to those who implemented RBF, the MSP’s operations guide looked at the entire health pyramid— beginning with the central level and continuing out to the peripheral level—while the IHP pilot RBF focused only on the operational level (health facilities and ECZs). All central MSP RBF unit respondents"/>
    <s v="Impact evaluation : results-based financing in the Democratic Republic of Congo"/>
    <s v="e-pages 57 &amp; 58"/>
    <s v="Democratic Republic of the Congo"/>
    <s v="Health / Financing"/>
    <s v="Health"/>
    <x v="2"/>
    <s v="Evaluation"/>
    <x v="1"/>
    <s v="There were concerns about inequities across the regions of the country, as the project - by design, did not offer incentives for remote regions to participate.  In addition, there was evidence of resentment in regions that were not included."/>
    <s v="Negative Consequences   1 . Issue of equity was not addressed. By design, IHP’s pilot RBF model does not address the differences in socioeconomic status of the target populations, the type of organization, or geographic variations. For example, the cost of living in Katanga province is much higher than in Kasaï, yet the same amounts of funds are allocated equally among all HCs and hospitals... 2 . Evidence of dissent at the provincial and national level over non-inclusion in RBF contracts existed . "/>
    <s v="https://pdf.usaid.gov/pdf_docs/PA00M2J7.pdf"/>
  </r>
  <r>
    <n v="8"/>
    <n v="9"/>
    <s v="6_1, #19"/>
    <x v="8"/>
    <s v="to improve the nutritional status of beneficiaries. What can be learned about the challenges to, and effectiveness of the different methods? o The ADRA DFAP placed a particular emphasis on non-food related practices to enhance the health of beneficiaries. These strategies proved to be effective, perhaps because the benefits are easy to recognize and the implementation costs for families are low (especially if latrine and net costs are borne by the program). This included the promotion of mosquito nets, handwashing, and latrine use. Food-related nutritional trainings were also a feature of Jenga Jamaa II. Finally, the ADRA program included a component on family planning, which was not a part of the Mercy Corps program. Lessons in spacing of childbirths seemed particularly effective.  How have parents’ attitudes and practices with regard to child feeding and care changed over the past few years? o 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 v="spillover"/>
    <s v=", and in part due to other programs operating in the area. 52  How do parents who have had another child since graduating from a DFAP nutrition intervention feed and care for this new child compared to previously born children? o The sample size of mothers who had a child in the late stages of the program (so as to profit from the full training), who already had previous children, and who took part in the evaluation focus groups was limited, but those women did express a clear change in their use of health clinics for pre- and post-natal care. It was not uncommon for a woman to note that she gave birth to her first child in the home but she subsequently went to the health clinic to give birth.  How well did these mothers eat and pursue pre- and post-natal care during and after their latest pregnancies? o The evaluation team did not see a lot of evidence that mothers themselves were changing their diets much as a result of the DFAP nutrition trainings. In focus groups, conversations with Mother Leaders, and discussions with community leaders, the emphasis seemed to be much more on the nutrition of"/>
    <s v="Development food assistance programs in the Democratic Republic of Congo : final performance evaluation report"/>
    <s v="e-page 61"/>
    <s v="Democratic Republic of the Congo"/>
    <s v="Food Security / Child Nutrition / Health"/>
    <s v="Food Security"/>
    <x v="2"/>
    <s v="Evaluation"/>
    <x v="0"/>
    <s v="A program that promoted good dietary practices for children found that these messages seemed to be broadly understood in the region, in part due to spillover, and in part due to other programs operating in the area."/>
    <s v="The evidence indicated that parents have placed an emphasis on providing multiple meals to children over the last few years, and that mothers are increasingly making sure to feed colostrum to their newborns. In fact, these messages seem to be broadly understood in the region, in part due to the DFAP, in part due to DFAP spillover, and in part due to other programs operating in the area."/>
    <s v="https://pdf.usaid.gov/pdf_docs/PA00M93D.pdf"/>
  </r>
  <r>
    <n v="9"/>
    <n v="10"/>
    <s v="4_1, #301"/>
    <x v="9"/>
    <s v="Other partners  KNCV Tuberculosis Foundation (KNCV),  Management Sciences of Health (MSH) Work plan timeframe October 2016 – September 2017 Reporting period January – March 2017 Most significant achievements: The following key achievements were obtained during this quarter: Improvement of Rifampicin Resistant TB (RR-TB) case detection: the number of detected RR-TB cases increased from 53 in Q2 Year 2 to 114 cases in Q2 Year 3. The specimens tested on Xpert also increased from 267 to 1,160. 1. Among the 114 RR-TB cases detected in Q2, 89% (102/114) started on second line treatment. 2. 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s v="adverse effects"/>
    <s v="were identified: one patient suffered from a hearing loss and eight reported digestives disorders. All these patients received support for their biological investigations and nutritional support. Table 1: Results of treatment of the first cohort of RR-TB patients treated by short course regimen in the 8 CTB-supported CPLTs (June 2016 to March 2017) CPLT Number of patients started on treatment Number successfully treated LTFU Death Total aDSM during treatment Kasai 2 1 0 1 2 2 patients suffered from nausea and vomiting Kasai Central 1 1 0 0 1 Nausea and vomiting Kasai Oriental 9 9 0 0 9 5 patients suffered from nausea and vomiting Lomami 1 1 0 0 1 Nausea Maniema 0 0 0 0 0 N/A Mongala 2 2 0 0 2 1 patient suffered from hearing loss Sankuru 0 0 0 0 0 N/A Sud Kivu 0 0 0 0 0 N/A 4 TOTAL 15 14 0 1 15 3. Strengthening of active TB case finding by the four local partner non-governmental organizations (NGOs) The number of presumptive TB patients tested by local NGOs increased from 9,115 in Q1 to 9,889 in Q2 in year 3. The number of"/>
    <s v="Challenge TB DR Congo Year 3 Quarterly Monitoring Report April-June 2017"/>
    <s v="e-page 3"/>
    <s v="Democratic Republic of the Congo"/>
    <s v="Health / TB"/>
    <s v="Health"/>
    <x v="1"/>
    <s v="Monitoring Report"/>
    <x v="1"/>
    <s v="Treatment for TB patients had adverse side effects for a small numbers of patients. "/>
    <s v="Improvement of Drug resistant -TB patients’ management by the introduction of the short course regimen in the 8 CTB-supported CPLTs. At the end of March 2017, 15 patients had completed the second line short course regimen in the 8 Coordinations Provinciales de Lutte contre la Lèpre et la Tuberculose (Provincial Coordination Leprosy and Tuberculosis (CPLTs)). As shown in Table 1 below, the cohort treatment success rate was 93 % (14/15) which was considered very high: 14 out of 15 DR-TB patients were successfully treated. One patient died with a probable diagnosis of malaria, and notably, no patient was lost to follow up. Minor adverse effects were identified: one patient suffered from a hearing loss and eight reported digestives disorders. All these patients received support for their biological investigations and nutritional  support."/>
    <s v="https://pdf.usaid.gov/pdf_docs/PA00MWVV.pdf"/>
  </r>
  <r>
    <n v="10"/>
    <n v="11"/>
    <s v="4_1, #47"/>
    <x v="10"/>
    <s v="distribution. Samaritan´s Purse plans to reexamine the time period the RMA looks at to better asses each market, incorporating features and questions that would look into the procurement cycle for local vendors. ii. Another lesson learned through the use of the RMA tool was the breadth of analysis – the RMA throughout the USAIDizi project examined two commodities, one for each sector (beans and basins respectively). However, to better understand market integration and sourcing, SP adjusted this to look at a few more commodities, while remaining a lean and quick assessment, with the intention of better understanding how the local market was connected to regional markets. iii. Finally, although it was one of the key indicators in the project (economic recovery), SP had not maximized the potential of evaluating the market post-intervention to better understand the impact of the activities. During this year of implementation, SP included post-market analyses in the PDM package in order to enable post-intervention market Emergency Response and Economic Recovery for Eastern DRC, Final Report AID-OFDA-G-16-00168 35 | P a g e analysis, and assess any potential market disturbances that might be a result of the fairs or distributions. 1.2.3."/>
    <s v="Unintended consequences"/>
    <s v="of Program Activities The USAIDizi project saw some unintended consequences as listed below: 1. Market Prices: Overall, SP did not observe significant changes in market prices due to its interventions, whether voucher or in-kind. However, there were several occasions where prices rose slightly during the procurement time for local vendors, as they started to stock up provisions for the fairs. This inflation of prices usually reverted during and after fairs, once vendors stopped stockpiling their commodities. Regional integration of markets also ensured that prices did not vary, as source markets were not directly influenced by fairs. 2. 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B. Agricultural and Food Security Sector (Sector 2) 1. Monitoring and Evaluation Strategy 1.1. Rationale of Indicator Collection and Tracking Sector 2 had longer"/>
    <s v="Emergency response and economic recovery for Eastern DRC : final report"/>
    <s v="e- page 36"/>
    <s v="Democratic Republic of the Congo"/>
    <s v="Disaster Relief / Economic Recovery"/>
    <s v="Disaster Relief"/>
    <x v="0"/>
    <s v="Monitoring Report"/>
    <x v="2"/>
    <s v="Some beneficiaries attempted to sell food vouchers for cash.  "/>
    <s v="Selling of Rations: In some situations, it was found that certain beneficiaries attempted to sell their rations for cash in the local market, in order to access money to address other pressing household emergencies including medication for the household members and settling of family debt. SP reinforced sensitization with the local leaders and the beneficiaries to encourage them to not sell any of their food rations. . For future projects, SP will continue to strengthen its beneficiary preference studies."/>
    <s v="https://pdf.usaid.gov/pdf_docs/PA00N6K3.pdf"/>
  </r>
  <r>
    <n v="11"/>
    <n v="12"/>
    <m/>
    <x v="11"/>
    <s v="study entitled “implications of cash and voucher transfers on beneficiaries’ protection, gender relations and social dynamics” food vouchers have had a positive effect in protecting the dignity and increasing harmony in Palestinian households, since there was a guaranteed food source every week. The case study states that “Beneficiaries noted that vouchers preserved their dignity by allowing them to choose what they want to eat, when they want.” The reported reduction of household tension has an impact on women who bear the responsibility for households’ food security. Support the local economy: WFP links its social transfers with the local production and uses its purchasing power as a leverage to foster the agricultural sector development and connect small-scale producers, food-processors, retailers and consumers. Since 2011, WFP invested US$100 million in the local economy through the e-voucher programme in Palestine. The Palestinian voucher progarmme is designed not only to provide an additional food transfer, but also to: 1) promote national production, through the inclusion of Palestinian- produced or processed food products1; and 2) to support the micro-economy, through participating local grocery stores. Both these objectives have an impact on supporting livelihoods and employment. Results of the November 2014"/>
    <s v="Secondary Impact"/>
    <s v="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1 Approximately 90 per cent of the predetermined list of food staples under the GFA/voucher programme in the West Bank are locally produced. Annual Report (October 2014- September 2015) USAID Grant 294-IO-13-00002 7 Keep pace with innovations: Since 2009, WFP rolled out two new versions, each time more technologically advanced, and is now partnering with PalPay, a subsidiary of Bank"/>
    <s v="WFP Annual Report"/>
    <s v="e-page 6"/>
    <s v="Gaza/West Bank"/>
    <s v="Food Security"/>
    <s v="Food Security"/>
    <x v="1"/>
    <s v="Monitoring Report"/>
    <x v="0"/>
    <s v="Shops participating in a food voucher program were estimated to have stimulated the local economy with over $772,000 of investments. "/>
    <s v="Secondary impacts of WFP's Voucher Program in Palestine' confirmed a strong direct and secondary impact of the voucher programme on beneficiary households, participating retailers, and local dairy producers whose commodities are redeemed through the electronic vouchers. Some of the key findings of the impact of the voucher programme are shown below including: - Nine percent (9%) improvement in households' dietary diversity in comparison in kind recipients; - Every voucher dollar generates 40 cents of additional sales at participating shops; - Participating shops have stimulated the local economy through $772,000 of investments; - A total of 485 new jobs in participating shops and affiliated producers were created since the start of the program; - More than US$64,000 of VAT revenue for the government is generated every month; and, - 65 percent (65%) of participating processers attribute increased sales to greater distribution through the programme. "/>
    <s v="https://pdf.usaid.gov/pdf_docs/PA00M8D6.pdf"/>
  </r>
  <r>
    <n v="12"/>
    <n v="13"/>
    <s v="4_1, #275"/>
    <x v="12"/>
    <s v="the market. Evidence elaborated on in sections below and in the evaluation summaries in Annex III highlight the project’s critical role given: 2Evidence from the 2015 Annual Survey (Schwartz, 2015) shows that Non PBG farmers are the most diverse group with large variation of observable characteristics. Anecdotal evidence from the project suggests that these farmers likely had already established market access and self-selected out. 3 Schwartz, 2015, pages v, 24, 28, and 38. 11  the project trained and had direct contact with a large number of active export market producers; the final evaluation (Lea, 2016) estimated the number of producers supplying the export market is between 25,000 and 50,000;  best practices associated with income increase have largely been adopted by farmers, such as a reduction in pre-selling mango trees at a discount to intermediaries;  the majority of PBG Direct Export farmers (60%) were not members of the previously established farmer associations;  there has been large sales volume growth for both conventional and certified mango sales within the new PBG channel, indicating PBGs’ strong value proposition to member farmers; and  there is an abundance of focus group evidence of market system change, such as copying, competitive pressures on intermediaries,"/>
    <s v="spillover effects"/>
    <s v=", and leading indicators such as high new sapling planting rates. One major strategic pivot was from exclusively engaging with existing Grower Associations (GAs) to helping to form small, locally-controlled Producer Business Groups (PBGs) starting in 2013. PBGs competed with traditional intermediaries to purchase from farmers and were comprised of farmers themselves who took over key intermediary roles including harvest, post-harvest handling, and marketing. The project also worked on meeting international standards (social and environmental certifications, food safety, and traceability). The project added dedicated field teams for production and standards to the existing structure. Each team was led by a senior business advisor which allowed the field manager to focus on mango commercialization. The project also increased the efficacy of the field staff team, comprised of approximately 60 technical advisors, in delivering trainings and services to farmers. The project addressed key supply chain constraints. This included training harvesters to address a skilled labor gap and increased the management and coordination capacity of exporters. These exporters traditionally heavily rely on intermediary trader groups for all supply chain steps before mangos arrive at the packing house. Decreasing exporter reliance on traders will improve profitability of both exporters and farmers, as well"/>
    <s v="HAITI HOPE FINAL DONORS REPORT SEPTEMBER 2010 – FEBRUARY 2016"/>
    <s v="e-page 11"/>
    <s v="Haiti"/>
    <s v="Agriculture / Mangos"/>
    <s v="Agriculture"/>
    <x v="0"/>
    <s v="Monitoring Report"/>
    <x v="0"/>
    <s v="Non-beneficiary farmers emulated good practices in mango cultivation and retailing they associated with increased incomes for beneficiaries. "/>
    <s v="there is an abundance of focus group evidence of market system change, such as copying, competitive pressures on intermediaries, spillover effects, and leading indicators such as high new sapling planting rates."/>
    <s v="https://pdf.usaid.gov/pdf_docs/PA00M7KH.pdf"/>
  </r>
  <r>
    <n v="12"/>
    <n v="13"/>
    <s v="4_1, #383"/>
    <x v="12"/>
    <s v="strategy of the project, which likely drove the general market price of mango upwards through competition. Anecdotal evidence throughout 2014 indicated that this was the case, as traders continued to raise prices and improve terms to farmers in order to remain competitive. This was further supported by the 2015 Annual Survey and Evaluation through survey data showing a decreased willingness of farmers to sell to traders by tree for low prices, and focus group data highlighting market dynamics where traditional traders have had to increase prices to those offered by the PBG to source mango from farmers. Furthermore, with pressure on intermediaries growing, the project engaged some independent traders who sourced mangoes for two packing houses and larger commercial farmers in the areas where PBGs were operating. This was done in 2014 to encourage others to emulate the mango harvest and sourcing model designed by the project, including using improved harvest tools and techniques, using the collection center (“baz”) design, and employing the F10/F12 traceability system. Evidence from the 2015 Annual Survey suggested that spillover effects and copying, both indicators of market system change, were present outside of the directly targeted mango, PBG, and the fully engaged exporter, Perry."/>
    <s v="spillover effects"/>
    <s v="included practices such as pruning being done on other mango and fruit varieties and the sharing of improved harvest tools across PBGs and traditional intermediaries. Another example includes one other exporter starting to pay post- season bonuses or “ristournes” to the farmers who supplied it in 2015 at the beginning of 2016 to increase the stickiness between the supplier and buyer. Constraints: Based on the project’s experience and discussions with farmers and PBG leaders, the main constraints for PBGs to grow independently remained working capital, coordination, and human resources. 12 14 17 2525 25 33 3535 30 40 45 2011 2012 2013 2015 Year Price of Tree vs. Panye vs. Dozen in Constant Units of Dozens (HTG) Tree Price per dozen: based median tree price and average of 50 dozen per tree Export Chain Dozen Price (median) Panye Price per dozen: based on median panye price and 5.7 dozen per large 60 lb panye 26 The credit program (Section 3.1.3) was designed to smooth farmer income to reduce mango pre- selling to intermediaries at a discount. Further downstream, it was recognized that PBGs faced working capital constraints by not having cash on hand needed to pay farmers and workers, such"/>
    <s v="HAITI HOPE FINAL DONORS REPORT SEPTEMBER 2010 – FEBRUARY 2016"/>
    <s v="e-page 25"/>
    <s v="Haiti"/>
    <s v="Agriculture / Mangos"/>
    <s v="Agriculture"/>
    <x v="0"/>
    <s v="Monitoring Report"/>
    <x v="0"/>
    <s v="Exporters paid bonuses to ensure beneficiary farmers continued to work with them.  "/>
    <s v="Evidence from the 2015 Annual Survey suggested that spillover effects and copying, both indicators of market system change, were present outside of the directly targeted mango, PBG, and the fully engaged exporter, Perry. Spillover effects included practices such as pruning being done on other mango and fruit varieties and the sharing of improved harvest tools across PBGs and traditional intermediaries. Another example includes one other exporter starting to pay post-season bonuses or “ristournes” to the farmers who supplied it in 2015 at the beginning of 2016 to increase the stickiness between the supplier and buyer."/>
    <s v="https://pdf.usaid.gov/pdf_docs/PA00M7KH.pdf"/>
  </r>
  <r>
    <n v="12"/>
    <n v="13"/>
    <s v="4_1, #386"/>
    <x v="12"/>
    <s v="recruited 80% of the enrollment objective by the time the final model had been completed in 2013, there was occasionally a mismatch between those farmers that were recruited and those that were interested in fully engaging with core activities. 7.2 Implementation  Processing was not feasible under current market conditions: The project determined through rigorous analysis that processing Francique mango rejects into pulp for export is not a profitable business enterprise in Haiti under current market conditions. This explains why, despite a decade of investments intended to establish such an enterprise, none have yet been successful. This is due to the market structure in Haiti, based on widely dispersed &quot;backyard&quot; production resulting in high costs of harvest and transport, and the high local demand and price for fresh mango regardless of visual blemishes disqualifying them for export. Subsidizing the construction of the plant is difficult to justify since farmers would not earn any additional revenue. They are already paid by most exporters for their &quot;rejected&quot; mangos at local market prices, which are the same or higher than processed prices. The local processing market was satisfied by the lower cost canned juice produced by Famosa, affiliated with the exporter Agropak. 51  Positive"/>
    <s v="spillover effects"/>
    <s v="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quot;viral&quot; in rural Haiti, resulting in widespread behavior change. Pruning was also performed on non-francique varieties, and other fruit trees.  PBGs were able to source mangos from farmers on credit and pay them after acceptance at the packing house: As highlighted in the marketing section, PBGs were able to double the dozens sold for export per farmer in three seasons. This was all done on credit from the farmer, which is frequently cited by more risk-averse farmers as being a constraint for them to supply more mangoes to PBGs. Yet this system of supplying on credit allows for a positive feedback loop to increase quality from farmer"/>
    <s v="HAITI HOPE FINAL DONORS REPORT SEPTEMBER 2010 – FEBRUARY 2016"/>
    <s v="e-page 51"/>
    <s v="Haiti"/>
    <s v="Agriculture / Mangos"/>
    <s v="Agriculture"/>
    <x v="0"/>
    <s v="Monitoring Report"/>
    <x v="0"/>
    <s v="Non-beneficiary farmers began pruning their mango trees because it was perceived as a good practice."/>
    <s v="Positive spillover effects from trainings are likely when farmers recognize clear value in adopting the practice: The midterm evaluation of the project determined that for pruning, very high adoption rates had been achieved significantly beyond the number of farmers who received direct training, though these farmers mainly cited the TechnoServe project or their PBG as the reason for doing so, while this practice was rare prior to 2012. This suggests that, if a given practice shows sufficient benefit over the right time frame, once a critical mass of farmers adopt it, it can go &quot;viral&quot; in rural Haiti, resulting in widespread behavior change. Pruning was also performed on non-francique varieties, and other fruit trees."/>
    <s v="https://pdf.usaid.gov/pdf_docs/PA00M7KH.pdf"/>
  </r>
  <r>
    <n v="13"/>
    <n v="14"/>
    <s v="4_1, #226"/>
    <x v="13"/>
    <s v="clients3 used funding for water tanks to set up businesses selling water to their neighbors. Feedback from group interviews with smallholders and micro-entrepreneurs receiving this support indicated a desire to bundle such sector-specific support with finance for income-generating activities. Interviews with financial institutions revealed that clean energy products (such as solar lamps) are affordable for most households without using a specific loan product, therefore they are reluctant to take out a loan specifically for a solar lamp. In recognition of this, FIRM’s partner Kenya Women’s Finance Trust (KWFT) bundled loans for solar lamps and clean cook stoves with other business loans. Interviews with financial institutions confirmed that their outreach has increased with FIRM support. For example, seven of the nineteen financial institutions interviewed confirmed that FIRM helped them develop new products; another six specified that these new products were in the target sectors of water, energy and dairy. Five financial institutions said that FIRM support was relevant to their needs, helping them to increase their rural client base. Two partners specifically mentioned FIRM assistance in overcoming the risks of lending to rural borrowers.” Not captured in FIRM’s final evaluation or PMP data were a number of FIRM’s"/>
    <s v="unintended positive consequences"/>
    <s v="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3 Though the survey did not sample any WASH beneficiaries, a small number of beneficiaries indicated in the group interviews that they had taken a WASH loan. FINANCIAL INCLUSION FOR RURAL MICROENTERPRISES 17 Development Credit Authority Current DCA Facilities/Enhancements, December 2016 DCA was one of the tools USAID Kenya and FIRM utilized to encourage lending into sectors considered high-risk by financial institutions. Throughout the life of FIRM, USAID"/>
    <s v="USAID Kenya financial inclusion for rural microenterprises, AID-623-BC-11-00001 : final report, January 1, 2011 – December 30, 2016"/>
    <s v="e-page 21"/>
    <s v="Kenya"/>
    <s v="Agriculture / Micro-enterprise"/>
    <s v="Agriculture"/>
    <x v="0"/>
    <s v="Monitoring Report"/>
    <x v="0"/>
    <s v=" A dairy loan program stimulated local banks to offer similar financial products under similar conditions.  "/>
    <s v="Not captured in FIRM’s final evaluation or PMP data were a number of FIRM’s unintended positive consequences on financial services access and competition. For example, when FIRM partnered with KCB in dairy finance and embedded a small team in select branches in various regions of the country, financial institutions (banks and MFIs) were not marketing and offering dairy finance. Kiambu, a small secondary town, had a large variety of banks and MFIs. In 2011, when FIRM first visited the Kiambu KCB branch, not one financial institution offered any kind of dairy loan. When KCB began piloting a FIRM-designed dairy loan, shortly afterwards, 90% of the financial institutions in Kiambu began marketing and offering similar and complimentary products. This type of demonstration effect on competitors and crowding-in was not captured in any reports or targets but clearly had an important impact on increasing access and competition."/>
    <s v="https://pdf.usaid.gov/pdf_docs/PA00MR4V.pdf"/>
  </r>
  <r>
    <n v="13"/>
    <n v="14"/>
    <s v="4_1, #576"/>
    <x v="13"/>
    <s v="Policy and the Program for Rural Outreach of Financial Innovations and Technologies (PROFIT) credit guarantee scheme. The Central Bank of Kenya (CBK) received capacity-building support and training for its microfinance staff to help them understand microfinance systems and products. CBK staff described this capacity-building support as relevant, particularly since microfinance was still relatively new to the Central Bank, and important in demystifying microfinance for CBK staff. In addition, the CBK specifically mentioned that support it received from FIRM was useful in facilitating review of the Banking Act, the Microfinance Act and the creation of a Credit Information Sharing policy. FIRM also described helping CBK develop regulations for agency banking, financial services from mobile network operators and deposit-taking capacity for MFI marketing field offices.4 According to FIRM, the activity’s support to the Credit Information Sharing Association of Kenya (CIS-K) focused on building the capacity of the association and its 65 members to share information. As part of this support, FIRM carried out needs assessments for 37 microfinance institutions in relation to credit information sharing and developed a credit reference bureau reporting template. FIRM also oversaw the pilot of credit information sharing among the microfinance institutions.” The"/>
    <s v="Unintended consequences"/>
    <s v="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4 Agency banking allows financial institutions to establish partnerships with third-party service providers (such as corner shops) to outsource certain financial transactions. Financial institutions own and operate marketing field offices, which are points of service that do not meet the regulatory requirement for being an official branch office. FINANCIAL INCLUSION FOR RURAL MICROENTERPRISES 20 FIRM also worked closely with the pension fund industry and its regulator, Retirement Benefits Authority (RBA), to effect"/>
    <s v="USAID Kenya financial inclusion for rural microenterprises, AID-623-BC-11-00001 : final report, January 1, 2011 – December 30, 2016"/>
    <s v="e-page 24"/>
    <s v="Kenya"/>
    <s v="Agriculture / Micro-enterprise"/>
    <s v="Agriculture"/>
    <x v="0"/>
    <s v="Monitoring Report"/>
    <x v="2"/>
    <s v=" A financial information sharing program prompted many former students to repay their outstanding loans; these repayments allowed more loans to be made to new students."/>
    <s v="The unintended consequences of supporting credit information sharing with the CBK and CIS-K resulted in upgrading regulations to mandate the sharing of negative credit information. Previously, only positive information was shared. After the new rule went into effect, Higher Education Loans Board (HELB) reported that repayments began spiking. Former students, now employed adults, who had previously no incentive to repay their HELB student loans were now no longer able to access loans from commercial banks because they had a negative credit report. To receive loans, they had to clear their often long outstanding balances with HELB. In turn, HELB was able to revolve those past due repayments to students unable to afford higher education. Previously students waited for long periods of time until HELB had adequate funds to lend."/>
    <s v="https://pdf.usaid.gov/pdf_docs/PA00MR4V.pdf"/>
  </r>
  <r>
    <n v="14"/>
    <n v="15"/>
    <s v="4_1, #286"/>
    <x v="14"/>
    <s v="out before and after 2017 polls. Drought is still a major concern in the county. The area received depressed rainfall during the long rains. There is massive influx of livestock from Isiolo and Ethiopia to grazing areas bordering Wajir County. Early last month killing of Borana herder from Isiolo in Aradhe along Wajir North -Moyale border almost opened a new frontline of conflict between Boran and Ajuran communities. PEACE III focus in this zone is on maintaining relationships between cross border communities and administrations, addressing triggers and strengthening the institutions and mechanisms that will sustain peaceful coexistence. Activities in this zone are delivered by SND, NEPED and IAG. The following results were realized: Peace Agreements as a framework for peace and cooperation: The review of this agreement is attracting significant attention from communities and government alike with an understanding that it forms a vital framework for sustaining NRM, conflict prevention and justice agreements between the communities. Despite it not yet being finalized communities are adhering to its commitments, arresting culprits and making compensation payments Seeing true ‘returns on investment in peace: The Quf Dika Water pan at Quadaduma continues to support peace and improving relations between communities, and significant livelihood"/>
    <s v="outcomes that were perhaps unexpected"/>
    <s v=".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Improved inter-governmental relations supporting conflict prevention: Regular dialogues have created trust and relationships between the administration, the Chiefs and the communities in this area of Banisa"/>
    <s v="USAID KENYA AND EAST AFRICA PEACE III PROGRESS REPORT"/>
    <s v="e-page 18"/>
    <s v="Kenya"/>
    <s v="Peace / Conflict Management"/>
    <s v="Peace"/>
    <x v="1"/>
    <s v="Monitoring Report"/>
    <x v="0"/>
    <s v="A peace program created a space for trade and commerce between various communities, and served as a safe site for vaccination campaigns."/>
    <s v="The Quf Dika Water pan at Quadaduma continues to support peace and improving relations between communities, and significant livelihood outcomes that were perhaps unexpected. The pan has become a nucleus for communities living in the surrounding areas. Trade and business has begun, people have settled and the local Ethiopian government has started to use it as a site for campaigns, such as measles and polio vaccination. The relations between the Garre and Ajuran have improved exponentially, enabling vast movements into each other territories. The improvements to peace have also extended beyond the initial populations. Communities in Mandera, who were previously prohibited from access to the pan, appealed to their Ajuran neighbors in Wajir, who through the joint CWG negotiated their access with the Garre of Ethiopia. The Quf Dika pan is an example of very successful peace dividend. What the program seeks to understand better is ‘why, when other peace dividends fail, has this been so very successful’. Initial evidence would point to process, and value. The pan has had real meaningful impact on the lives of these two communities – they value it, and need it and will do what they can to sustain access to it"/>
    <s v="https://pdf.usaid.gov/pdf_docs/PA00MWP6.pdf"/>
  </r>
  <r>
    <n v="14"/>
    <n v="15"/>
    <m/>
    <x v="14"/>
    <s v="resolution2 passed to engage youth in peace building. FGDs and KIIs with various local groups and individuals to identify the roles of youth in promoting peace in the region were held and local partners MADEFO, DADO and Nenah FM supported with face to face interviews with district officials, security, youth and women groups, elders and partners in Moroto and Kaabong. The findings will be shared as part of wider UN learnings about youth engagement in peace building. Zones 7 and 8: Moroto- Loima/West Pokot Amudat (South Karamoja Conflict System) The major factor affecting the context in this area is the Kenyan elections. There is a strong link between the Turkana of Kenya and Matheniko of Uganda (due to Lokriama Peace Accord) and between the Pokots of Kenya and Uganda in West Pokot and Amudat. This relation, according to communities, recognizes no border. As a result, political aspirants from both sides always seek electorates from each other. In the borders between Turkana and Pokots the long spell of peace broke down due to the security vacuum during electioneering and raids have been occurring. Although far from PEACE III areas the alliances at play in the “triangle of hope” cause a"/>
    <s v="ripple effect"/>
    <s v="felt in zones 7 and 8. Tension is prevailing but the Chiefs Forum has played a big role in deescalating the tension. The areas around Kobebe and Nakonyen continue to be a convergence for pastoralists in zone 7 and 8. Tension between the Jie, Turkana and Matheniko continued around Kobebe due to conflict that was reported in the last quarter where there was loss of livestock and two people killed. The Kotaruk-Kalapata-Kainuk-Takwel corridor (Pokot and Turkana has seen an increase conflict, with little response due to the focus on elections campaigns on both sides. Warriors have taken advantage of the situation with raiding and counterraiding taking place. Mercy Corps staff were shot at in this area in the 2 In 2015, the UN Security Council adopted resolution UN 2250 on youth, peace, and security. The Secretary General has requested a Progress Study including case studies of various countries. Mercy Corps has been selected to develop a case study for Uganda, specifically Karamoja. Mercy Corps Internee-Adrienne conducted interviews and focus group discussions to inform this independent, evidence-based research, to ultimately contribute to the wider UN report. MC was interested in Karamoja because of our successful PEACE"/>
    <s v="USAID KENYA AND EAST AFRICA PEACE III PROGRESS REPORT"/>
    <s v="e-page 25"/>
    <s v="Kenya"/>
    <s v="Peace / Conflict Management"/>
    <s v="Peace"/>
    <x v="1"/>
    <s v="Monitoring Report"/>
    <x v="0"/>
    <s v="Tensions in regions far removed from the peace program were reduced by forums held by prominent leaders for the program."/>
    <s v="Although far from PEACE III areas the alliances at play in the “triangle of hope” cause a ripple effect felt in zones 7 and 8. Tension is prevailing but the Chiefs Forum has played a big role in deescalating the tension. "/>
    <s v="https://pdf.usaid.gov/pdf_docs/PA00MWP6.pdf"/>
  </r>
  <r>
    <n v="15"/>
    <n v="16"/>
    <s v="4_1, #98"/>
    <x v="15"/>
    <s v="to Russia. However, LIVCD included Russia as a new market under Indicator 6, thus assuming that the training on agricultural production provided through the grant contributed in some way to the sale to Russia. This attribution is clearly questionable (as many others based on a simple before-and-after comparison) • The definition of Indicator 5 (Number of jobs impacted by LIVCD) is based on an ambiguous terminology. It is not clear what an “impacted job” is. Under this indicator LIVCD M&amp;E counts the FTE of the number of people using the mechanical harvesters on olive trees. LIVCD also counts the FTE of farmers performing regular agricultural operations in their own fields. This is not very informative. Rather than the number of people (or its conversion into FTEs) carrying out an agricultural operation that would have been done even without the project (e.g. harvesting) it would be more interesting to estimate the FTE of newly created jobs (net of lost jobs). For instance, some service centers created skilled teams who provide pruning services by using the electrical pruners delivered by LIVCD. These are new jobs created by the project that should be counted positively (once converted in FTE). In addition,"/>
    <s v="Unintended consequences"/>
    <s v="should be monitored. More specifically, jobs have been lost after the introduction of mechanical harvesters (i.e. a labor saving technology) and thus should be counted negatively (and currently they are not) in the indicator on the number of jobs created. • Under Indicator 14 (Number of MSMEs including farmers, assisted by USG to apply for value chain finance) LIVCD counts the number of persons that took part in trainings that also included a presentation from a bank credit officer on loan products (such presentations are generally included before or after trainings on agricultural technical aspects). However, it is the ET’s opinion that Indicator 14 should reflect the outcome of the assistance provided to beneficiaries to access finance, that is, the number of loan applications. LIVCD not only organizes workshops inviting credit bank officers but also provides assistance to develop feasibility studies for loan applications. The effect of the later is not reflected by the current measurement mechanism used by LIVCD. In any case, if number of loan applications were used (instead of the number of participants in presentations held by bank officers) the value of the indicator would be reduced from more than 800 to about 35-50. Lebanon Industry Value"/>
    <s v="Lebanon industry value chain development (LIVCD) project : mid-term performance evaluation"/>
    <s v="e-page 83"/>
    <s v="Lebanon"/>
    <s v="Agriculture / Economic Development"/>
    <s v="Agriculture"/>
    <x v="2"/>
    <s v="Evaluation"/>
    <x v="1"/>
    <s v="Jobs were lost after labor saving technology was introduced. "/>
    <s v="More specifically, jobs have been lost after the introduction of mechanical harvesters (i.e. a labor saving technology) and thus should be counted negatively (and currently they are not) in the indicator on the  number of jobs created."/>
    <s v="https://pdf.usaid.gov/pdf_docs/PA00MFFD.pdf"/>
  </r>
  <r>
    <n v="16"/>
    <n v="17"/>
    <s v="4_1, 104"/>
    <x v="16"/>
    <s v="possible options of partnering with locally based telecom provi- ders, to reduce the overall costs associated with sending mass messages. Similarly, use of an open-source mass text messaging service could reduce the associated costs of running such software. 6. This pilot demonstrated that different meth- ods of mobilization can affect men and women differently. With door-to-door mobilization, women usually interact with mobilizers since they are typically at home at the time when It is much easier for people to ignore mobile phone campaign messages than mobilizers at their door. Radio announcements and town hall meetings were an important addition to the traditional door- to-door IRS mobilization approach. Global Health: Science and Practice 2016 | Volume 4 | Number 2 235 Mobile Messaging for Malaria Prevention in Mali www.ghspjournal.org http://www.ghspjournal.org mobilizers visit. With mobile messaging, how- 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s v="unanticipated effect"/>
    <s v="of choosing an mHealth approach. Implications for Future mHealth Projects While the results of this pilot do not suggest relying solely on text or voice messages for IRS mobilization in the same implementation design as was done in Mali, it does provide a stepping stone toward potentially more effective imple- mentation of mHealth approaches. The use of mHealth has been found to be most effective in producing health outcomes when incorporated as part of a multifaceted behavior change strategy, as opposed to a stand-alone intervention. For instance, mobile-messaging mobilization could be used in combination with a mobilizer traveling with an IRS team on the day of spraying. This pilot did not choose to test a hybrid blend of mobile messaging and standard mobilization approaches since the team’s goal was to evaluate a unique mobile-message approach, but a hybrid approach could be tested in future campaigns. The 2 methods of communication (mobile and interpersonal) complement each other, but the population in these villages is not yet comfortable enough with mobile technology to rely solely on mobile-based messaging. There are advantages to using mobile-based mobilization, such as the ability to alert a village remotely the morning of"/>
    <s v="Feasibility and Effectiveness of mHealth for Mobilizing Households for Indoor Residual Spraying to Prevent Malaria: A Case Study in Mali"/>
    <s v="e-page 66"/>
    <s v="Mali"/>
    <s v="Health / Malaria"/>
    <s v="Health"/>
    <x v="3"/>
    <s v="Evaluation"/>
    <x v="2"/>
    <s v="An anti-malaria campaign that relied on mobile messaging excluded women because men possessed the cell phones in the communities served.  "/>
    <s v="With mobile messaging, however, the men of the household more often received the information directly because they typically own the phones. This is a significant difference in approach because women are usually at home during the day to allow the IRS team to enter the household. By relying only on mobile messaging, the team no longer engaged women and this could be seen as an unanticipated effect of choosing an mHealth approach."/>
    <s v="https://pdf.usaid.gov/pdf_docs/PA00M86P.pdf"/>
  </r>
  <r>
    <n v="17"/>
    <n v="18"/>
    <s v="4_1, #158"/>
    <x v="17"/>
    <s v="of the program—in other words, manipulating results for better outcomes. To address potential perverse incentives, the program may consider configuring the warehouse indicators differently, such as giving each warehouse specific targets against their own baseline. There also appears to be some evidence that the program’s approach to sharing the reward among all staff, regardless of individual contribution to CMAM had full discretion over how to spend the RBF payment, a key factor in motivating better performance. Global Health: Science and Practice 2016 | Volume 4 | Number 1 174 Results-Based Financing in Mozambique’s Central Medical Store www.ghspjournal.org www.ghspjournal.org achieving the targets, may have caused frustration. Any program where incentives are shared can potentially face the free-rider problem. Some 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 viously. However, this is an area that should be monitored to minimize any"/>
    <s v="negative impact"/>
    <s v="on morale. In the future, it may make sense to consider including an individual performance component in the allocation formula. KEY LESSONS Despite challenges, overall, Mozambique’s experi- ment with RBF for the supply chain resulted in tangible and measurable positive change. Below are key lessons related to design, implementation, and future attempts at incorporating performance incentives in public health supply chains. Program Design In many health systems areas, funding and know-how are not enough to spur performance improvements. RBF is intended to address the ‘‘black box’’ of motivation—the gap between necessary funding, inputs and training, and actual effort. As such, the goal is behavior change: increased motivation and effort. For this reason, the design of any RBF program must place motivation at the center of design decisions, which Mozambique’s FARA achieved. Among our key design lessons are: Careful and deliberative design: Stakeholders involved in Mozambique’s FAR agreement allowed the necessary time (nearly 1 year) to design the agreement, ensuring that all the stakeholders under- stood who was accountable for what. RBF will not motivate if stakeholders do not understand what they are being held accountable for. Collaboration: Buy-in is a necessary precondition for increased motivation. The FARA"/>
    <s v="Results-Based Financing in Mozambique’s Central Medical Store: A Review After 1 Year"/>
    <s v="e-page 182"/>
    <s v="Mozambique"/>
    <s v="Health / Financing"/>
    <s v="Health"/>
    <x v="3"/>
    <s v="Evaluation"/>
    <x v="1"/>
    <s v="A new warehouse management system created free-rider incentives; some workers complained they had to work more while others worked less. "/>
    <s v="people will inevitably work, or feel they are working, harder than others. Indeed, some CMAM staff members noted frustration that they worked overtime to achieve targets, while others in their department did not, and yet the incentive did not vary according to level of effort. This design element was deliberate: it intended to drive increased accountability within CMAM, and this did appear to be happening, as discussed previously. However, this is an area that should be monitored to minimize any negative impact on morale."/>
    <s v="https://pdf.usaid.gov/pdf_docs/PA00MD6Z.pdf"/>
  </r>
  <r>
    <n v="18"/>
    <n v="19"/>
    <s v="4_1, #595"/>
    <x v="18"/>
    <s v="significant progress in transitioning ART clients to the preferred TDF based backbone across all sites. In UDUTH a detailed ART regimen analysis was conducted between March and Sept 2015, and we observed a reduction in the number of clients on non-streamlined regimen at end of April from 126 to 73 clients in June and a further reduction to 32 clients at the end of September 2015. These 32 clients were reviewed as not suitable for placement on streamlined regimen because of reported cases of severe adverse effects on previous regimen, and have been transitioned from one regimen to the other before finally being left on their current regimen. A detailed analysis indicates the pattern of adverse events: Anemia (55.6%), Hepatitis (22.2%), generalized rashes (11.1%), and darkening of skin and nails (11.1%) while on AZT or ABC plus 3TC/NVP combination. Similarly, patients experienced at least one of the following while on TDF or ABC+ 3TC/EFV combination: intense dizziness (44.4%), and/or hallucination and insomnia (33.3%). 22.2% of these clients had contra-indications to the use of this combination because of background history of psychosis. These 32 clients are currently on non-streamlined regimen as a result of the"/>
    <s v="adverse reactions/side effects"/>
    <s v="and contra-indications and they will need to be supported. MSH is exploring several options with the FMoH, National Agency for the Control of AIDS (NACA), and UDUTH to see how they can be supported to get continued access to the non-streamlined regimens. Next quarter plans  Monitor, in collaboration with the M&amp;E and Lab team, the utilization of RTKS at PEPFAR prioritized testing points (TB dots, pediatrics, clinical symptomatology, 5% GOPD, 30% ANC). Data on total number of clients that accessed services in Q3 will be collated and disaggregated by the PEPFAR prioritized points.  Conduct an SCMS focused training needs assessment across all the 41 partner health facilities and then plan for a supply chain management training that incorporates sessions on adherence counseling. 2.6 TB/HIV 29 MSH Pro-ACT TB/HIV collaborative activities are anchored on World Health Organization (WHO) three I’s strategy:  Intensified case-finding (ICF);  Isoniazid preventive therapy (IPT); and  Infection control (IC). During the quarter under review, MSH actively participated in the 2016 World Tuberculosis Day celebration with the theme “Find TB, Treat TB and working together to eliminate tuberculosis” in Abuja and supported the various state partners to plan for the World TB"/>
    <s v="Prevention Organizational Systems AIDS Care and Treatment Project – Pro-ACT, Nigeria Quarterly Progress Report, January – March, 2016"/>
    <s v="e-page 29"/>
    <s v="Nigeria"/>
    <s v="Health / AIDS"/>
    <s v="Health"/>
    <x v="1"/>
    <s v="Monitoring Report"/>
    <x v="1"/>
    <s v="About 20% of AIDS patients experienced adverse reactions to their treatment regimes."/>
    <s v="22.2% of these clients had contra-indications to the use of this combination because of background history of psychosis. These 32 clients are currently on non-streamlined regimen as a result of the adverse reactions/side effects and contra-indications and they will need to be supported. MSH is exploring several options with the FMoH, National Agency for the Control of AIDS (NACA), and UDUTH to see how they can be supported to get continued access to the non-streamlined regimens."/>
    <s v="https://pdf.usaid.gov/pdf_docs/PA00MCPJ.pdf"/>
  </r>
  <r>
    <n v="19"/>
    <n v="20"/>
    <s v="4_1, #201"/>
    <x v="19"/>
    <s v="upgraded farm will help farmers implement best dairy farming practices, and will serve as a model for neighboring dairy farmers. The project has selected a total of 102 farms for upgradation. Construction/upgradation of 84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27,202,191 for 89 farms while farmers have contributed/committed a total of PKR 37,479,4112. This investment is the first step towards establishing viable commercial dairy farms for small dairy holders. The following table shows the overall status of farm upgradation: Table 3: Up-gradation Summary (March 2016) Upgradation Type Total Completed Calf Pen 1 1 Calf Cadges 1 1 Sand Bunker 2 2 Fencing of Farm 4 3 Farm Soiling 4 4 Milking Machine 13 13 Shed Construction 68 58 Flooring 1 0 Silage Machine 14 14 Silage Bunker 8 6 Cooling System 3 3 Grand Total 119 105* *A farm under upgradation may have more than 1 facility being upgraded There is a considerable"/>
    <s v="spillover effect"/>
    <s v="of this activity; a total of 11 surrounding farmers have called the project helpline number to contact the farm upgradation team for technical advice on farm upgradation. Based on the 2 The contribution of farmer is calculated on the basis of initial feasibility. The figure may increase with the completion of up-gradation work. QUARTERLY PROGRESS REPORT JAN-MAR 2016 6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s v="USAID-Dairy Project, Quarterly Progress Report (Jan-Mar 16)"/>
    <s v="e-page 11"/>
    <s v="Pakistan"/>
    <s v="Agriculture / Dairy"/>
    <s v="Agriculture"/>
    <x v="1"/>
    <s v="Monitoring Report"/>
    <x v="0"/>
    <s v="There was spillover from an agricultural project, as 11 non-beneficiary farmers called the project hot line to obtain technical advice abouton how to upgrade their farms."/>
    <s v="There is a considerable spillover effect of this activity; a total of 11 surrounding farmers have called the project"/>
    <s v="https://pdf.usaid.gov/pdf_docs/PA00MBJP.pdf"/>
  </r>
  <r>
    <n v="19"/>
    <n v="21"/>
    <s v="4_1, #200"/>
    <x v="20"/>
    <s v="99 farms has been completed, and these farms are now accessible for one-day training. Upgradation support is mainly categorized as construction/improvement of shed which involves civil-work and mechanization of farm by installing cooling system, milking machine and silage machine. The project has provided/committed a total of PKR 31,957,151 for 118 farms while farmers have contributed/committed a total of PKR 42,940,7012. This investment is the first step towards establishing viable commercial dairy farms for small dairy holders. The following table shows the overall status of farm upgradation: Table 3: Up-gradation Summary (June 2016) Upgradation Type Total Completed Calf Pen 1 1 Calf Cadges 1 1 Flooring 1 0 Sand Bunker 2 2 Cooling System 3 3 Farm Fencing 4 3 Farm Soiling 4 4 Silage Bunker 8 7 Milking Area 9 8 Milking Machine 16 14 Silage Machine 24 15 Shed Construction 71 66 Grand Total 144 124 *A farm under upgradation may have more than 1 facility being upgraded 2 The contribution of farmer is calculated on the basis of initial feasibility. The figure may increase with the completion of up-gradation work. QUARTERLY PROGRESS REPORT April-June 2016 6 There is a considerable"/>
    <s v="spillover effect"/>
    <s v="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 In order to convert these farms into viable commercial units, the Dairy Project is providing constant follow-up service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and provides helpful solutions to decrease the cost. Monthly data collection and follow-up visits are undertaken are as per schedule. The Dairy Project has also formed a task force to supervise upgraded farms. This task force is divided into seven teams, each responsible for 10-15 upgraded farms. The designated teams are also working on implementing the 3:1:7 strategy at these farms. Continuous advisory support on"/>
    <s v="USAID-Dairy Project, Quarterly Progress Report (Apr-Jun 2016)"/>
    <s v="e-page 12"/>
    <s v="Pakistan"/>
    <s v="Agriculture / Dairy"/>
    <s v="Agriculture"/>
    <x v="1"/>
    <s v="Monitoring Report"/>
    <x v="0"/>
    <s v="There was spillover from an agricultural project, as 11 non-beneficiary farmers called the project hot line to obtain technical advice abouton how to upgrade their farms."/>
    <s v="There is a considerable spillover effect of this activity; a total of 11 surrounding farmers have called the project helpline number to contact the farm upgradation team for technical advice on farm upgradation. Based on the experiences of the project-upgraded farms near their villages and with the help the project upgradation team, 10 farmers have started to upgrade their farms."/>
    <s v="https://pdf.usaid.gov/pdf_docs/PA00MBJQ.pdf"/>
  </r>
  <r>
    <n v="19"/>
    <n v="22"/>
    <s v="4_1, #198"/>
    <x v="21"/>
    <s v="which incorporates prime comfort level to the dairy animals and involves civil-work. Secondly, with the help of Dairy Project, these farms are mechanized with installation of cooling system, milking and silage machines. This further ensures better living conditions for the dairy animals. The following table shows overall status of the farm upgradation: Table 3: Up-gradation Summary (September 2016) Upgradation Type Total Completed Calf Pen 1 1 Calf Cages 1 1 Flooring 1 1 Sand Bunker 2 2 Cooling System 3 3 Farm Fencing 4 4 Farm Soiling 5 5 Silage Bunker 8 8 Milking Area 3 3 Milking Machine 17 14 Silage Machine 24 20 Shed Construction 71 71 Grand Total 140* 133* *A farm under upgradation may have more than 1 facility being upgraded The project has provided/committed a total of PKR 31,738,652 for 118 farms while farmers have contributed/committed a total of PKR 42,720,000. This contribution of farmers is calculated on the basis of initial feasibility which may change with the completion of up-gradation work. This investment is the first step QUARTERLY PROGRESS REPORT July-September 2016 7 towards establishing viable commercial dairy farms for small dairy holders. There is also a considerable"/>
    <s v="spillover effect"/>
    <s v="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In order to convert these farms into viable commercial units, the Dairy Project is providing constant follow-up services to the farm owners. The project team provides advisory services on feeding, vaccination, fodder planning, breeding and animal selection on the door steps of these upgraded farms. The project is also collecting farm economics data which shows that the production cost for farms implementing traditional practices is much higher. The farm upgradation team is working on the economics of each farm, ensures monthly data collection and follow up visits to decrease the production cost. The Dairy Project has also formed a task force to supervise upgraded farms. This task force is divided into seven teams, each responsible for 10-15 upgraded farms. The designated teams are also working on implementing the 3:1:7 strategy ensuring that"/>
    <s v="USAID - Dairy Project, Quarterly Progress Report Jul-Sep 16"/>
    <s v="e-page 13"/>
    <s v="Pakistan"/>
    <s v="Agriculture / Dairy"/>
    <s v="Agriculture"/>
    <x v="1"/>
    <s v="Monitoring Report"/>
    <x v="0"/>
    <s v="There was spillover from an agricultural project, as 15 non-beneficiary farmers called the project hot line to obtain technical advice abouton how to upgrade their farms."/>
    <s v="There is also a considerable spillover effect of this activity; where the neighboring farms have also started adopting best dairy farm practices inspired by the project’s upgraded farms. Also, the project received plenty of calls on its technical helpline to get technical advice on farm upgradation. Based on the experiences of the project-upgraded farms and with the help the project upgradation team, 15 farmers have started to upgrade their farm."/>
    <s v="https://pdf.usaid.gov/pdf_docs/PA00MGJ7.pdf"/>
  </r>
  <r>
    <n v="19"/>
    <n v="23"/>
    <s v="4_1, #102"/>
    <x v="22"/>
    <s v="have more than 1 facility being upgraded Table 7 Farm Upgrades by Category in Year-5 Apart from the upgradation of these farms, the project has a Farm Economics team which gathers data on a monthly basis and provides advisory services to such farms. The team has come up with a 3:1:7 strategy, entailing 305 milking days, at least one calf per year and 70 percent lactating animals, throughout the year. From analyzing the data, it was observed that the production cost on the selected farms adopting traditional practices was, on average, higher than the dairy standards. Hence, the farm upgradation team is providing helpful solutions to decrease such costs making them more cost effective. The farmers are showing keen interest in making their farms more cost effective and also adopting best dairy practices. The below given figure-2 shows, pre and post adoption rate of best practices by these farms. As the farm plays an important role for mobilizing the farmers and acts as a model farm for the nearby villagers in the dairy business, the project was able to provide a total of 17,749 farmer’s awareness sessions on these farms. Not only this, there is also"/>
    <s v="spillover effect"/>
    <s v="of this activity, as the nearby farmers have started upgrading their farms on their own by hiring the local vendors who had worked on the project’s upgraded farms. Shed Construction 47% Milking Machine 17% Silage Machine 10% Soiling 6% Silage Bunker 5% Fencing 4% Cooling System 4% Sand Bunkers 2% Milking Parlour 2% Flooring 1% Calf cage 1% Milking Area 1% 0% 20% 40% 60% 80% 100% 120% Pre Post Figure 2 Pre and Post adoption rate of farms for dairy best practices USAID-DRDF DAIRY PROJECT Annual Progress Report October 2015 – September 2016 Biogas Plant Highlights The project in the last two years put extra effort to establish the 10 biogas plants it had committed at the start of the extension phase. In Year-5, after advertising about this activity on different media outlets, farmers were shortlisted and interviewed for the construction of these plants on their farms. However, the farmers were reluctant to work with the project as they wanted local vendors to construct these plants on their farms. This would have meant compromise on quality assurance and as per the USAID policy on vendor selection, these local vendors were not eligible for taking up this task. The"/>
    <s v="ANNUAL PROGRESS REPORT - YEAR FIVE  October 16, 2016  Dairy Project"/>
    <s v="e-page 18"/>
    <s v="Pakistan"/>
    <s v="Agriculture / Dairy"/>
    <s v="Agriculture"/>
    <x v="1"/>
    <s v="Monitoring Report"/>
    <x v="0"/>
    <s v="There was spillover from an agricultural project, as  some non-beneficiary farmers called the project hot line to obtain technical advice abouton how to upgrade their farms."/>
    <s v="Not only this, there is also spillover effect of this activity, as the nearby farmers have started upgrading their farms on their own by hiring the local vendors who had worked on the project’s upgraded farms."/>
    <s v="https://pdf.usaid.gov/pdf_docs/PA00MGJ9.pdf"/>
  </r>
  <r>
    <n v="19"/>
    <n v="24"/>
    <s v="4_1, #199"/>
    <x v="23"/>
    <s v="gain awareness on best farming practices. Upgradation support is mainly categorized as construction/improvement of shed which incorporates prime comfort level to the dairy animals and involves civil-work. Secondly, these farms are mechanized with the help of the project in which they install cooling system, milking machine and silage machine. Which further ensures better living conditions for these dairy animals. The following table shows the overall status of farm upgradation: Table 3: Up-gradation Summary (December 2016) Upgradation Type Total Completed Calf Pen 1 1 Calf Cages 1 1 Flooring 1 1 Sand Bunker 2 2 Cooling System 3 3 Farm Fencing 5 5 Farm Soiling 5 5 Silage Bunker 8 8 Milking Area 3 3 Milking Machine 15 15 Silage Machine 24 24 Shed Construction 72 72 Grand Total 140* 133* *A farm under upgradation may have more than 1 facility being upgraded QUARTERLY PROGRESS REPORT October-December 2016 7 Photo: Dairy Project 8 The project has provided/committed a total of PKR 31,738,652 for 118 farms while farmers have contributed/committed a total of PKR 42,720,000. This investment is the first step towards establishing viable commercial dairy farms for small dairy holders. There is also a considerable"/>
    <s v="spillover effect"/>
    <s v="of this activity; where the farms nearby to the upgraded farms have started to adopt the best practices being implemented on their farms themselves. In order to convert these farms into viable commercial units, the Dairy Project is provided constant follow-up services to the farmers. The project team provided advisory services on feeding, vaccination, fodder planning, breeding and animal selection on the door steps of these upgraded farms. The project also collected farm economics data which shows that the production cost for farms implementing traditional practices is much higher. The team also worked on the economics of each farm and provided helpful solutions to decrease the cost on such farms. Monthly data collection and follow-up visits were undertaken are as per schedule. All the records and contracts have been handed over to the parent organization related to the farm upgradation component. These farms are open for DRDF to be utilized for the next three years if it wishes to do so. The project distributed android based tablets among the farmers whose farms were upgraded in the last two years. These tablets will be pre-installed with training curriculum and the video modules related to effective dairy farming techniques"/>
    <s v="Quarterly Progress Report Oct-Dec 16"/>
    <s v="e-page 14"/>
    <s v="Pakistan"/>
    <s v="Agriculture / Dairy"/>
    <s v="Agriculture"/>
    <x v="1"/>
    <s v="Monitoring Report"/>
    <x v="0"/>
    <s v="There was spillover from an agricultural project, as  some non-beneficiary farmers upgraded their farms to emulate the practices introduced by the program."/>
    <s v="There is also a considerable spillover effect of this activity; where the farms nearby to the upgraded farms have started to adopt the best practices being implemented on their farms themselves."/>
    <s v="https://pdf.usaid.gov/pdf_docs/PA00MJ9V.pdf"/>
  </r>
  <r>
    <n v="19"/>
    <n v="25"/>
    <s v="4_1, #101"/>
    <x v="24"/>
    <s v="Though the current income level of these WLEWs is still relatively low, yet this has been instrumental in earning respect for them not only within their families but in the communities in which they operate as well. This intangible benefit serves as the basis to transform the social mindset of rural patriarchal society. The project upgraded 118 farms, against its planned target of 100 farms in south Punjab. The project had targeted 1:1 ratio of investments in the up-gradation of the dairy farms, however actual the ratio came out to be $1 to $1.37 as the farmers were willing to invest more than their 50 percent share. These 118 farms are field level demonstrators, where improved and cost-effective farm practices are being practiced. These model farms are managed not by experienced management and veterinary professionals, but by farmers who are trained by the project and resident of the beneficiary community. They are also intended to serve as awareness raising and training centers at the doorstep of the local community, to help increase frequency of exposure to implementation of best farm practices due to the close proximity of the model farms to the project beneficiaries. There is also"/>
    <s v="spillover effect"/>
    <s v="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In Phase 1, DRDF decided to pilot biogas production technology with a purpose of creating a commercially viable business model for gas production which can be supplied to the community on cost recovery plus profit basis. The project helped a community of dairy farmers in Tehsil Burewala District Vehari, to build a 50 cubic meter biogas plant using fixed dome technology. The gas produced from this plant was sufficient to run a 7.5 KVA generator connected to 500 liter chilled milk storage. The model worked well, as this community of farmers managed to save on average Rs. 18,000 ($180) on generator’s monthly running cost. The chilled milk also attracted additional Rs.2 3 Project Extension Report 2014-2016, Phase-1 Performance evaluation Report. 15 USAID-DRDF Dairy Project (2 cent-dollar) per liter in selling price. The overall saving and better price fetched"/>
    <s v="USAID-DRDF Dairy Project  Closeout Report 2011-2017 Agreement No.: 391-A-00-11-01206-00"/>
    <s v="e-page 14"/>
    <s v="Pakistan"/>
    <s v="Agriculture / Dairy"/>
    <s v="Agriculture"/>
    <x v="0"/>
    <s v="Monitoring Report"/>
    <x v="0"/>
    <s v="Non-beneficiary farmers who were in the vicinity of ‘model farms’ upgraded their own farms by hiring the local vendors who had worked on the project’s upgraded farms.  "/>
    <s v="There is also spillover effect of this activity, as the farmers in the vicinity of these model farms have started upgrading their farms on their own initiative by hiring the local vendors who had worked on the project’s upgraded farms. This investment in up-gradation by the project is the first step towards benchmarking viable commercial dairy farming for smallholder dairy farmers."/>
    <s v="https://pdf.usaid.gov/pdf_docs/PA00MKK7.pdf"/>
  </r>
  <r>
    <n v="20"/>
    <n v="26"/>
    <s v="6_1, #8"/>
    <x v="25"/>
    <s v="officer “The role of the provincial departments should not be limited to membership of the steering committee. The other strategy could be to give money to line departments and they implement the project instead of FAO. This way, the government will have enhanced ownership.” – Government staff officer “BAP is already working on a policy document which has been finalized and presented to the chief minister. The delay is due to the transition of chief ministers. We have already given it to the new chief minister but he has not presented it to the assembly.” – FAO staff BAP FINAL EVALUATION 24 FIGURE 13: REPLICATION OF PROJECT ACTIVITIES Source: Evaluation interviews, August 2016. To elicit more nuanced perceptions about factors contributing to replicability, the evaluation team asked beneficiaries in GIs an open-ended question about why they would continue project activities. For all activities, community interaction (e.g., meeting neighbors and relatives) emerged as the most frequently mentioned factor affecting replication of project activities (Figure 14). It is also important to mention that another project, AusABBA, funded by the Australian government, has replicated the development approach of BAP in other districts of Balochistan. FIGURE 14: FACTORS AFFECTING REPLICABILITY Source: Evaluation interviews, August 2016."/>
    <s v="Unintended Benefits"/>
    <s v="and Harms In GIs with project beneficiaries and KIIs with project stakeholders, the evaluation team asked whether project activities had led to any unintended benefits or harm. Seventy-three percent of 100 respondents reported unintended benefits, while only 15 percent reported unintended harm. When asked to describe benefits, respondents most often mentioned economic benefits. For example, one project beneficiary noted that the introduction of pipe irrigation by the project increased the pipe business in the area. Another attributed growth in the paper carton business in his area to beneficiaries’ increased demand for packaging materials. BAP FINAL EVALUATION 25 Conclusions: Sustainability and Replicability Most project beneficiaries say they plan to sustain project activities and practices. When asked to describe conditions for sustainability, however, key informants see water-focused activities as having lower sustainability. In general, activities that require less external support or investment—such as crop (FFS and kitchen gardens) and livestock (mandis and live weight pricing) practices focusing on individual skills development—are more likely to be sustainable. Qualitative data suggests that the structure of COs, the capacity built, technical inputs, and linkages with other organizations are important in determining the continuation of COs. The institutionalization of capacities within relevant"/>
    <s v="Balochistan agriculture project (BAP) : final evaluation"/>
    <s v="e-page 31"/>
    <s v="Pakistan"/>
    <s v="Agriculture / Women's Empowerment"/>
    <s v="Agriculture"/>
    <x v="2"/>
    <s v="Evaluation"/>
    <x v="0"/>
    <s v="About three-quarters of respondents had observed non-beneficiary women replicating the women-focused livestock activities introduced by the program."/>
    <s v="The evaluation reviewed the extent to which non-project households replicated project practices and the unintended benefits and harms produced by the project. In GIs with beneficiaries, the evaluation team asked respondents if they knew of instances where others had replicated project activities … Around three-fourths of respondents reported that they had observed neighbors or relatives replicating women-focused and livestock activities. Fewer (25 percent) reported replication of water-related activities."/>
    <s v="https://pdf.usaid.gov/pdf_docs/PA00MMHG.pdf"/>
  </r>
  <r>
    <n v="21"/>
    <n v="27"/>
    <s v="Not, #98"/>
    <x v="26"/>
    <s v="their families. Achievements. ACDI/VOCA, in its annual reports, noted a total of 8,150.61 Metric Tons of food distributed as PM2A rations to 32,245 households over the life of the SNAP Program. Major Observations. Entry criteria to enroll participants in the program were not entirely clear at the beginning of SNAP, and this resulted in the registration of both pregnant and lactating women in the first year. This situation was corrected, however, before the start of food distributions with deregistration of the lactating mothers. PM2A mothers interviewed expressed satisfaction with the food ration composition and attributed the wellbeing of their children to this. The Evaluation found no evidence of sales of USAID commodities in local markets, nor, did the team identify evidence of the rations being an incentive to women to become pregnant. 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s v="not anticipate"/>
    <s v="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because of the food distributions21.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s v="Sustainable nutrition and agriculture promotion (SNAP) program : final evaluation report"/>
    <s v="e-page 32"/>
    <s v="Sierra Leone"/>
    <s v="Agriculture / Nutrition"/>
    <s v="Agriculture"/>
    <x v="2"/>
    <s v="Evaluation"/>
    <x v="2"/>
    <s v="Sharing of food among within the extended family, and with neigbors exceeded expectations, which reduced nutritional benefits to recipients. "/>
    <s v="There was considerable qualitative and anecdotal evidence, however, that the food rations, including those designated exclusively for the PLW and CU2, were shared within the household, with the extended family, and also with neighbors. While sharing of food is a normal practice in Sierra Leonean families (and SNAP did include a supplemental ration to account for immediate family members sharing food) the Evaluation concludes that designers did not anticipate the scale of the (widespread) sharing of rations with extended family and neighbors.  Immediate LOA Impact. Focus group discussion respondents consistently reported that the food distributions had improved the nutritional status of children, attributed mainly to the consumption of CSB. Respondents also reported an increase in use of PHU services, mainly for ANC visits, due to the conditional delivery of the commodities through the PHUs. Participants had clearly become more accustomed to and more comfortable using PHU services distributions.  Long-term Sustained Impact. The findings of the qualitative research suggest that the nutritional benefit from food distributions was less than anticipated, a finding supported by the evidence noted above that food rations were widely shared beyond immediate family members, thus diminishing the long-term impact from the food on chronic malnutrition. The Evaluation concludes that the BCC activities and better access to PHU services had greater impact on preventing child malnutrition than the food distributions. The biggest benefit from the rations was the increased use of PHU services by participants as a result of the conditional food rations being delivered through PHUs. The sustainability of these relationships appears likely unless the quality of services in PHUs declines because of staff turnover or insufficient materials."/>
    <s v="https://pdf.usaid.gov/pdf_docs/PA00MT6S.pdf"/>
  </r>
  <r>
    <n v="22"/>
    <n v="28"/>
    <s v="6_1, #66"/>
    <x v="27"/>
    <s v="Linkages  Coordinate any potential future USAID EG fisheries activities in Somaliland with SDF’s planned fishers program with Berbera Marine College and coastal fisher associations. RECOMMENDATIONS BY TECHNICAL AREA RECOMMENDATIONS FOR IMPLEMENTING FUTURE AGRICULTURE ACTIVITIES  Invest in demonstrations and hands-on learning. Somali farmers are risk averse and skeptical about trying new practices. Crises driven by conflict, economic collapse, and drought have increased their aversion to risk. Activities directed at changing traditional farming practices in Somalia have to be done gradually. Though farmers may observe higher net returns from improved practices and seeds, they are reluctant to adopt the improvements unless they can readily demonstrate the results on their own farms.  Support flexible implementation. PEG chose to change technical assistance for the 3rd planting season. Instead of a 3rd round of demo plot testing, micro-grants were provided to encourage trial and adoption on individual farms. PEG was confident about making the adjustment based on the trust among participating farmers that had been built through the project during the first 2 seasons. Any follow-on agriculture project needs to be given some level of flexibility to ensure strong collaboration, learning, and adaptation for each growing season.  Support unanticipated benefits. Some program"/>
    <s v="benefits were unforeseen"/>
    <s v=".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Engage prominent stakeholders to ensure buy-in. The commitment by Amoud University to the horticulture intervention was anchored by the University President who was a prominent supporter. This commitment also provided an exit strategy for PEG by which Amoud University could sustain all or parts of the horticulture intervention. In South-Central Somalia, PEG’s support from the Minister of Agriculture and the Presidents"/>
    <s v="Partnership for economic growth : final report"/>
    <s v="e-page 53"/>
    <s v="Somalia"/>
    <s v="Economic Development / Agriculture"/>
    <s v="Agriculture"/>
    <x v="0"/>
    <s v="Monitoring Report"/>
    <x v="0"/>
    <s v="Some beneficiary farmers expanded the use of new practices on their own farms, and also demonstrate these to their neighbors. This triggered a multiplier effect, which reached an estimated 21,000 additional farmers. "/>
    <s v="Support unanticipated benefits. Some program benefits were unforeseen. One positive outcome of the demo plots was that some lead farmers developed plots on their own farms to showcase improved yields from new practices and varieties to neighbors even though they had not been given direct support to do so. This triggered a multiplier effect, reaching an estimated 21,000 additional farmers, according to a recent third party evaluation of PEG. In another case, in response to Amoud University’s inability to establish revenues from commercial seed sales, Amoud University adopted a suggestion by SATG to instead grow and sell seedlings (from seeds) for direct transplanting by farmers. This offered revenue opportunity for Amoud University because farmers in the area generally had limited success in growing seedlings from seeds in their own small on-farm nurseries. Cost recovery mechanisms should be explored in South-Central Somalia as well. "/>
    <s v="https://pdf.usaid.gov/pdf_docs/PA00M3ZW.pdf"/>
  </r>
  <r>
    <n v="23"/>
    <n v="29"/>
    <s v="4_1, #425"/>
    <x v="28"/>
    <s v="its sub-activity targets?  PEG met most Input Targets. PEG delivered the targeted levels of training and micro-grants for agriculture and exceeded targets related to fodder production related micro-grants for seeds, cuttings and tractors. For livestock, PEG exceeded TA, training targets, and veterinary services input targets, but was unable to accomplish the target of benefiting one milk processing company.  Agriculture and Livestock Outcomes were Mixed. The target range for maize yields was achieved, resulting in an average increase of 29 percent increase in yields compared to before PEG. Livestock sub-activity results for cattle (mortality and morbidity) showed modest upward trends, though milk production trended downward. Indicators for camels also trended downward. The short-term nature of the pilot-type activity prevented clear conclusions about livestock and camels outcomes.  Outcomes for Households were Mainly Positive: PEG had positive effects on household finances for most crop farmers, and on household food self-sufficiency. PEG contributed to a modest increase in hired labor on crop farms. Adult members of crop households are working less, likely because PEG’s methods are more effective. The increase in the average number of household girls employed on the farm was relatively small, but highlights potential"/>
    <s v="negative impact"/>
    <s v="of projects that aim to increase agricultural productivity.  Policy Support (drafting) by PEG was Ineffective: PEG’s draft legislation was not deemed to be of use by the GoS because there was insufficient consultation to reflect changed government priorities. 3.2. WAS THE IMPLEMENTATION MODEL USED BY PEG APPROPRIATE FOR SOUTH CENTRAL SOMALIA? This section presents the findings from the evaluation of the appropriateness of the PEG implementation model, through the local partner SATG. SATG used a cascade model whereby SATG provided training to agricultural extension agents who provided training to lead farmers who, in turn, trained contact farmers. The contact farmers who received training from lead farmers were first-degree contacts, in the sense that they received information on PEG agricultural practices directly from the lead farmers. The first-degree contact farmers, in turn, provided training in PEG practices to farmers who were second- degree contacts in the sense that they received the information one step removed from the lead farmer and two-steps removed from the extension agent. Both the lead farmers and the first-degree contact farmers received the same agricultural inputs (maize seeds, urea and DAP) through PEG. The second- degree contact farmers did not receive any agricultural"/>
    <s v="Final performance evaluation of the partnership for economic growth activity in the Southwest State of Somalia"/>
    <s v="e-page 9"/>
    <s v="Somalia"/>
    <s v="Economic Development/ Agriculture"/>
    <s v="Agriculture"/>
    <x v="2"/>
    <s v="Evaluation"/>
    <x v="1"/>
    <s v="An economic development program raised incomes and allowed adults to work less, but led to slightly more girls being employed on farms. "/>
    <s v="PEG had positive effects on household income for most crop farmers, and on household food self-sufficiency. PEG contributed to a modest increase in hired labor on crop farms. Adult members of crop households are now working less, probably because PEG’s methods are more effective. The increase in the average number of household girls employed on the farm was relatively small, but highlights the potential negative impact of projects that aim to increase agricultural productivity."/>
    <s v="https://pdf.usaid.gov/pdf_docs/PA00MMZ5.pdf"/>
  </r>
  <r>
    <n v="24"/>
    <n v="30"/>
    <s v="8_27, #70"/>
    <x v="29"/>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 25"/>
    <s v="South Sudan"/>
    <s v="Peace / Democracy"/>
    <s v="Peace"/>
    <x v="2"/>
    <s v="Evaluation"/>
    <x v="2"/>
    <s v="A program to develop political parties in a new democracy promoted the growth and eventual dominance of just one party.  "/>
    <s v="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s v="https://pdf.usaid.gov/pdf_docs/PA00MNXR.pdf"/>
  </r>
  <r>
    <n v="24"/>
    <n v="30"/>
    <s v="8_27, #70"/>
    <x v="29"/>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s 25 &amp; 26"/>
    <s v="South Sudan"/>
    <s v="Peace / Democracy"/>
    <s v="Peace"/>
    <x v="2"/>
    <s v="Evaluation"/>
    <x v="2"/>
    <s v="The smaller political parties became dependent upon the assistance and were unable to perform essential duties  by themselves."/>
    <s v="Given the lack of a comprehensive training strategy, many of the beneficiary political parties became increasingly dependent on PPIDG’s assistance, unable to perform many essential duties and activities on their own. Political party representatives interviewed by MSI in Lakes State described their previous — and successful — organization of town hall meetings; with PPIDG support. Since the close of the PPIDG project, they never even attempted to organize a similar event.  As a result, the stand-alone approach implemented by PPIDG in its provision of training to political parties ultimately resulted in a gradual loss of capacity, relative to the SPLM/A. Without follow-on activities to build-upon what was achieved, the accumulated knowledge was lost in many cases."/>
    <s v="https://pdf.usaid.gov/pdf_docs/PA00MNXR.pdf"/>
  </r>
  <r>
    <n v="24"/>
    <n v="30"/>
    <s v="8_27, #70"/>
    <x v="29"/>
    <s v="in the country contributed to creating and increasing awareness on the importance of 20 democratic principles. IRI exposed South Sudanese citizens for the very first time to democratic exercises and ideals as part of the 2010 elections and 2011 referendum. More recently, PPIDG crafted initiatives targeting women and youth, representing an important landmark in South Sudan’s political development. Traditionally marginalized groups (women and youth) represent agents of change to build and further democratic awareness. Along with the activities implemented by NDI and IFES, PPIDG contributed to the initial establishment of a democratic culture in South Sudan — an important achievement.  Strengthened cadre of SPLM technocrats: Certainly, IRI’s efforts in South(ern) Sudan, aimed to strengthen SPLM members. Understanding the SPLM/A was the inevitable torch- bearer of independence — and then the construction of South Sudan — efforts were made to ensure a relatively ready and prepared group of technocrats were available to manage and oversee the new country. Through its work with the SPLM/A — going back to the pre-CPA period — IRI made important contributions to encouraging the development of mid-level party technocrats. Many of these party members have held — and continue to hold — important management positions within the government."/>
    <s v="Unintended Results"/>
    <s v=" SPLM/A strengthened: As the primary beneficiary of IRI’s support since 2004, the SPLM/A continued being a PPIDG focus in the post-independence period. While other parties may have had organizational and professional capacity to build upon, the SPLM/A was really the only political organization capable of leading the construction of the new nation. As PPIDG, other interventions, and the international community sought to provide support to the SPLM/A-led government in the very critical stage of post-independence, it also strengthened the party itself. Although PPIDG also provided training to other parties, those groups lagged behind while the SPLM/A surged. As a result, other political parties were simply unable to keep up with the fluid political situation enveloping the country. As the ruling SPLM/A strengthened itself internally, it also consolidated its power in the government. The capacity gap between the SPLM/A and other parties widened and the political playing field became increasingly uneven. It’s important to note, however, that this was not caused by SPLM/A efforts to weaken other parties, or IRI’s more tailored approach with the ruling party, but rather the smaller parties inability to absorb the trainings being delivered and"/>
    <s v="Evaluation of USAID/South Sudan's democracy and governance activities under the IRI project 2012-2014"/>
    <s v="e-page 26"/>
    <s v="South Sudan"/>
    <s v="Peace / Democracy"/>
    <s v="Peace"/>
    <x v="2"/>
    <s v="Evaluation"/>
    <x v="2"/>
    <s v="The internal democratization procedures introduced by the program contributed to splits in the dominant party."/>
    <s v="Fissures in ruling party: Among the political parties with whom it worked, IRI was most successful with the SPLM/A. Besides making considerable strides in building the party’s organizational development and capacity, IRI introduced important elements to promote the internal democratization of the SPLM/A, such as party conventions and processes to elect party authorities. Ironically, these important processes may have been what sparked, or facilitated, the party’s split into factions and the outbreak of the 2013 civil war. However, these internal democratization mechanisms themselves did not cause the party’s split. Rather, it was the SPLM/A’s in ability and/or unwillingness to accept the decisions that emerged from these mechanisms themselves."/>
    <s v="https://pdf.usaid.gov/pdf_docs/PA00MNXR.pdf"/>
  </r>
  <r>
    <n v="25"/>
    <n v="31"/>
    <s v="SingleTermSearches, #134"/>
    <x v="30"/>
    <s v="councils to contribute their own resources to maximize impact. During the project prioritization process, SES should work closely local councils to assess their financial capacities. In several instances, local councils encountered cost overruns as they underestimated prices of equipment and material during budgeting. SES should encourage local councils to conduct advance market research to enhance realistic budgeting. Finally, local councils should be encouraged to elicit contributions from community members to meet operational costs of projects. In most cases, community members seem receptive to the idea of contributing to operational costs to ensure sustainability of services. Sector-specific issues.  Electricity. The irregular supply of electricity constitutes a great challenge for communities in southern Syria. It is not only a personal hardship, but it also impacts the sustainability of service delivery interventions. SES should encourage local councils to explore alternatives, such as generators or solar power, to ensure durability of projects.  Water. 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s v="unintended negative outcomes"/>
    <s v=".  Education. Education in southern Syria faces great constraints that range from infrastructure rehabilitation needs to the lack of funding to pay teachers. The act of rehabilitating a school on its own may not be sufficient to address broader constraints to education. SYRIA ESSENTIAL SERVICES FINAL PERFORMANCE REPORT | 39 Working with local councils. SES identified variations in the performance of local councils. Some local councils presented role models to others in the implementation of comprehensive projects and effectively met the needs of their communities, such as , and . Other local councils lagged far behind and failed to achieve desired outcomes due to an array of factors including limited engagement, inefficiencies in project design and implementation, inequitable distribution of resources, and lack of transparency. While most local councils earned people’s trust through the implementation of essential service restoration projects, they require consistent assistance to strengthen service delivery mechanisms and community ownership and participation. Capacity building efforts should target enhancing local councils’ technical and revenue-generation capacities. Agricultural production, solid waste management, and the installation of solar energy systems are some of the main areas for development. Local councils are usually elected for mandates of one year. This impacts their capacity to follow through"/>
    <s v="Syria essential services : final performance report"/>
    <s v="e-page 43"/>
    <s v="Syria"/>
    <s v="Disaster Relief"/>
    <s v="Disaster Relief"/>
    <x v="0"/>
    <s v="Monitoring Report"/>
    <x v="1"/>
    <s v="Small scale projects that provided water to select communities were feared to have negative outcomes as a result (cited as a lesson learned)."/>
    <s v="Water scarcity is another great challenge for communities in southern Syria. Local councils need significant assistance to implement comprehensive projects that serve to achieve water security and ensure its  equitable distribution in the current environment. Small-scale water restoration projects that only reach a  portion of the population may have unintended negative outcomes."/>
    <s v="https://pdf.usaid.gov/pdf_docs/PA00MFCH.pdf"/>
  </r>
  <r>
    <n v="26"/>
    <n v="32"/>
    <s v="Not, #264"/>
    <x v="31"/>
    <s v="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s v="not the intended"/>
    <s v="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s v="Performance evaluation of the mobile application to secure tenure (MAST) pilot"/>
    <s v="e-page 21"/>
    <s v="Tanzania"/>
    <s v="Land Management"/>
    <s v="Land Management"/>
    <x v="2"/>
    <s v="Evaluation"/>
    <x v="2"/>
    <s v="A project to regularize land rights might reduce ownership options for young people because the system forced their parents to only list two heirs, and therefore chose between their children. "/>
    <s v="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not the intended 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
    <s v="https://pdf.usaid.gov/pdf_docs/PA00M7ZK.pdf"/>
  </r>
  <r>
    <n v="26"/>
    <n v="32"/>
    <s v="Not, #264"/>
    <x v="31"/>
    <s v="was also supported by the other Ilalasimba GDs of beneficiaries and community leaders, who shared similar perceptions. The women felt that the seminars increased awareness about women’s land rights, which helped them more successfully obtain CCROs. Five participants in the all-female GD had CCROs, including women who obtained CCROs jointly with their husbands, registered with their children, or were able to claim paternal inheritance land despite being married. Perception of Youth Youth GD participants expressed various, and at times conflicting, perceptions of MAST. Some expressed concerns about how the CCROs would affect their access to land in the future and whether enough land was left unmapped for future community use and ownership, as well as for village growth. Although youth saw the value in mapping the land, they also expressed concerns about their ability to access land in the future through inheritance and whether the new system could lead to an increase in land prices. Inheritance is an important issue to youth, since most youth acquire land through inheritance. A concern was that only two names could be put on the CCRO, forcing parents to choose between children when deciding who will inherit the land, even though this was"/>
    <s v="not the intended"/>
    <s v="purpose of the name slots12. For youth who did not receive CCROs, a perception was that buying land would likely be unaffordable, as there are indications that the value of the land is already higher due to the mapping. In addition, the youth felt that the CCRO process would make subsequent transactions more bureaucratic, most costly, and more complex than before, when the process was completed with hamlet leaders and witnesses. As one youth respondent shared, “In the past when our parents needed land they simply submitted a request to the village government, which allocated them new land. But now there is no new land that we can simply request to be allocated. So for the youths, if they can’t inherit land from their parents it means they have to buy land from somewhere else.”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s v="Performance evaluation of the mobile application to secure tenure (MAST) pilot"/>
    <s v="e-page 21"/>
    <s v="Tanzania"/>
    <s v="Land Management"/>
    <s v="Land Management"/>
    <x v="2"/>
    <s v="Evaluation"/>
    <x v="2"/>
    <s v="A project to protect land use intended to prevent farming along river banks, which were a source of revenue for young people.  "/>
    <s v=" In addition, the youth GD expressed dissatisfaction with the outcome of the Village Land Use Planning (VLUP) process that preceded implementation of the MAST project. They were concerned because many youth depend on gardening along the river; however, in the VLUP these areas along the river banks are designated “protected areas” for water source/river conservation (i.e., 60 meters within the river banks), and private ownership of such land is illegal."/>
    <s v="https://pdf.usaid.gov/pdf_docs/PA00M7ZK.pdf"/>
  </r>
  <r>
    <n v="26"/>
    <n v="32"/>
    <m/>
    <x v="31"/>
    <s v="Method laws and related processes? Comparison other types of local stakeholders  Occupants of mapped parcels  Other stakeholders, including local officials  Trusted Intermediaries  KIIs with Village Executive Officer, Chair of Village Land Dispute Committee, and District MLHHSD officials available to them and their satisfaction with it along the dimensions respondents consider relevant. The analysis will investigate potential differentiated impacts for relevant subgroups that might have different perspectives such as women and pastoralists. Explanation – cause/effect MAST PERFORMANCE EVALUATION 34 ANNEX 3: EXAMPLE DISPUTES DURING MAST IN PILOT SITE ILALASIMBA Date: 23/10/2015 D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s v="perverse"/>
    <s v="incentive for Mr. XX family to attempt to claim this land that he had not showed any interest in it before in order to get a land title. Two families both claimed ownership of the same parcel of land and the land adjudication committee and village land tribunal were involved in resolving the dispute. The land tribunal used the provision of the 1999 village land law which states that if someone has owned land for twelve (12) consecutive years without anyone challenging the ownership of that land, then the current owner is considered a legal owner of the land. There was evidence to show that M1 started owning this land since 1983, and since then there has never been a challenge of ownership or dispute between him and anyone else. Besides, M1 had developed the land all this time, and I have been residing on that land. He had planted permanent crops including bamboo plants, and there were even the ruins of his grand fathers’ house; the grandfather from whom he inherited the land. This was some of the evidence that was used to decide in MI’s family favor. The village chairperson was also asked to state whether there were"/>
    <s v="Performance evaluation of the mobile application to secure tenure (MAST) pilot"/>
    <s v="e-page 45"/>
    <s v="Tanzania"/>
    <s v="Land Management"/>
    <s v="Land Management"/>
    <x v="2"/>
    <s v="Evaluation"/>
    <x v="1"/>
    <s v="A ownership dispute arose because a land management program increased a plot's value, and prompted an individual to claim ownership of it."/>
    <s v="ispute Case No.1 - Male (M1) and Family of Mr. XX The dispute was between M1 and the family of Mr. XX. The later claimed that M1’s farm belonged to their father since 1959. But MI claims that he inherited the farm from his grandfather in 1987, while his grandfather was allocated the farm by the village government in 1974 during the government’s “operation sogeza”, which was part of the villagization re-settlement scheme (A nation-wide operation where villagers were re-settled in Ujamaa/socialist settlement schemes). The dispute did not happen prior to MAST despite being neighboring land users. It appears that MAST created a perverse incentive for Mr. XX family to attempt to claim this land that he had not showed any interest in it before in order to get a land title. "/>
    <s v="https://pdf.usaid.gov/pdf_docs/PA00M7ZK.pdf"/>
  </r>
  <r>
    <n v="27"/>
    <n v="33"/>
    <s v="Spillover, #48"/>
    <x v="32"/>
    <s v="in the Northeastern region of Uganda. The Peanut &amp; Mycotoxin Innovation Lab supports a project to determine the benefits of the Peanut CRSP project for smallholder farmers in participating villages and households by examining the adoption of improved groundnut varieties and effect of adoption on productivity. Our findings suggest that the adoption levels for improved seeds and associated yields are significantly higher for participating farmers, after controlling for other relevant factors. We also included questions on aflatoxin to gain insights related to awareness and the use of mitigation practices by farmers. The study relies on data collected in 2004 and 2013 from participating farm households as well as a set of non-participating or control households. The control sample is composed of both neighbors (located in the same villages as participants) and non-neighbors (located in non-participating villages). We found that participating farmers allocated 21% more of their available land to improved groundnut varieties. The results also show that, for improved varieties, beneficiaries produce 32% higher yields than their non-participating neighbors, and 55% higher yields relative to non-neighbor controls. This implies that the project led to significant increases in profitability for participating farmers. In addition, we observed significant"/>
    <s v="spillover"/>
    <s v="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MIL Director Dave Hoisington discusses performance of new peanut varieties with a smallholder farmer in his field in northern Ghana. A survey found that farmers introduced to new peanut varieties were still benefitting 10 years later. [Photo courtesy of David Okello] 64 64 programs offer additional advantages to developing communities and may provide a cost-effective means of information and technology dissemination. The results reveal the lasting impact of the program over the 10-year period. The sustainability of development interventions is often considered an important objective, but is rarely documented because the data required is simply not available. In other words, having data spanning a considerable time gap between the project’s conclusion and the follow-up survey with minor attrition makes it possible to examine the sustainability of the original intervention. The 2013 data also contains information about aflatoxin awareness. Based on the survey"/>
    <s v="Innovation Lab for Collaborative Research on Peanut Productivity and Mycotoxin Control (Peanut &amp; Mycotoxin Innovation Lab) Annual Report – Fiscal Year 2015 (1 October 2014 – 30 September 2015)"/>
    <s v="e-page 65"/>
    <s v="Uganda"/>
    <s v="Agriculture / Peanut Productivity"/>
    <s v="Agriculture"/>
    <x v="1"/>
    <s v="Monitoring Report"/>
    <x v="0"/>
    <s v="Skills transfers from an agricultural project were observed 10 years after the project had ended."/>
    <s v="In addition, we observed significant spillover from the project, which is clearly revealed by the yield difference between non-participating neighboring households and non-neighbor controls. Effectively, the beneficiaries of the project transferred some benefits to the neighbor control group over the course of the 10-year period following the project. This is itself an important result suggesting that farmer-led programs offer additional advantages to developing communities and may provide a cost-effective means of information and technology dissemination."/>
    <s v="https://pdf.usaid.gov/pdf_docs/PA00KXQ6.pdf"/>
  </r>
  <r>
    <n v="28"/>
    <n v="34"/>
    <m/>
    <x v="33"/>
    <s v="participants' questionnaires: A Dialogue Meeting in Yad Natan – held on September 29, 2015, at a private home, for 26 women attendees (26 adult women participated in the meeting but only 19 signed the attendance sheet). A Dialogue Meeting in Jaffa – held on February 27, 2016, at a private home, for 24 women attendees (24 adult women participated in the meeting but only 17 signed the attendance sheet). Most of the participants were young women and some of them were Arab Israelis, which brought more angles to the discussion. A Dialogue meeting in Rehovot – held on March 28, 2016, at a private home, for 34 women attendees (34 adult women participated in the meeting but only 24 signed the attendance sheet). A Dialogue Meeting in Kibbutz Gal-On – held on April 14, 2016, at the kibbutz members' club, for 23 women attendees, senior members of the Kibbutz. This meeting was organized by a PCFF member. A Dialogue Meeting in Kibbutz Revadim – held on May 28, 2016, for 38 women from the kibbutz and other close by places. This meeting was organized by one of the women who participated in the dialogue meeting PCFF held in Kibbutz Gal-On, which shows the"/>
    <s v="ripple effect"/>
    <s v="these meetings have. 51 51 A Dialogue Meeting in Jaffa – held on June 18, 2016 at a private home, for 20 women attendees. This meeting was also organized by a woman who attended a &quot;Women to Women&quot; dialogue meeting before (the February meeting in Jaffa). A Dialogue Meeting in Sahnin – held on July 15, 2016 at a coffee place called &quot;Nisa Café&quot;, for 38 women attendees. The audience included some Arab Israeli women as well. A Dialogue Meeting in Matan – held on July 23, 2016 at a private home, for 42 attendees, Jewish and Arab women. This meeting was organized by a PCFF member. A Dialogue Meeting in Nazareth – held on August 8, 2016 for a group of 50 Jewish, Arab and Druze women as part of a seminar of Anwar organization (around 50 adult women participated in the meeting but only 37 signed the attendance sheet). A Dialogue Meeting in Kabri – held on August 21, 2016 for 70 women attendees (70 adult women participated in the meeting but only 46 signed the attendance sheet). This meeting was endorsed by the regional women's affairs officer. A Dialogue Meeting in Ramat Efal – held on September 16, 2016 at a private home"/>
    <s v="Narratives for change, AID-294-A-14-00008 : implemented by parents circle-families forum : final program report, September 2014-May 2017"/>
    <s v="e-pages 3 &amp; 50 "/>
    <s v="West Bank - Israel"/>
    <s v="Peace"/>
    <s v="Peace"/>
    <x v="0"/>
    <s v="Monitoring Report"/>
    <x v="2"/>
    <s v="A peace program meeting led one participant to schedule an additional meeting."/>
    <s v="A Dialogue Meeting in Kibbutz Revadim – held on May 28, 2016, for 38 women from the kibbutz and other close by places. This meeting was organized by one of the women who participated in the dialogue meeting PCFF held in Kibbutz Gal-On, which shows the ripple effect these meetings have."/>
    <s v="https://pdf.usaid.gov/pdf_docs/PA00MZ1P.pdf"/>
  </r>
  <r>
    <n v="29"/>
    <n v="35"/>
    <s v="4_1, #358"/>
    <x v="34"/>
    <s v="9 Personal communication in advance of full publication of the 2015 results. 10 Zimbabwe National Statistics Agency and ICF International. 2016. Zimbabwe Demographic and Health Survey 2015: Key Indicators. Rock- ville, Maryland, USA: Zimbabwe National Statistics Agency (ZIMSTAT) and ICF International. Bulawayo Chitungwiza * Manicaland Masvingo Mat South Midlands COP15 Target 44,042 2,623 198,824 143,718 112,726 222,160 Achievement 60,910 40,292 183,414 245,283 93,767 172,518 0 50,000 100,000 150,000 200,000 250,000 300,000 ZIMBABWE FACE-HIV EVALUATION 21 Figure 5: Achievement against COP15 Targets for individuals tested for HIV and received their test results One concern all FACE-HIV staff reported is the low yield of positive clients that HTS is giving in project facilities. The most recent data show FACE-HIV is exceeding its targets for testing but yield is only around 7.5% positive for the period. [See Figure 5: Achievement against COP15 Targets for individuals tested for HIV and received their test results.] The field evaluation identified that health workers in all facilities were well informed on HIV testing and that there was a concerted effort to test everyone who presented to the facility whose status was not known or who had been tested more than three months ear- lier. One"/>
    <s v="adverse effect"/>
    <s v="for targets for testing is that there did not seem to be any ascertainment of risk— everyone was being tested if they presented to a facility. Other more serious testing issues that seem to be arising from the high PEPFAR targets, reported to the evaluation team include (1) partners in the commu- nity follow up “index cases” in the home and then report four or five positive members of the family. However, the health workers report that these are not new cases, they are known and some are even al- ready on ART. (2) NGOs conduct community HTS campaigns, and give away a tee-shirt to everyone who tests. They get a high yield from their campaign but again, many of those who test positive during the campaign are already known and either on ART or registered in pre-ART. The field evaluation also found evidence that when health workers are conducting the testing themselves, there is little counseling. HIV testing has become routine in ANC in the same way that syphilis testing is routine. Specific counseling and consent is not sought. As HIV infection is now treatable, and treat all is the policy in Zimbabwe, the loss of pretest"/>
    <s v="Performance evaluation of USAID/Zimbabwe's families and communities for the elimination of HIV (FACE-HIV) project"/>
    <s v="e-page 32"/>
    <s v="Zimbabwe"/>
    <s v="Health / HIV"/>
    <s v="Health"/>
    <x v="2"/>
    <s v="Evaluation"/>
    <x v="1"/>
    <s v="Clinics offered free T shirts for HIV testing, leading patients who had already been tested and whose status was known  to present and be tested again. "/>
    <s v="One adverse effect for targets for testing is that there did not seem to be any ascertainment of risk—everyone was being tested if they presented to a facility. Other more serious testing issues that seem to be arising from the high PEPFAR targets, reported to the evaluation team include (1) partners in the community follow up “index cases” in the home and then report four or five positive members of the family.  However, the health workers report that these are not new cases, they are known and some are even already on ART. (2) NGOs conduct community HTS campaigns, and give away a tee-shirt to everyone who tests. They get a high yield from their campaign but again, many of those who test positive during the campaign are already known and either on ART or registered in pre-ART."/>
    <s v="https://pdf.usaid.gov/pdf_docs/PA00N4XX.pdf"/>
  </r>
  <r>
    <n v="29"/>
    <n v="35"/>
    <s v="Perverse"/>
    <x v="34"/>
    <s v="about the long lines and wait: such waits are routine accepted by clients. [In contrast, clients at the facility that did not open its doors until 10am were vocal in criticizing that as a dereliction of duty by the facility staff.] None of the ANC clinics visited by the evaluation offered timed appointment systems – they did not even book some clients as afternoon visits and some as morning. All clients were expected to be present at 8am for “the health talk” and none of the service providers thought it was unreasonable to expect clients to wait for hours for services. While there may be logistic reasons—such as country bus schedules—for the time of arrival of some clients, urban clients and rural local clients who walk to the facility could be offered an afternoon appointment to reduce the congestion in ANC/FCH clinics. However, it appeared to the evalua- tors, that the health workers actually want a long line of clients, and consequential long wait times for clients, as evidence that the health workers are overworked. The evaluation found long lines and conges- tion in some facilities that had project deployed locum nurses and there seemed to be a"/>
    <s v="perverse"/>
    <s v="incentive for the clinics to continue the long lines, to ensure that they continue to be paid as locums on their days off. User Fees In general, the evaluation was not designed and unable to demonstrate whether user fees affect uptake of services. However, one FGD in a rural facility did elicit that some clients, who lived geographically near a municipal facility that had user charges, chose to walk and cross a river to attend the rural facility that did not have user charges. Many of the facilities, including one mission hospital, visited provided services free of charge under Re- sults Based Financing (funded by DFID/World Bank). The vast majority of facilities visited had promi- nent notices detailing the schedule of charges, exemptions, or that no fees are charged. There were no re- ports to the evaluators in client exit interviews or FGDs of informal or under the table payments being required by health workers to deliver services. ZIMBABWE FACE-HIV EVALUATION 19 HIV Counselling and Testing The FACE-HIV project quarterly and annual reports indicate that the project facilitated the revision of HIV testing and counseling guidelines for children in 2013-14. To increase the reach of HTS"/>
    <s v="Performance evaluation of USAID/Zimbabwe's families and communities for the elimination of HIV (FACE-HIV) project"/>
    <s v="e-page 29"/>
    <s v="Zimbabwe"/>
    <s v="Health / HIV"/>
    <s v="Health"/>
    <x v="2"/>
    <s v="Evaluation"/>
    <x v="1"/>
    <s v="There appeared to be a perverse incentive for clinics to maintain long treatment lines because that would ensure they were perceived as overworked and receive additional payments."/>
    <s v="However, it appeared to the evalua-tors, that the health workers actually want a long line of clients, and consequential long wait times for clients, as evidence that the health workers are overworked. The evaluation found long lines and conges-tion in some facilities that had project deployed locum nurses and there seemed to be a perverse incentive for the clinics to continue the long lines, to ensure that they continue to be paid as locums on their days off."/>
    <s v="https://pdf.usaid.gov/pdf_docs/PA00N4XX.pd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96:B152" firstHeaderRow="1" firstDataRow="1" firstDataCol="1"/>
  <pivotFields count="17">
    <pivotField showAll="0"/>
    <pivotField showAll="0"/>
    <pivotField showAll="0"/>
    <pivotField axis="axisRow" dataField="1" showAll="0">
      <items count="36">
        <item x="32"/>
        <item x="7"/>
        <item x="17"/>
        <item x="27"/>
        <item x="31"/>
        <item x="12"/>
        <item x="16"/>
        <item x="11"/>
        <item x="0"/>
        <item x="8"/>
        <item x="19"/>
        <item x="20"/>
        <item x="18"/>
        <item x="1"/>
        <item x="30"/>
        <item x="15"/>
        <item x="21"/>
        <item x="22"/>
        <item x="5"/>
        <item x="23"/>
        <item x="24"/>
        <item x="25"/>
        <item x="28"/>
        <item x="2"/>
        <item x="29"/>
        <item x="9"/>
        <item x="13"/>
        <item x="26"/>
        <item x="14"/>
        <item x="6"/>
        <item x="33"/>
        <item x="3"/>
        <item x="4"/>
        <item x="34"/>
        <item x="10"/>
        <item t="default"/>
      </items>
    </pivotField>
    <pivotField showAll="0"/>
    <pivotField showAll="0"/>
    <pivotField showAll="0"/>
    <pivotField showAll="0"/>
    <pivotField showAll="0"/>
    <pivotField axis="axisRow" showAll="0">
      <items count="21">
        <item x="0"/>
        <item x="1"/>
        <item x="2"/>
        <item x="3"/>
        <item x="4"/>
        <item x="5"/>
        <item x="6"/>
        <item x="7"/>
        <item x="8"/>
        <item x="9"/>
        <item x="10"/>
        <item x="11"/>
        <item x="12"/>
        <item x="13"/>
        <item x="14"/>
        <item x="15"/>
        <item x="16"/>
        <item x="17"/>
        <item x="18"/>
        <item x="19"/>
        <item t="default"/>
      </items>
    </pivotField>
    <pivotField showAll="0"/>
    <pivotField showAll="0"/>
    <pivotField showAll="0"/>
    <pivotField showAll="0"/>
    <pivotField showAll="0"/>
    <pivotField showAll="0"/>
    <pivotField showAll="0"/>
  </pivotFields>
  <rowFields count="2">
    <field x="9"/>
    <field x="3"/>
  </rowFields>
  <rowItems count="56">
    <i>
      <x/>
    </i>
    <i r="1">
      <x v="8"/>
    </i>
    <i r="1">
      <x v="13"/>
    </i>
    <i r="1">
      <x v="23"/>
    </i>
    <i r="1">
      <x v="31"/>
    </i>
    <i r="1">
      <x v="32"/>
    </i>
    <i>
      <x v="1"/>
    </i>
    <i r="1">
      <x v="18"/>
    </i>
    <i>
      <x v="2"/>
    </i>
    <i r="1">
      <x v="29"/>
    </i>
    <i>
      <x v="3"/>
    </i>
    <i r="1">
      <x v="1"/>
    </i>
    <i r="1">
      <x v="9"/>
    </i>
    <i r="1">
      <x v="25"/>
    </i>
    <i r="1">
      <x v="34"/>
    </i>
    <i>
      <x v="4"/>
    </i>
    <i r="1">
      <x v="7"/>
    </i>
    <i>
      <x v="5"/>
    </i>
    <i r="1">
      <x v="5"/>
    </i>
    <i>
      <x v="6"/>
    </i>
    <i r="1">
      <x v="26"/>
    </i>
    <i r="1">
      <x v="28"/>
    </i>
    <i>
      <x v="7"/>
    </i>
    <i r="1">
      <x v="15"/>
    </i>
    <i>
      <x v="8"/>
    </i>
    <i r="1">
      <x v="6"/>
    </i>
    <i>
      <x v="9"/>
    </i>
    <i r="1">
      <x v="2"/>
    </i>
    <i>
      <x v="10"/>
    </i>
    <i r="1">
      <x v="12"/>
    </i>
    <i>
      <x v="11"/>
    </i>
    <i r="1">
      <x v="10"/>
    </i>
    <i r="1">
      <x v="11"/>
    </i>
    <i r="1">
      <x v="16"/>
    </i>
    <i r="1">
      <x v="17"/>
    </i>
    <i r="1">
      <x v="19"/>
    </i>
    <i r="1">
      <x v="20"/>
    </i>
    <i r="1">
      <x v="21"/>
    </i>
    <i>
      <x v="12"/>
    </i>
    <i r="1">
      <x v="27"/>
    </i>
    <i>
      <x v="13"/>
    </i>
    <i r="1">
      <x v="3"/>
    </i>
    <i r="1">
      <x v="22"/>
    </i>
    <i>
      <x v="14"/>
    </i>
    <i r="1">
      <x v="24"/>
    </i>
    <i>
      <x v="15"/>
    </i>
    <i r="1">
      <x v="14"/>
    </i>
    <i>
      <x v="16"/>
    </i>
    <i r="1">
      <x v="4"/>
    </i>
    <i>
      <x v="17"/>
    </i>
    <i r="1">
      <x/>
    </i>
    <i>
      <x v="18"/>
    </i>
    <i r="1">
      <x v="30"/>
    </i>
    <i>
      <x v="19"/>
    </i>
    <i r="1">
      <x v="33"/>
    </i>
    <i t="grand">
      <x/>
    </i>
  </rowItems>
  <colItems count="1">
    <i/>
  </colItems>
  <dataFields count="1">
    <dataField name="Count of Report"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6:B91" firstHeaderRow="1" firstDataRow="1" firstDataCol="1"/>
  <pivotFields count="17">
    <pivotField showAll="0"/>
    <pivotField showAll="0"/>
    <pivotField showAll="0"/>
    <pivotField axis="axisRow" dataField="1" showAll="0">
      <items count="36">
        <item x="32"/>
        <item x="7"/>
        <item x="17"/>
        <item x="27"/>
        <item x="31"/>
        <item x="12"/>
        <item x="16"/>
        <item x="11"/>
        <item x="0"/>
        <item x="8"/>
        <item x="19"/>
        <item x="20"/>
        <item x="18"/>
        <item x="1"/>
        <item x="30"/>
        <item x="15"/>
        <item x="21"/>
        <item x="22"/>
        <item x="5"/>
        <item x="23"/>
        <item x="24"/>
        <item x="25"/>
        <item x="28"/>
        <item x="2"/>
        <item x="29"/>
        <item x="9"/>
        <item x="13"/>
        <item x="26"/>
        <item x="14"/>
        <item x="6"/>
        <item x="33"/>
        <item x="3"/>
        <item x="4"/>
        <item x="34"/>
        <item x="10"/>
        <item t="default"/>
      </items>
    </pivotField>
    <pivotField showAll="0"/>
    <pivotField showAll="0"/>
    <pivotField showAll="0"/>
    <pivotField showAll="0"/>
    <pivotField showAll="0"/>
    <pivotField showAll="0"/>
    <pivotField showAll="0"/>
    <pivotField axis="axisRow" showAll="0">
      <items count="10">
        <item x="0"/>
        <item x="6"/>
        <item x="2"/>
        <item x="5"/>
        <item x="4"/>
        <item x="8"/>
        <item x="3"/>
        <item x="7"/>
        <item x="1"/>
        <item t="default"/>
      </items>
    </pivotField>
    <pivotField showAll="0"/>
    <pivotField showAll="0"/>
    <pivotField showAll="0"/>
    <pivotField showAll="0"/>
    <pivotField showAll="0"/>
  </pivotFields>
  <rowFields count="2">
    <field x="11"/>
    <field x="3"/>
  </rowFields>
  <rowItems count="45">
    <i>
      <x/>
    </i>
    <i r="1">
      <x/>
    </i>
    <i r="1">
      <x v="3"/>
    </i>
    <i r="1">
      <x v="5"/>
    </i>
    <i r="1">
      <x v="8"/>
    </i>
    <i r="1">
      <x v="10"/>
    </i>
    <i r="1">
      <x v="11"/>
    </i>
    <i r="1">
      <x v="13"/>
    </i>
    <i r="1">
      <x v="15"/>
    </i>
    <i r="1">
      <x v="16"/>
    </i>
    <i r="1">
      <x v="17"/>
    </i>
    <i r="1">
      <x v="19"/>
    </i>
    <i r="1">
      <x v="20"/>
    </i>
    <i r="1">
      <x v="21"/>
    </i>
    <i r="1">
      <x v="22"/>
    </i>
    <i r="1">
      <x v="23"/>
    </i>
    <i r="1">
      <x v="26"/>
    </i>
    <i r="1">
      <x v="27"/>
    </i>
    <i>
      <x v="1"/>
    </i>
    <i r="1">
      <x v="14"/>
    </i>
    <i r="1">
      <x v="34"/>
    </i>
    <i>
      <x v="2"/>
    </i>
    <i r="1">
      <x v="32"/>
    </i>
    <i>
      <x v="3"/>
    </i>
    <i r="1">
      <x v="7"/>
    </i>
    <i r="1">
      <x v="9"/>
    </i>
    <i>
      <x v="4"/>
    </i>
    <i r="1">
      <x v="1"/>
    </i>
    <i r="1">
      <x v="2"/>
    </i>
    <i r="1">
      <x v="6"/>
    </i>
    <i r="1">
      <x v="12"/>
    </i>
    <i r="1">
      <x v="25"/>
    </i>
    <i r="1">
      <x v="29"/>
    </i>
    <i r="1">
      <x v="33"/>
    </i>
    <i>
      <x v="5"/>
    </i>
    <i r="1">
      <x v="4"/>
    </i>
    <i>
      <x v="6"/>
    </i>
    <i r="1">
      <x v="18"/>
    </i>
    <i>
      <x v="7"/>
    </i>
    <i r="1">
      <x v="24"/>
    </i>
    <i r="1">
      <x v="28"/>
    </i>
    <i r="1">
      <x v="30"/>
    </i>
    <i>
      <x v="8"/>
    </i>
    <i r="1">
      <x v="31"/>
    </i>
    <i t="grand">
      <x/>
    </i>
  </rowItems>
  <colItems count="1">
    <i/>
  </colItems>
  <dataFields count="1">
    <dataField name="Count of Report" fld="3" subtotal="count" baseField="11" baseItem="0"/>
  </dataFields>
  <formats count="17">
    <format dxfId="16">
      <pivotArea collapsedLevelsAreSubtotals="1" fieldPosition="0">
        <references count="1">
          <reference field="11" count="1">
            <x v="8"/>
          </reference>
        </references>
      </pivotArea>
    </format>
    <format dxfId="15">
      <pivotArea dataOnly="0" labelOnly="1" fieldPosition="0">
        <references count="1">
          <reference field="11" count="1">
            <x v="8"/>
          </reference>
        </references>
      </pivotArea>
    </format>
    <format dxfId="14">
      <pivotArea collapsedLevelsAreSubtotals="1" fieldPosition="0">
        <references count="1">
          <reference field="11" count="1">
            <x v="7"/>
          </reference>
        </references>
      </pivotArea>
    </format>
    <format dxfId="13">
      <pivotArea dataOnly="0" labelOnly="1" fieldPosition="0">
        <references count="1">
          <reference field="11" count="1">
            <x v="7"/>
          </reference>
        </references>
      </pivotArea>
    </format>
    <format dxfId="12">
      <pivotArea collapsedLevelsAreSubtotals="1" fieldPosition="0">
        <references count="1">
          <reference field="11" count="1">
            <x v="6"/>
          </reference>
        </references>
      </pivotArea>
    </format>
    <format dxfId="11">
      <pivotArea dataOnly="0" labelOnly="1" fieldPosition="0">
        <references count="1">
          <reference field="11" count="1">
            <x v="6"/>
          </reference>
        </references>
      </pivotArea>
    </format>
    <format dxfId="10">
      <pivotArea dataOnly="0" fieldPosition="0">
        <references count="1">
          <reference field="11" count="1">
            <x v="5"/>
          </reference>
        </references>
      </pivotArea>
    </format>
    <format dxfId="9">
      <pivotArea collapsedLevelsAreSubtotals="1" fieldPosition="0">
        <references count="1">
          <reference field="11" count="1">
            <x v="4"/>
          </reference>
        </references>
      </pivotArea>
    </format>
    <format dxfId="8">
      <pivotArea dataOnly="0" labelOnly="1" fieldPosition="0">
        <references count="1">
          <reference field="11" count="1">
            <x v="4"/>
          </reference>
        </references>
      </pivotArea>
    </format>
    <format dxfId="7">
      <pivotArea collapsedLevelsAreSubtotals="1" fieldPosition="0">
        <references count="1">
          <reference field="11" count="1">
            <x v="0"/>
          </reference>
        </references>
      </pivotArea>
    </format>
    <format dxfId="6">
      <pivotArea dataOnly="0" labelOnly="1" fieldPosition="0">
        <references count="1">
          <reference field="11" count="1">
            <x v="0"/>
          </reference>
        </references>
      </pivotArea>
    </format>
    <format dxfId="5">
      <pivotArea collapsedLevelsAreSubtotals="1" fieldPosition="0">
        <references count="1">
          <reference field="11" count="1">
            <x v="1"/>
          </reference>
        </references>
      </pivotArea>
    </format>
    <format dxfId="4">
      <pivotArea dataOnly="0" labelOnly="1" fieldPosition="0">
        <references count="1">
          <reference field="11" count="1">
            <x v="1"/>
          </reference>
        </references>
      </pivotArea>
    </format>
    <format dxfId="3">
      <pivotArea collapsedLevelsAreSubtotals="1" fieldPosition="0">
        <references count="1">
          <reference field="11" count="1">
            <x v="2"/>
          </reference>
        </references>
      </pivotArea>
    </format>
    <format dxfId="2">
      <pivotArea dataOnly="0" labelOnly="1" fieldPosition="0">
        <references count="1">
          <reference field="11" count="1">
            <x v="2"/>
          </reference>
        </references>
      </pivotArea>
    </format>
    <format dxfId="1">
      <pivotArea collapsedLevelsAreSubtotals="1" fieldPosition="0">
        <references count="1">
          <reference field="11" count="1">
            <x v="3"/>
          </reference>
        </references>
      </pivotArea>
    </format>
    <format dxfId="0">
      <pivotArea dataOnly="0" labelOnly="1" fieldPosition="0">
        <references count="1">
          <reference field="11"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E42" firstHeaderRow="1" firstDataRow="2" firstDataCol="1"/>
  <pivotFields count="17">
    <pivotField showAll="0"/>
    <pivotField showAll="0"/>
    <pivotField showAll="0"/>
    <pivotField axis="axisRow" dataField="1" showAll="0">
      <items count="36">
        <item x="32"/>
        <item x="7"/>
        <item x="17"/>
        <item x="27"/>
        <item x="31"/>
        <item x="12"/>
        <item x="16"/>
        <item x="11"/>
        <item x="0"/>
        <item x="8"/>
        <item x="19"/>
        <item x="20"/>
        <item x="18"/>
        <item x="1"/>
        <item x="30"/>
        <item x="15"/>
        <item x="21"/>
        <item x="22"/>
        <item x="5"/>
        <item x="23"/>
        <item x="24"/>
        <item x="25"/>
        <item x="28"/>
        <item x="2"/>
        <item x="29"/>
        <item x="9"/>
        <item x="13"/>
        <item x="26"/>
        <item x="14"/>
        <item x="6"/>
        <item x="33"/>
        <item x="3"/>
        <item x="4"/>
        <item x="34"/>
        <item x="10"/>
        <item t="default"/>
      </items>
    </pivotField>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axis="axisCol" showAll="0">
      <items count="4">
        <item x="1"/>
        <item x="2"/>
        <item x="0"/>
        <item t="default"/>
      </items>
    </pivotField>
    <pivotField showAll="0"/>
    <pivotField showAll="0"/>
  </pivotFields>
  <rowFields count="2">
    <field x="13"/>
    <field x="3"/>
  </rowFields>
  <rowItems count="38">
    <i>
      <x/>
    </i>
    <i r="1">
      <x v="1"/>
    </i>
    <i r="1">
      <x v="2"/>
    </i>
    <i r="1">
      <x v="4"/>
    </i>
    <i r="1">
      <x v="6"/>
    </i>
    <i r="1">
      <x v="9"/>
    </i>
    <i r="1">
      <x v="15"/>
    </i>
    <i r="1">
      <x v="21"/>
    </i>
    <i r="1">
      <x v="22"/>
    </i>
    <i r="1">
      <x v="24"/>
    </i>
    <i r="1">
      <x v="27"/>
    </i>
    <i r="1">
      <x v="31"/>
    </i>
    <i r="1">
      <x v="32"/>
    </i>
    <i r="1">
      <x v="33"/>
    </i>
    <i>
      <x v="1"/>
    </i>
    <i r="1">
      <x/>
    </i>
    <i r="1">
      <x v="3"/>
    </i>
    <i r="1">
      <x v="5"/>
    </i>
    <i r="1">
      <x v="7"/>
    </i>
    <i r="1">
      <x v="8"/>
    </i>
    <i r="1">
      <x v="10"/>
    </i>
    <i r="1">
      <x v="11"/>
    </i>
    <i r="1">
      <x v="12"/>
    </i>
    <i r="1">
      <x v="13"/>
    </i>
    <i r="1">
      <x v="14"/>
    </i>
    <i r="1">
      <x v="16"/>
    </i>
    <i r="1">
      <x v="17"/>
    </i>
    <i r="1">
      <x v="18"/>
    </i>
    <i r="1">
      <x v="19"/>
    </i>
    <i r="1">
      <x v="20"/>
    </i>
    <i r="1">
      <x v="23"/>
    </i>
    <i r="1">
      <x v="25"/>
    </i>
    <i r="1">
      <x v="26"/>
    </i>
    <i r="1">
      <x v="28"/>
    </i>
    <i r="1">
      <x v="29"/>
    </i>
    <i r="1">
      <x v="30"/>
    </i>
    <i r="1">
      <x v="34"/>
    </i>
    <i t="grand">
      <x/>
    </i>
  </rowItems>
  <colFields count="1">
    <field x="14"/>
  </colFields>
  <colItems count="4">
    <i>
      <x/>
    </i>
    <i>
      <x v="1"/>
    </i>
    <i>
      <x v="2"/>
    </i>
    <i t="grand">
      <x/>
    </i>
  </colItems>
  <dataFields count="1">
    <dataField name="Count of Report"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59:B199" firstHeaderRow="1" firstDataRow="1" firstDataCol="1"/>
  <pivotFields count="18">
    <pivotField showAll="0"/>
    <pivotField showAll="0"/>
    <pivotField showAll="0"/>
    <pivotField axis="axisRow" dataField="1" showAll="0">
      <items count="36">
        <item x="32"/>
        <item x="7"/>
        <item x="17"/>
        <item x="27"/>
        <item x="31"/>
        <item x="12"/>
        <item x="16"/>
        <item x="11"/>
        <item x="0"/>
        <item x="8"/>
        <item x="19"/>
        <item x="20"/>
        <item x="18"/>
        <item x="1"/>
        <item x="30"/>
        <item x="15"/>
        <item x="21"/>
        <item x="22"/>
        <item x="5"/>
        <item x="23"/>
        <item x="24"/>
        <item x="25"/>
        <item x="28"/>
        <item x="2"/>
        <item x="29"/>
        <item x="9"/>
        <item x="13"/>
        <item x="26"/>
        <item x="14"/>
        <item x="6"/>
        <item x="33"/>
        <item x="3"/>
        <item x="4"/>
        <item x="34"/>
        <item x="10"/>
        <item t="default"/>
      </items>
    </pivotField>
    <pivotField showAll="0"/>
    <pivotField showAll="0"/>
    <pivotField showAll="0"/>
    <pivotField showAll="0"/>
    <pivotField showAll="0"/>
    <pivotField showAll="0"/>
    <pivotField showAll="0"/>
    <pivotField showAll="0"/>
    <pivotField axis="axisRow" showAll="0">
      <items count="5">
        <item x="2"/>
        <item x="3"/>
        <item x="0"/>
        <item x="1"/>
        <item t="default"/>
      </items>
    </pivotField>
    <pivotField showAll="0"/>
    <pivotField showAll="0">
      <items count="4">
        <item x="1"/>
        <item x="2"/>
        <item x="0"/>
        <item t="default"/>
      </items>
    </pivotField>
    <pivotField showAll="0"/>
    <pivotField showAll="0"/>
    <pivotField showAll="0"/>
  </pivotFields>
  <rowFields count="2">
    <field x="12"/>
    <field x="3"/>
  </rowFields>
  <rowItems count="40">
    <i>
      <x/>
    </i>
    <i r="1">
      <x v="1"/>
    </i>
    <i r="1">
      <x v="4"/>
    </i>
    <i r="1">
      <x v="9"/>
    </i>
    <i r="1">
      <x v="15"/>
    </i>
    <i r="1">
      <x v="21"/>
    </i>
    <i r="1">
      <x v="22"/>
    </i>
    <i r="1">
      <x v="24"/>
    </i>
    <i r="1">
      <x v="27"/>
    </i>
    <i r="1">
      <x v="31"/>
    </i>
    <i r="1">
      <x v="32"/>
    </i>
    <i r="1">
      <x v="33"/>
    </i>
    <i>
      <x v="1"/>
    </i>
    <i r="1">
      <x v="2"/>
    </i>
    <i r="1">
      <x v="6"/>
    </i>
    <i>
      <x v="2"/>
    </i>
    <i r="1">
      <x v="3"/>
    </i>
    <i r="1">
      <x v="5"/>
    </i>
    <i r="1">
      <x v="8"/>
    </i>
    <i r="1">
      <x v="13"/>
    </i>
    <i r="1">
      <x v="14"/>
    </i>
    <i r="1">
      <x v="20"/>
    </i>
    <i r="1">
      <x v="26"/>
    </i>
    <i r="1">
      <x v="29"/>
    </i>
    <i r="1">
      <x v="30"/>
    </i>
    <i r="1">
      <x v="34"/>
    </i>
    <i>
      <x v="3"/>
    </i>
    <i r="1">
      <x/>
    </i>
    <i r="1">
      <x v="7"/>
    </i>
    <i r="1">
      <x v="10"/>
    </i>
    <i r="1">
      <x v="11"/>
    </i>
    <i r="1">
      <x v="12"/>
    </i>
    <i r="1">
      <x v="16"/>
    </i>
    <i r="1">
      <x v="17"/>
    </i>
    <i r="1">
      <x v="18"/>
    </i>
    <i r="1">
      <x v="19"/>
    </i>
    <i r="1">
      <x v="23"/>
    </i>
    <i r="1">
      <x v="25"/>
    </i>
    <i r="1">
      <x v="28"/>
    </i>
    <i t="grand">
      <x/>
    </i>
  </rowItems>
  <colItems count="1">
    <i/>
  </colItems>
  <dataFields count="1">
    <dataField name="Count of Report"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7:B47" firstHeaderRow="1" firstDataRow="1" firstDataCol="1"/>
  <pivotFields count="16">
    <pivotField showAll="0"/>
    <pivotField showAll="0"/>
    <pivotField dataField="1" showAll="0"/>
    <pivotField showAll="0"/>
    <pivotField showAll="0"/>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s>
  <rowFields count="1">
    <field x="9"/>
  </rowFields>
  <rowItems count="10">
    <i>
      <x/>
    </i>
    <i>
      <x v="1"/>
    </i>
    <i>
      <x v="2"/>
    </i>
    <i>
      <x v="3"/>
    </i>
    <i>
      <x v="4"/>
    </i>
    <i>
      <x v="5"/>
    </i>
    <i>
      <x v="6"/>
    </i>
    <i>
      <x v="7"/>
    </i>
    <i>
      <x v="8"/>
    </i>
    <i t="grand">
      <x/>
    </i>
  </rowItems>
  <colItems count="1">
    <i/>
  </colItems>
  <dataFields count="1">
    <dataField name="Count of Repor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D31" firstHeaderRow="1" firstDataRow="2" firstDataCol="1"/>
  <pivotFields count="17">
    <pivotField showAll="0"/>
    <pivotField showAll="0"/>
    <pivotField axis="axisRow" dataField="1" showAll="0">
      <items count="25">
        <item x="21"/>
        <item x="6"/>
        <item x="20"/>
        <item x="7"/>
        <item x="11"/>
        <item x="0"/>
        <item x="1"/>
        <item x="2"/>
        <item x="22"/>
        <item x="10"/>
        <item x="3"/>
        <item x="12"/>
        <item x="13"/>
        <item x="14"/>
        <item x="15"/>
        <item x="16"/>
        <item x="4"/>
        <item x="17"/>
        <item x="8"/>
        <item x="9"/>
        <item x="5"/>
        <item x="23"/>
        <item x="18"/>
        <item x="19"/>
        <item t="default"/>
      </items>
    </pivotField>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axis="axisCol" showAll="0">
      <items count="3">
        <item x="0"/>
        <item x="1"/>
        <item t="default"/>
      </items>
    </pivotField>
  </pivotFields>
  <rowFields count="2">
    <field x="11"/>
    <field x="2"/>
  </rowFields>
  <rowItems count="27">
    <i>
      <x/>
    </i>
    <i r="1">
      <x v="1"/>
    </i>
    <i r="1">
      <x v="2"/>
    </i>
    <i r="1">
      <x v="3"/>
    </i>
    <i r="1">
      <x v="15"/>
    </i>
    <i r="1">
      <x v="19"/>
    </i>
    <i r="1">
      <x v="21"/>
    </i>
    <i>
      <x v="1"/>
    </i>
    <i r="1">
      <x/>
    </i>
    <i r="1">
      <x v="4"/>
    </i>
    <i r="1">
      <x v="5"/>
    </i>
    <i r="1">
      <x v="6"/>
    </i>
    <i r="1">
      <x v="7"/>
    </i>
    <i r="1">
      <x v="8"/>
    </i>
    <i r="1">
      <x v="9"/>
    </i>
    <i r="1">
      <x v="10"/>
    </i>
    <i r="1">
      <x v="11"/>
    </i>
    <i r="1">
      <x v="12"/>
    </i>
    <i r="1">
      <x v="13"/>
    </i>
    <i r="1">
      <x v="14"/>
    </i>
    <i r="1">
      <x v="16"/>
    </i>
    <i r="1">
      <x v="17"/>
    </i>
    <i r="1">
      <x v="18"/>
    </i>
    <i r="1">
      <x v="20"/>
    </i>
    <i r="1">
      <x v="22"/>
    </i>
    <i r="1">
      <x v="23"/>
    </i>
    <i t="grand">
      <x/>
    </i>
  </rowItems>
  <colFields count="1">
    <field x="16"/>
  </colFields>
  <colItems count="3">
    <i>
      <x/>
    </i>
    <i>
      <x v="1"/>
    </i>
    <i t="grand">
      <x/>
    </i>
  </colItems>
  <dataFields count="1">
    <dataField name="Count of Report" fld="2" subtotal="count" baseField="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8" Type="http://schemas.openxmlformats.org/officeDocument/2006/relationships/hyperlink" Target="https://pdf.usaid.gov/pdf_docs/PA00MJDB.pdf" TargetMode="External"/><Relationship Id="rId13" Type="http://schemas.openxmlformats.org/officeDocument/2006/relationships/printerSettings" Target="../printerSettings/printerSettings4.bin"/><Relationship Id="rId3" Type="http://schemas.openxmlformats.org/officeDocument/2006/relationships/hyperlink" Target="https://pdf.usaid.gov/pdf_docs/PA00MF75" TargetMode="External"/><Relationship Id="rId7" Type="http://schemas.openxmlformats.org/officeDocument/2006/relationships/hyperlink" Target="https://pdf.usaid.gov/pdf_docs/PA00M93D.pdf" TargetMode="External"/><Relationship Id="rId12" Type="http://schemas.openxmlformats.org/officeDocument/2006/relationships/hyperlink" Target="https://pdf.usaid.gov/pdf/docs/PA00M2XN.pdf" TargetMode="External"/><Relationship Id="rId2" Type="http://schemas.openxmlformats.org/officeDocument/2006/relationships/hyperlink" Target="https://pdf.usaid.gov/pdf_docs/PA00MVV1.pdf" TargetMode="External"/><Relationship Id="rId1" Type="http://schemas.openxmlformats.org/officeDocument/2006/relationships/hyperlink" Target="https://pdf.usaid.gov/pdf_docs/PA00MND4.pdf" TargetMode="External"/><Relationship Id="rId6" Type="http://schemas.openxmlformats.org/officeDocument/2006/relationships/hyperlink" Target="https://pdf.usaid.gov/pdf_docs/PA00MRK4.pdf" TargetMode="External"/><Relationship Id="rId11" Type="http://schemas.openxmlformats.org/officeDocument/2006/relationships/hyperlink" Target="https://pdf.usaid.gov/pdf_docs/PA00MKPN.pdf" TargetMode="External"/><Relationship Id="rId5" Type="http://schemas.openxmlformats.org/officeDocument/2006/relationships/hyperlink" Target="https://pdf.usaid.gov/pdf_docs/PA00MPQQ.pdf" TargetMode="External"/><Relationship Id="rId15" Type="http://schemas.openxmlformats.org/officeDocument/2006/relationships/comments" Target="../comments1.xml"/><Relationship Id="rId10" Type="http://schemas.openxmlformats.org/officeDocument/2006/relationships/hyperlink" Target="https://pdf.usaid.gov/pdf_docs/PA00MKPK" TargetMode="External"/><Relationship Id="rId4" Type="http://schemas.openxmlformats.org/officeDocument/2006/relationships/hyperlink" Target="https://pdf.usaid.gov/pdf_docs/PA00N6WR.pdf" TargetMode="External"/><Relationship Id="rId9" Type="http://schemas.openxmlformats.org/officeDocument/2006/relationships/hyperlink" Target="https://pdf.usaid.gov/pdf_docs/PA00MBJV.pdf" TargetMode="External"/><Relationship Id="rId1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W44"/>
  <sheetViews>
    <sheetView workbookViewId="0">
      <selection activeCell="E17" sqref="E17"/>
    </sheetView>
  </sheetViews>
  <sheetFormatPr defaultRowHeight="14.25" x14ac:dyDescent="0.2"/>
  <cols>
    <col min="1" max="1" width="4.42578125" style="10" customWidth="1"/>
    <col min="2" max="2" width="9.140625" style="10"/>
    <col min="3" max="3" width="20.85546875" style="10" customWidth="1"/>
    <col min="4" max="4" width="3.28515625" style="10" customWidth="1"/>
    <col min="5" max="5" width="52.140625" style="10" customWidth="1"/>
    <col min="6" max="9" width="9.140625" style="10"/>
    <col min="10" max="10" width="18.140625" style="10" customWidth="1"/>
    <col min="11" max="11" width="3.85546875" style="10" customWidth="1"/>
    <col min="12" max="12" width="43.7109375" style="10" customWidth="1"/>
    <col min="13" max="16384" width="9.140625" style="10"/>
  </cols>
  <sheetData>
    <row r="1" spans="2:23" ht="15" x14ac:dyDescent="0.25">
      <c r="B1" s="30" t="s">
        <v>707</v>
      </c>
      <c r="C1" s="30"/>
      <c r="D1" s="30"/>
      <c r="E1" s="30"/>
      <c r="F1" s="30"/>
      <c r="G1" s="30"/>
      <c r="H1" s="30"/>
      <c r="I1" s="30"/>
      <c r="J1" s="30"/>
      <c r="K1" s="33"/>
      <c r="L1" s="33"/>
      <c r="M1" s="33"/>
      <c r="N1" s="33"/>
      <c r="O1" s="33"/>
      <c r="P1" s="33"/>
      <c r="Q1" s="33"/>
      <c r="R1" s="33"/>
      <c r="S1" s="33"/>
      <c r="T1" s="33"/>
    </row>
    <row r="2" spans="2:23" ht="15" x14ac:dyDescent="0.25">
      <c r="B2" s="30" t="s">
        <v>708</v>
      </c>
      <c r="C2" s="30"/>
      <c r="D2" s="30"/>
      <c r="E2" s="30"/>
      <c r="F2" s="30"/>
      <c r="G2" s="30"/>
      <c r="H2" s="30"/>
      <c r="I2" s="30"/>
      <c r="J2" s="30"/>
      <c r="K2" s="33"/>
      <c r="L2" s="33"/>
      <c r="M2" s="33"/>
      <c r="N2" s="33"/>
      <c r="O2" s="33"/>
      <c r="P2" s="33"/>
      <c r="Q2" s="33"/>
      <c r="R2" s="33"/>
      <c r="S2" s="33"/>
      <c r="T2" s="33"/>
    </row>
    <row r="4" spans="2:23" x14ac:dyDescent="0.2">
      <c r="B4" s="20" t="s">
        <v>736</v>
      </c>
      <c r="C4" s="20"/>
      <c r="D4" s="20"/>
      <c r="E4" s="20"/>
      <c r="F4" s="20"/>
      <c r="G4" s="20"/>
      <c r="H4" s="20"/>
      <c r="I4" s="20"/>
      <c r="J4" s="20"/>
      <c r="K4" s="20"/>
      <c r="L4" s="20"/>
      <c r="M4" s="20"/>
      <c r="N4" s="20"/>
      <c r="O4" s="20"/>
      <c r="P4" s="20"/>
      <c r="Q4" s="20"/>
      <c r="R4" s="20"/>
      <c r="S4" s="20"/>
      <c r="T4" s="20"/>
      <c r="U4" s="20"/>
      <c r="V4" s="20"/>
      <c r="W4" s="20"/>
    </row>
    <row r="5" spans="2:23" x14ac:dyDescent="0.2">
      <c r="B5" s="20"/>
      <c r="C5" s="20"/>
      <c r="D5" s="20"/>
      <c r="E5" s="20"/>
      <c r="F5" s="20"/>
      <c r="G5" s="20"/>
      <c r="H5" s="20"/>
      <c r="I5" s="20"/>
      <c r="J5" s="20"/>
      <c r="K5" s="20"/>
      <c r="L5" s="20"/>
      <c r="M5" s="20"/>
      <c r="N5" s="20"/>
      <c r="O5" s="20"/>
      <c r="P5" s="20"/>
      <c r="Q5" s="20"/>
      <c r="R5" s="20"/>
      <c r="S5" s="20"/>
      <c r="T5" s="20"/>
      <c r="U5" s="20"/>
      <c r="V5" s="20"/>
      <c r="W5" s="20"/>
    </row>
    <row r="6" spans="2:23" x14ac:dyDescent="0.2">
      <c r="B6" s="20" t="s">
        <v>727</v>
      </c>
      <c r="C6" s="20"/>
      <c r="D6" s="20"/>
      <c r="E6" s="20"/>
      <c r="F6" s="20"/>
      <c r="G6" s="20"/>
      <c r="H6" s="20"/>
      <c r="I6" s="20"/>
      <c r="J6" s="20"/>
      <c r="K6" s="20"/>
      <c r="L6" s="20"/>
      <c r="M6" s="20"/>
      <c r="N6" s="20"/>
      <c r="O6" s="20"/>
      <c r="P6" s="20"/>
      <c r="Q6" s="20"/>
      <c r="R6" s="20"/>
      <c r="S6" s="20"/>
      <c r="T6" s="20"/>
      <c r="U6" s="20"/>
      <c r="V6" s="20"/>
      <c r="W6" s="20"/>
    </row>
    <row r="7" spans="2:23" x14ac:dyDescent="0.2">
      <c r="B7" s="20" t="s">
        <v>577</v>
      </c>
      <c r="C7" s="20"/>
      <c r="D7" s="20"/>
      <c r="E7" s="20"/>
      <c r="F7" s="20"/>
      <c r="G7" s="20"/>
      <c r="H7" s="20"/>
      <c r="I7" s="20"/>
      <c r="J7" s="20"/>
      <c r="K7" s="20"/>
      <c r="L7" s="20"/>
      <c r="M7" s="20"/>
      <c r="N7" s="20"/>
      <c r="O7" s="20"/>
      <c r="P7" s="20"/>
      <c r="Q7" s="20"/>
      <c r="R7" s="20"/>
      <c r="S7" s="20"/>
      <c r="T7" s="20"/>
      <c r="U7" s="20"/>
      <c r="V7" s="20"/>
      <c r="W7" s="20"/>
    </row>
    <row r="8" spans="2:23" x14ac:dyDescent="0.2">
      <c r="B8" s="20"/>
      <c r="C8" s="20"/>
      <c r="D8" s="20"/>
      <c r="E8" s="20"/>
      <c r="F8" s="20"/>
      <c r="G8" s="20"/>
      <c r="H8" s="20"/>
      <c r="I8" s="20"/>
      <c r="J8" s="20"/>
      <c r="K8" s="20"/>
      <c r="L8" s="20"/>
      <c r="M8" s="20"/>
      <c r="N8" s="20"/>
      <c r="O8" s="20"/>
      <c r="P8" s="20"/>
      <c r="Q8" s="20"/>
      <c r="R8" s="20"/>
      <c r="S8" s="20"/>
      <c r="T8" s="20"/>
      <c r="U8" s="20"/>
      <c r="V8" s="20"/>
      <c r="W8" s="20"/>
    </row>
    <row r="9" spans="2:23" x14ac:dyDescent="0.2">
      <c r="B9" s="20"/>
      <c r="C9" s="20" t="s">
        <v>742</v>
      </c>
      <c r="D9" s="20"/>
      <c r="E9" s="20"/>
      <c r="F9" s="20"/>
      <c r="G9" s="20"/>
      <c r="H9" s="20"/>
      <c r="I9" s="20"/>
      <c r="J9" s="20"/>
      <c r="K9" s="20"/>
      <c r="L9" s="20"/>
      <c r="M9" s="20"/>
      <c r="N9" s="20"/>
      <c r="O9" s="20"/>
      <c r="P9" s="20"/>
      <c r="Q9" s="20"/>
      <c r="R9" s="20"/>
      <c r="S9" s="20"/>
      <c r="T9" s="20"/>
      <c r="U9" s="20"/>
      <c r="V9" s="20"/>
      <c r="W9" s="20"/>
    </row>
    <row r="10" spans="2:23" x14ac:dyDescent="0.2">
      <c r="B10" s="20"/>
      <c r="C10" s="20" t="s">
        <v>728</v>
      </c>
      <c r="D10" s="20"/>
      <c r="E10" s="20"/>
      <c r="F10" s="20"/>
      <c r="G10" s="20"/>
      <c r="H10" s="20"/>
      <c r="I10" s="20"/>
      <c r="J10" s="20"/>
      <c r="K10" s="20"/>
      <c r="L10" s="20"/>
      <c r="M10" s="20"/>
      <c r="N10" s="20"/>
      <c r="O10" s="20"/>
      <c r="P10" s="20"/>
      <c r="Q10" s="20"/>
      <c r="R10" s="20"/>
      <c r="S10" s="20"/>
      <c r="T10" s="20"/>
      <c r="U10" s="20"/>
      <c r="V10" s="20"/>
      <c r="W10" s="20"/>
    </row>
    <row r="11" spans="2:23" x14ac:dyDescent="0.2">
      <c r="B11" s="20"/>
      <c r="C11" s="20" t="s">
        <v>729</v>
      </c>
      <c r="D11" s="20"/>
      <c r="E11" s="20"/>
      <c r="F11" s="20"/>
      <c r="G11" s="20"/>
      <c r="H11" s="20"/>
      <c r="I11" s="20"/>
      <c r="J11" s="20"/>
      <c r="K11" s="20"/>
      <c r="L11" s="20"/>
      <c r="M11" s="20"/>
      <c r="N11" s="20"/>
      <c r="O11" s="20"/>
      <c r="P11" s="20"/>
      <c r="Q11" s="20"/>
      <c r="R11" s="20"/>
      <c r="S11" s="20"/>
      <c r="T11" s="20"/>
      <c r="U11" s="20"/>
      <c r="V11" s="20"/>
      <c r="W11" s="20"/>
    </row>
    <row r="12" spans="2:23" x14ac:dyDescent="0.2">
      <c r="B12" s="20"/>
      <c r="C12" s="20" t="s">
        <v>730</v>
      </c>
      <c r="D12" s="20"/>
      <c r="E12" s="20"/>
      <c r="F12" s="20"/>
      <c r="G12" s="20"/>
      <c r="H12" s="20"/>
      <c r="I12" s="20"/>
      <c r="J12" s="20"/>
      <c r="K12" s="20"/>
      <c r="L12" s="20"/>
      <c r="M12" s="20"/>
      <c r="N12" s="20"/>
      <c r="O12" s="20"/>
      <c r="P12" s="20"/>
      <c r="Q12" s="20"/>
      <c r="R12" s="20"/>
      <c r="S12" s="20"/>
      <c r="T12" s="20"/>
      <c r="U12" s="20"/>
      <c r="V12" s="20"/>
      <c r="W12" s="20"/>
    </row>
    <row r="13" spans="2:23" x14ac:dyDescent="0.2">
      <c r="B13" s="20"/>
      <c r="C13" s="20"/>
      <c r="D13" s="20"/>
      <c r="E13" s="20"/>
      <c r="F13" s="20"/>
      <c r="G13" s="20"/>
      <c r="H13" s="20"/>
      <c r="I13" s="20"/>
      <c r="J13" s="20"/>
      <c r="K13" s="20"/>
      <c r="L13" s="20"/>
      <c r="M13" s="20"/>
      <c r="N13" s="20"/>
      <c r="O13" s="20"/>
      <c r="P13" s="20"/>
      <c r="Q13" s="20"/>
      <c r="R13" s="20"/>
      <c r="S13" s="20"/>
      <c r="T13" s="20"/>
      <c r="U13" s="20"/>
      <c r="V13" s="20"/>
      <c r="W13" s="20"/>
    </row>
    <row r="14" spans="2:23" x14ac:dyDescent="0.2">
      <c r="B14" s="20" t="s">
        <v>731</v>
      </c>
      <c r="C14" s="20"/>
      <c r="D14" s="20"/>
      <c r="E14" s="20"/>
      <c r="F14" s="20"/>
      <c r="G14" s="20"/>
      <c r="H14" s="20"/>
      <c r="I14" s="20"/>
      <c r="J14" s="20"/>
      <c r="K14" s="20"/>
      <c r="L14" s="20"/>
      <c r="M14" s="20"/>
      <c r="N14" s="20"/>
      <c r="O14" s="20"/>
      <c r="P14" s="20"/>
      <c r="Q14" s="20"/>
      <c r="R14" s="20"/>
      <c r="S14" s="20"/>
      <c r="T14" s="20"/>
      <c r="U14" s="20"/>
      <c r="V14" s="20"/>
      <c r="W14" s="20"/>
    </row>
    <row r="15" spans="2:23" x14ac:dyDescent="0.2">
      <c r="B15" s="20"/>
      <c r="C15" s="20"/>
      <c r="D15" s="20"/>
      <c r="E15" s="20"/>
      <c r="F15" s="20"/>
      <c r="G15" s="20"/>
      <c r="H15" s="20"/>
      <c r="I15" s="20"/>
      <c r="J15" s="20"/>
      <c r="K15" s="20"/>
      <c r="L15" s="20"/>
      <c r="M15" s="20"/>
      <c r="N15" s="20"/>
      <c r="O15" s="20"/>
      <c r="P15" s="20"/>
      <c r="Q15" s="20"/>
      <c r="R15" s="20"/>
      <c r="S15" s="20"/>
      <c r="T15" s="20"/>
      <c r="U15" s="20"/>
      <c r="V15" s="20"/>
      <c r="W15" s="20"/>
    </row>
    <row r="16" spans="2:23" x14ac:dyDescent="0.2">
      <c r="B16" s="31"/>
      <c r="C16" s="31"/>
      <c r="D16" s="31"/>
      <c r="E16" s="31"/>
      <c r="F16" s="31"/>
      <c r="G16" s="31"/>
      <c r="H16" s="31"/>
      <c r="I16" s="31"/>
      <c r="J16" s="31"/>
      <c r="K16" s="31"/>
      <c r="L16" s="31"/>
      <c r="M16" s="31"/>
      <c r="N16" s="31"/>
      <c r="O16" s="31"/>
      <c r="P16" s="31"/>
      <c r="Q16" s="31"/>
      <c r="R16" s="31"/>
      <c r="S16" s="31"/>
      <c r="T16" s="31"/>
      <c r="U16" s="31"/>
      <c r="V16" s="31"/>
    </row>
    <row r="17" spans="2:23" x14ac:dyDescent="0.2">
      <c r="B17" s="32" t="s">
        <v>732</v>
      </c>
      <c r="C17" s="32"/>
      <c r="D17" s="32"/>
      <c r="E17" s="32"/>
      <c r="F17" s="32"/>
      <c r="G17" s="32"/>
      <c r="H17" s="32"/>
      <c r="I17" s="32"/>
      <c r="J17" s="32"/>
      <c r="K17" s="32"/>
      <c r="L17" s="32"/>
      <c r="M17" s="32"/>
      <c r="N17" s="32"/>
      <c r="O17" s="32"/>
      <c r="P17" s="32"/>
      <c r="Q17" s="32"/>
      <c r="R17" s="32"/>
      <c r="S17" s="32"/>
      <c r="T17" s="32"/>
      <c r="U17" s="32"/>
      <c r="V17" s="32"/>
      <c r="W17" s="32"/>
    </row>
    <row r="18" spans="2:23" x14ac:dyDescent="0.2">
      <c r="B18" s="31"/>
      <c r="C18" s="31"/>
      <c r="D18" s="31"/>
      <c r="E18" s="31"/>
      <c r="F18" s="31"/>
      <c r="G18" s="31"/>
      <c r="H18" s="31"/>
      <c r="I18" s="31"/>
      <c r="J18" s="31"/>
      <c r="K18" s="31"/>
      <c r="L18" s="31"/>
      <c r="M18" s="31"/>
      <c r="N18" s="31"/>
      <c r="O18" s="31"/>
      <c r="P18" s="31"/>
      <c r="Q18" s="31"/>
      <c r="R18" s="31"/>
      <c r="S18" s="31"/>
      <c r="T18" s="31"/>
      <c r="U18" s="31"/>
    </row>
    <row r="20" spans="2:23" x14ac:dyDescent="0.2">
      <c r="C20" s="10" t="s">
        <v>619</v>
      </c>
      <c r="J20" s="10" t="s">
        <v>620</v>
      </c>
    </row>
    <row r="22" spans="2:23" x14ac:dyDescent="0.2">
      <c r="C22" s="53" t="s">
        <v>578</v>
      </c>
      <c r="D22" s="66"/>
      <c r="E22" s="66" t="s">
        <v>621</v>
      </c>
      <c r="F22" s="12"/>
      <c r="G22" s="12"/>
      <c r="H22" s="12"/>
      <c r="I22" s="12"/>
      <c r="J22" s="53" t="s">
        <v>578</v>
      </c>
      <c r="K22" s="67"/>
      <c r="L22" s="66" t="s">
        <v>621</v>
      </c>
      <c r="M22" s="68"/>
      <c r="N22" s="68"/>
      <c r="O22" s="68"/>
      <c r="P22" s="68"/>
      <c r="Q22" s="68"/>
      <c r="R22" s="68"/>
      <c r="S22" s="68"/>
      <c r="T22" s="68"/>
    </row>
    <row r="23" spans="2:23" x14ac:dyDescent="0.2">
      <c r="C23" s="53" t="s">
        <v>615</v>
      </c>
      <c r="D23" s="66"/>
      <c r="E23" s="66" t="s">
        <v>622</v>
      </c>
      <c r="F23" s="12"/>
      <c r="G23" s="12"/>
      <c r="H23" s="12"/>
      <c r="I23" s="12"/>
      <c r="J23" s="54" t="s">
        <v>615</v>
      </c>
      <c r="K23" s="67"/>
      <c r="L23" s="66" t="s">
        <v>622</v>
      </c>
      <c r="M23" s="68"/>
      <c r="N23" s="68"/>
      <c r="O23" s="68"/>
      <c r="P23" s="68"/>
      <c r="Q23" s="68"/>
      <c r="R23" s="68"/>
      <c r="S23" s="68"/>
      <c r="T23" s="68"/>
    </row>
    <row r="24" spans="2:23" x14ac:dyDescent="0.2">
      <c r="C24" s="53" t="s">
        <v>10</v>
      </c>
      <c r="D24" s="66"/>
      <c r="E24" s="66" t="s">
        <v>623</v>
      </c>
      <c r="F24" s="12"/>
      <c r="G24" s="12"/>
      <c r="H24" s="12"/>
      <c r="I24" s="12"/>
      <c r="J24" s="54" t="s">
        <v>11</v>
      </c>
      <c r="K24" s="67"/>
      <c r="L24" s="66" t="s">
        <v>624</v>
      </c>
      <c r="M24" s="68"/>
      <c r="N24" s="68"/>
      <c r="O24" s="68"/>
      <c r="P24" s="68"/>
      <c r="Q24" s="68"/>
      <c r="R24" s="68"/>
      <c r="S24" s="68"/>
      <c r="T24" s="68"/>
    </row>
    <row r="25" spans="2:23" x14ac:dyDescent="0.2">
      <c r="C25" s="53" t="s">
        <v>11</v>
      </c>
      <c r="D25" s="66"/>
      <c r="E25" s="66" t="s">
        <v>624</v>
      </c>
      <c r="F25" s="12"/>
      <c r="G25" s="12"/>
      <c r="H25" s="12"/>
      <c r="I25" s="12"/>
      <c r="J25" s="54" t="s">
        <v>12</v>
      </c>
      <c r="K25" s="67"/>
      <c r="L25" s="66" t="s">
        <v>625</v>
      </c>
      <c r="M25" s="68"/>
      <c r="N25" s="68"/>
      <c r="O25" s="68"/>
      <c r="P25" s="68"/>
      <c r="Q25" s="68"/>
      <c r="R25" s="68"/>
      <c r="S25" s="68"/>
      <c r="T25" s="68"/>
    </row>
    <row r="26" spans="2:23" x14ac:dyDescent="0.2">
      <c r="C26" s="53" t="s">
        <v>12</v>
      </c>
      <c r="D26" s="66"/>
      <c r="E26" s="66" t="s">
        <v>709</v>
      </c>
      <c r="F26" s="12"/>
      <c r="G26" s="12"/>
      <c r="H26" s="12"/>
      <c r="I26" s="12"/>
      <c r="J26" s="54" t="s">
        <v>455</v>
      </c>
      <c r="K26" s="67"/>
      <c r="L26" s="66" t="s">
        <v>626</v>
      </c>
      <c r="M26" s="68"/>
      <c r="N26" s="68"/>
      <c r="O26" s="68"/>
      <c r="P26" s="68"/>
      <c r="Q26" s="68"/>
      <c r="R26" s="68"/>
      <c r="S26" s="68"/>
      <c r="T26" s="68"/>
    </row>
    <row r="27" spans="2:23" x14ac:dyDescent="0.2">
      <c r="C27" s="53" t="s">
        <v>455</v>
      </c>
      <c r="D27" s="66"/>
      <c r="E27" s="66" t="s">
        <v>626</v>
      </c>
      <c r="F27" s="12"/>
      <c r="G27" s="12"/>
      <c r="H27" s="12"/>
      <c r="I27" s="12"/>
      <c r="J27" s="54" t="s">
        <v>555</v>
      </c>
      <c r="K27" s="67"/>
      <c r="L27" s="66" t="s">
        <v>627</v>
      </c>
      <c r="M27" s="68"/>
      <c r="N27" s="68"/>
      <c r="O27" s="68"/>
      <c r="P27" s="68"/>
      <c r="Q27" s="68"/>
      <c r="R27" s="68"/>
      <c r="S27" s="68"/>
      <c r="T27" s="68"/>
    </row>
    <row r="28" spans="2:23" x14ac:dyDescent="0.2">
      <c r="C28" s="53" t="s">
        <v>555</v>
      </c>
      <c r="D28" s="66"/>
      <c r="E28" s="66" t="s">
        <v>710</v>
      </c>
      <c r="F28" s="12"/>
      <c r="G28" s="12"/>
      <c r="H28" s="12"/>
      <c r="I28" s="12"/>
      <c r="J28" s="54" t="s">
        <v>616</v>
      </c>
      <c r="K28" s="67"/>
      <c r="L28" s="66" t="s">
        <v>628</v>
      </c>
      <c r="M28" s="68"/>
      <c r="N28" s="68"/>
      <c r="O28" s="68"/>
      <c r="P28" s="68"/>
      <c r="Q28" s="68"/>
      <c r="R28" s="68"/>
      <c r="S28" s="68"/>
      <c r="T28" s="68"/>
    </row>
    <row r="29" spans="2:23" x14ac:dyDescent="0.2">
      <c r="C29" s="53" t="s">
        <v>616</v>
      </c>
      <c r="D29" s="66"/>
      <c r="E29" s="66" t="s">
        <v>628</v>
      </c>
      <c r="F29" s="12"/>
      <c r="G29" s="12"/>
      <c r="H29" s="12"/>
      <c r="I29" s="12"/>
      <c r="J29" s="54" t="s">
        <v>609</v>
      </c>
      <c r="K29" s="67"/>
      <c r="L29" s="66" t="s">
        <v>711</v>
      </c>
      <c r="M29" s="68"/>
      <c r="N29" s="68"/>
      <c r="O29" s="68"/>
      <c r="P29" s="68"/>
      <c r="Q29" s="68"/>
      <c r="R29" s="68"/>
      <c r="S29" s="68"/>
      <c r="T29" s="68"/>
    </row>
    <row r="30" spans="2:23" ht="28.5" x14ac:dyDescent="0.2">
      <c r="C30" s="53" t="s">
        <v>7</v>
      </c>
      <c r="D30" s="66"/>
      <c r="E30" s="66" t="s">
        <v>711</v>
      </c>
      <c r="F30" s="12"/>
      <c r="G30" s="12"/>
      <c r="H30" s="12"/>
      <c r="I30" s="12"/>
      <c r="J30" s="54" t="s">
        <v>670</v>
      </c>
      <c r="K30" s="67"/>
      <c r="L30" s="66" t="s">
        <v>635</v>
      </c>
      <c r="M30" s="68"/>
      <c r="N30" s="68"/>
      <c r="O30" s="68"/>
      <c r="P30" s="68"/>
      <c r="Q30" s="68"/>
      <c r="R30" s="68"/>
      <c r="S30" s="68"/>
      <c r="T30" s="68"/>
    </row>
    <row r="31" spans="2:23" x14ac:dyDescent="0.2">
      <c r="C31" s="53" t="s">
        <v>14</v>
      </c>
      <c r="D31" s="66"/>
      <c r="E31" s="66" t="s">
        <v>735</v>
      </c>
      <c r="F31" s="12"/>
      <c r="G31" s="12"/>
      <c r="H31" s="12"/>
      <c r="I31" s="12"/>
      <c r="J31" s="54" t="s">
        <v>14</v>
      </c>
      <c r="K31" s="67"/>
      <c r="L31" s="66" t="s">
        <v>735</v>
      </c>
      <c r="M31" s="68"/>
      <c r="N31" s="68"/>
      <c r="O31" s="68"/>
      <c r="P31" s="68"/>
      <c r="Q31" s="68"/>
      <c r="R31" s="68"/>
      <c r="S31" s="68"/>
      <c r="T31" s="68"/>
    </row>
    <row r="32" spans="2:23" ht="28.5" x14ac:dyDescent="0.2">
      <c r="C32" s="53" t="s">
        <v>598</v>
      </c>
      <c r="D32" s="66"/>
      <c r="E32" s="66" t="s">
        <v>629</v>
      </c>
      <c r="F32" s="12"/>
      <c r="G32" s="12"/>
      <c r="H32" s="12"/>
      <c r="I32" s="12"/>
      <c r="J32" s="54" t="s">
        <v>587</v>
      </c>
      <c r="K32" s="67"/>
      <c r="L32" s="66" t="s">
        <v>631</v>
      </c>
      <c r="M32" s="68"/>
      <c r="N32" s="68"/>
      <c r="O32" s="68"/>
      <c r="P32" s="68"/>
      <c r="Q32" s="68"/>
      <c r="R32" s="68"/>
      <c r="S32" s="68"/>
      <c r="T32" s="68"/>
    </row>
    <row r="33" spans="3:20" ht="28.5" x14ac:dyDescent="0.2">
      <c r="C33" s="53" t="s">
        <v>326</v>
      </c>
      <c r="D33" s="66"/>
      <c r="E33" s="66" t="s">
        <v>630</v>
      </c>
      <c r="F33" s="12"/>
      <c r="G33" s="12"/>
      <c r="H33" s="12"/>
      <c r="I33" s="12"/>
      <c r="J33" s="54" t="s">
        <v>588</v>
      </c>
      <c r="K33" s="67"/>
      <c r="L33" s="66" t="s">
        <v>632</v>
      </c>
      <c r="M33" s="68"/>
      <c r="N33" s="68"/>
      <c r="O33" s="68"/>
      <c r="P33" s="68"/>
      <c r="Q33" s="68"/>
      <c r="R33" s="68"/>
      <c r="S33" s="68"/>
      <c r="T33" s="68"/>
    </row>
    <row r="34" spans="3:20" ht="28.5" x14ac:dyDescent="0.2">
      <c r="C34" s="53" t="s">
        <v>602</v>
      </c>
      <c r="D34" s="66"/>
      <c r="E34" s="66" t="s">
        <v>631</v>
      </c>
      <c r="F34" s="12"/>
      <c r="G34" s="12"/>
      <c r="H34" s="12"/>
      <c r="I34" s="12"/>
      <c r="J34" s="54" t="s">
        <v>598</v>
      </c>
      <c r="K34" s="67"/>
      <c r="L34" s="66" t="s">
        <v>629</v>
      </c>
      <c r="M34" s="68"/>
      <c r="N34" s="68"/>
      <c r="O34" s="68"/>
      <c r="P34" s="68"/>
      <c r="Q34" s="68"/>
      <c r="R34" s="68"/>
      <c r="S34" s="68"/>
      <c r="T34" s="68"/>
    </row>
    <row r="35" spans="3:20" ht="28.5" x14ac:dyDescent="0.2">
      <c r="C35" s="53" t="s">
        <v>603</v>
      </c>
      <c r="D35" s="66"/>
      <c r="E35" s="66" t="s">
        <v>632</v>
      </c>
      <c r="F35" s="12"/>
      <c r="G35" s="12"/>
      <c r="H35" s="12"/>
      <c r="I35" s="12"/>
      <c r="J35" s="54" t="s">
        <v>326</v>
      </c>
      <c r="K35" s="67"/>
      <c r="L35" s="66" t="s">
        <v>630</v>
      </c>
      <c r="M35" s="68"/>
      <c r="N35" s="68"/>
      <c r="O35" s="68"/>
      <c r="P35" s="68"/>
      <c r="Q35" s="68"/>
      <c r="R35" s="68"/>
      <c r="S35" s="68"/>
      <c r="T35" s="68"/>
    </row>
    <row r="36" spans="3:20" ht="42.75" x14ac:dyDescent="0.2">
      <c r="C36" s="53" t="s">
        <v>670</v>
      </c>
      <c r="D36" s="66"/>
      <c r="E36" s="66" t="s">
        <v>733</v>
      </c>
      <c r="F36" s="12"/>
      <c r="G36" s="12"/>
      <c r="H36" s="12"/>
      <c r="I36" s="12"/>
      <c r="J36" s="54" t="s">
        <v>599</v>
      </c>
      <c r="K36" s="67"/>
      <c r="L36" s="66" t="s">
        <v>636</v>
      </c>
      <c r="M36" s="68"/>
      <c r="N36" s="68"/>
      <c r="O36" s="68"/>
      <c r="P36" s="68"/>
      <c r="Q36" s="68"/>
      <c r="R36" s="68"/>
      <c r="S36" s="68"/>
      <c r="T36" s="68"/>
    </row>
    <row r="37" spans="3:20" ht="28.5" x14ac:dyDescent="0.2">
      <c r="C37" s="53" t="s">
        <v>13</v>
      </c>
      <c r="D37" s="66"/>
      <c r="E37" s="66" t="s">
        <v>633</v>
      </c>
      <c r="F37" s="12"/>
      <c r="G37" s="12"/>
      <c r="H37" s="12"/>
      <c r="I37" s="12"/>
      <c r="J37" s="54" t="s">
        <v>22</v>
      </c>
      <c r="K37" s="67"/>
      <c r="L37" s="66" t="s">
        <v>634</v>
      </c>
      <c r="M37" s="68"/>
      <c r="N37" s="68"/>
      <c r="O37" s="68"/>
      <c r="P37" s="68"/>
      <c r="Q37" s="68"/>
      <c r="R37" s="68"/>
      <c r="S37" s="68"/>
      <c r="T37" s="68"/>
    </row>
    <row r="38" spans="3:20" ht="42.75" x14ac:dyDescent="0.2">
      <c r="C38" s="53" t="s">
        <v>22</v>
      </c>
      <c r="D38" s="66"/>
      <c r="E38" s="66" t="s">
        <v>634</v>
      </c>
      <c r="F38" s="12"/>
      <c r="G38" s="12"/>
      <c r="H38" s="12"/>
      <c r="I38" s="12"/>
      <c r="J38" s="83" t="s">
        <v>618</v>
      </c>
      <c r="K38" s="67"/>
      <c r="L38" s="66" t="s">
        <v>637</v>
      </c>
      <c r="M38" s="68"/>
      <c r="N38" s="68"/>
      <c r="O38" s="68"/>
      <c r="P38" s="68"/>
      <c r="Q38" s="68"/>
      <c r="R38" s="68"/>
      <c r="S38" s="68"/>
      <c r="T38" s="68"/>
    </row>
    <row r="39" spans="3:20" ht="28.5" x14ac:dyDescent="0.2">
      <c r="C39" s="57" t="s">
        <v>725</v>
      </c>
      <c r="D39" s="66"/>
      <c r="E39" s="66" t="s">
        <v>734</v>
      </c>
      <c r="F39" s="12"/>
      <c r="G39" s="12"/>
      <c r="H39" s="12"/>
      <c r="I39" s="12"/>
      <c r="J39" s="84" t="s">
        <v>725</v>
      </c>
      <c r="K39" s="67"/>
      <c r="L39" s="66" t="s">
        <v>734</v>
      </c>
      <c r="M39" s="68"/>
      <c r="N39" s="68"/>
      <c r="O39" s="68"/>
      <c r="P39" s="68"/>
      <c r="Q39" s="68"/>
      <c r="R39" s="68"/>
      <c r="S39" s="68"/>
      <c r="T39" s="68"/>
    </row>
    <row r="44" spans="3:20" x14ac:dyDescent="0.2">
      <c r="C44" s="10" t="s">
        <v>724</v>
      </c>
    </row>
  </sheetData>
  <sheetProtection password="BFAC"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193"/>
  <sheetViews>
    <sheetView zoomScale="115" zoomScaleNormal="115" workbookViewId="0">
      <selection activeCell="A3" sqref="A3"/>
    </sheetView>
  </sheetViews>
  <sheetFormatPr defaultRowHeight="15" x14ac:dyDescent="0.25"/>
  <cols>
    <col min="1" max="1" width="3.5703125" customWidth="1"/>
    <col min="3" max="3" width="11.85546875" customWidth="1"/>
    <col min="4" max="4" width="14.140625" customWidth="1"/>
    <col min="5" max="5" width="16.28515625" customWidth="1"/>
    <col min="6" max="6" width="77.140625" customWidth="1"/>
    <col min="7" max="7" width="17" customWidth="1"/>
    <col min="8" max="8" width="81.5703125" customWidth="1"/>
    <col min="9" max="9" width="21.85546875" customWidth="1"/>
    <col min="10" max="15" width="20.85546875" customWidth="1"/>
    <col min="16" max="16" width="14.85546875" customWidth="1"/>
    <col min="17" max="17" width="18.140625" customWidth="1"/>
    <col min="18" max="18" width="53.140625" customWidth="1"/>
    <col min="19" max="19" width="40.7109375" customWidth="1"/>
  </cols>
  <sheetData>
    <row r="1" spans="1:19" x14ac:dyDescent="0.25">
      <c r="B1" s="29" t="s">
        <v>600</v>
      </c>
      <c r="C1" s="56"/>
      <c r="D1" s="56"/>
    </row>
    <row r="2" spans="1:19" ht="25.5" x14ac:dyDescent="0.25">
      <c r="A2" s="14"/>
      <c r="B2" s="53" t="s">
        <v>578</v>
      </c>
      <c r="C2" s="53" t="s">
        <v>615</v>
      </c>
      <c r="D2" s="53" t="s">
        <v>10</v>
      </c>
      <c r="E2" s="53" t="s">
        <v>11</v>
      </c>
      <c r="F2" s="53" t="s">
        <v>12</v>
      </c>
      <c r="G2" s="53" t="s">
        <v>455</v>
      </c>
      <c r="H2" s="53" t="s">
        <v>555</v>
      </c>
      <c r="I2" s="53" t="s">
        <v>616</v>
      </c>
      <c r="J2" s="53" t="s">
        <v>7</v>
      </c>
      <c r="K2" s="53" t="s">
        <v>14</v>
      </c>
      <c r="L2" s="53" t="s">
        <v>598</v>
      </c>
      <c r="M2" s="53" t="s">
        <v>326</v>
      </c>
      <c r="N2" s="53" t="s">
        <v>602</v>
      </c>
      <c r="O2" s="53" t="s">
        <v>603</v>
      </c>
      <c r="P2" s="53" t="s">
        <v>670</v>
      </c>
      <c r="Q2" s="53" t="s">
        <v>13</v>
      </c>
      <c r="R2" s="53" t="s">
        <v>22</v>
      </c>
      <c r="S2" s="57" t="s">
        <v>725</v>
      </c>
    </row>
    <row r="3" spans="1:19" ht="191.25" x14ac:dyDescent="0.25">
      <c r="A3" s="16">
        <v>1</v>
      </c>
      <c r="B3" s="6">
        <v>1</v>
      </c>
      <c r="C3" s="6">
        <v>1</v>
      </c>
      <c r="D3" s="6" t="s">
        <v>319</v>
      </c>
      <c r="E3" s="6" t="s">
        <v>264</v>
      </c>
      <c r="F3" s="6" t="s">
        <v>265</v>
      </c>
      <c r="G3" s="6" t="s">
        <v>266</v>
      </c>
      <c r="H3" s="6" t="s">
        <v>267</v>
      </c>
      <c r="I3" s="6" t="s">
        <v>308</v>
      </c>
      <c r="J3" s="6" t="s">
        <v>303</v>
      </c>
      <c r="K3" s="6" t="s">
        <v>38</v>
      </c>
      <c r="L3" s="6" t="s">
        <v>659</v>
      </c>
      <c r="M3" s="6" t="s">
        <v>236</v>
      </c>
      <c r="N3" s="6" t="s">
        <v>322</v>
      </c>
      <c r="O3" s="6" t="s">
        <v>329</v>
      </c>
      <c r="P3" s="6" t="s">
        <v>8</v>
      </c>
      <c r="Q3" s="19" t="s">
        <v>687</v>
      </c>
      <c r="R3" s="6" t="s">
        <v>302</v>
      </c>
      <c r="S3" s="34" t="s">
        <v>309</v>
      </c>
    </row>
    <row r="4" spans="1:19" ht="204" x14ac:dyDescent="0.25">
      <c r="A4" s="16">
        <f>+A3+1</f>
        <v>2</v>
      </c>
      <c r="B4" s="6">
        <v>2</v>
      </c>
      <c r="C4" s="6">
        <v>2</v>
      </c>
      <c r="D4" s="6" t="s">
        <v>159</v>
      </c>
      <c r="E4" s="6" t="s">
        <v>155</v>
      </c>
      <c r="F4" s="6" t="s">
        <v>156</v>
      </c>
      <c r="G4" s="6" t="s">
        <v>157</v>
      </c>
      <c r="H4" s="6" t="s">
        <v>158</v>
      </c>
      <c r="I4" s="6" t="s">
        <v>320</v>
      </c>
      <c r="J4" s="6" t="s">
        <v>579</v>
      </c>
      <c r="K4" s="6" t="s">
        <v>38</v>
      </c>
      <c r="L4" s="6" t="s">
        <v>656</v>
      </c>
      <c r="M4" s="6" t="s">
        <v>236</v>
      </c>
      <c r="N4" s="6" t="s">
        <v>322</v>
      </c>
      <c r="O4" s="6" t="s">
        <v>329</v>
      </c>
      <c r="P4" s="6" t="s">
        <v>130</v>
      </c>
      <c r="Q4" s="6" t="s">
        <v>567</v>
      </c>
      <c r="R4" s="6" t="s">
        <v>160</v>
      </c>
      <c r="S4" s="34" t="s">
        <v>162</v>
      </c>
    </row>
    <row r="5" spans="1:19" ht="216.75" x14ac:dyDescent="0.25">
      <c r="A5" s="16">
        <f t="shared" ref="A5:A50" si="0">+A4+1</f>
        <v>3</v>
      </c>
      <c r="B5" s="6">
        <v>2</v>
      </c>
      <c r="C5" s="6">
        <v>2</v>
      </c>
      <c r="D5" s="6" t="s">
        <v>190</v>
      </c>
      <c r="E5" s="6" t="s">
        <v>155</v>
      </c>
      <c r="F5" s="6" t="s">
        <v>181</v>
      </c>
      <c r="G5" s="6" t="s">
        <v>182</v>
      </c>
      <c r="H5" s="6" t="s">
        <v>183</v>
      </c>
      <c r="I5" s="7" t="s">
        <v>320</v>
      </c>
      <c r="J5" s="6" t="s">
        <v>161</v>
      </c>
      <c r="K5" s="6" t="s">
        <v>38</v>
      </c>
      <c r="L5" s="6" t="s">
        <v>656</v>
      </c>
      <c r="M5" s="6" t="s">
        <v>236</v>
      </c>
      <c r="N5" s="6" t="s">
        <v>322</v>
      </c>
      <c r="O5" s="6" t="s">
        <v>329</v>
      </c>
      <c r="P5" s="6" t="s">
        <v>130</v>
      </c>
      <c r="Q5" s="6" t="s">
        <v>557</v>
      </c>
      <c r="R5" s="13" t="s">
        <v>184</v>
      </c>
      <c r="S5" s="34" t="s">
        <v>162</v>
      </c>
    </row>
    <row r="6" spans="1:19" ht="178.5" x14ac:dyDescent="0.25">
      <c r="A6" s="16">
        <f t="shared" si="0"/>
        <v>4</v>
      </c>
      <c r="B6" s="6">
        <v>2</v>
      </c>
      <c r="C6" s="6">
        <v>3</v>
      </c>
      <c r="D6" s="6" t="s">
        <v>216</v>
      </c>
      <c r="E6" s="6" t="s">
        <v>213</v>
      </c>
      <c r="F6" s="6" t="s">
        <v>214</v>
      </c>
      <c r="G6" s="6" t="s">
        <v>165</v>
      </c>
      <c r="H6" s="6" t="s">
        <v>215</v>
      </c>
      <c r="I6" s="6" t="s">
        <v>218</v>
      </c>
      <c r="J6" s="6" t="s">
        <v>99</v>
      </c>
      <c r="K6" s="6" t="s">
        <v>38</v>
      </c>
      <c r="L6" s="6" t="s">
        <v>656</v>
      </c>
      <c r="M6" s="6" t="s">
        <v>236</v>
      </c>
      <c r="N6" s="6" t="s">
        <v>581</v>
      </c>
      <c r="O6" s="6" t="s">
        <v>329</v>
      </c>
      <c r="P6" s="6" t="s">
        <v>130</v>
      </c>
      <c r="Q6" s="13" t="s">
        <v>638</v>
      </c>
      <c r="R6" s="6" t="s">
        <v>217</v>
      </c>
      <c r="S6" s="34" t="s">
        <v>219</v>
      </c>
    </row>
    <row r="7" spans="1:19" ht="178.5" x14ac:dyDescent="0.25">
      <c r="A7" s="16">
        <f t="shared" si="0"/>
        <v>5</v>
      </c>
      <c r="B7" s="6">
        <v>3</v>
      </c>
      <c r="C7" s="6">
        <v>4</v>
      </c>
      <c r="D7" s="6" t="s">
        <v>42</v>
      </c>
      <c r="E7" s="6" t="s">
        <v>33</v>
      </c>
      <c r="F7" s="6" t="s">
        <v>34</v>
      </c>
      <c r="G7" s="6" t="s">
        <v>35</v>
      </c>
      <c r="H7" s="6" t="s">
        <v>36</v>
      </c>
      <c r="I7" s="6" t="s">
        <v>330</v>
      </c>
      <c r="J7" s="6" t="s">
        <v>310</v>
      </c>
      <c r="K7" s="6" t="s">
        <v>38</v>
      </c>
      <c r="L7" s="6" t="s">
        <v>39</v>
      </c>
      <c r="M7" s="6" t="s">
        <v>39</v>
      </c>
      <c r="N7" s="6" t="s">
        <v>5</v>
      </c>
      <c r="O7" s="6" t="s">
        <v>5</v>
      </c>
      <c r="P7" s="6" t="s">
        <v>8</v>
      </c>
      <c r="Q7" s="6" t="s">
        <v>688</v>
      </c>
      <c r="R7" s="6" t="s">
        <v>37</v>
      </c>
      <c r="S7" s="34" t="s">
        <v>40</v>
      </c>
    </row>
    <row r="8" spans="1:19" ht="216.75" x14ac:dyDescent="0.25">
      <c r="A8" s="16">
        <f t="shared" si="0"/>
        <v>6</v>
      </c>
      <c r="B8" s="6">
        <v>4</v>
      </c>
      <c r="C8" s="6">
        <v>5</v>
      </c>
      <c r="D8" s="6" t="s">
        <v>176</v>
      </c>
      <c r="E8" s="6" t="s">
        <v>172</v>
      </c>
      <c r="F8" s="6" t="s">
        <v>173</v>
      </c>
      <c r="G8" s="6" t="s">
        <v>174</v>
      </c>
      <c r="H8" s="6" t="s">
        <v>175</v>
      </c>
      <c r="I8" s="6" t="s">
        <v>179</v>
      </c>
      <c r="J8" s="6" t="s">
        <v>177</v>
      </c>
      <c r="K8" s="6" t="s">
        <v>38</v>
      </c>
      <c r="L8" s="6" t="s">
        <v>664</v>
      </c>
      <c r="M8" s="6" t="s">
        <v>325</v>
      </c>
      <c r="N8" s="6" t="s">
        <v>5</v>
      </c>
      <c r="O8" s="6" t="s">
        <v>5</v>
      </c>
      <c r="P8" s="6" t="s">
        <v>130</v>
      </c>
      <c r="Q8" s="7" t="s">
        <v>689</v>
      </c>
      <c r="R8" s="6" t="s">
        <v>178</v>
      </c>
      <c r="S8" s="34" t="s">
        <v>180</v>
      </c>
    </row>
    <row r="9" spans="1:19" ht="255" x14ac:dyDescent="0.25">
      <c r="A9" s="16">
        <f t="shared" si="0"/>
        <v>7</v>
      </c>
      <c r="B9" s="6">
        <v>5</v>
      </c>
      <c r="C9" s="6">
        <v>6</v>
      </c>
      <c r="D9" s="6" t="s">
        <v>9</v>
      </c>
      <c r="E9" s="6" t="s">
        <v>0</v>
      </c>
      <c r="F9" s="6" t="s">
        <v>1</v>
      </c>
      <c r="G9" s="6" t="s">
        <v>2</v>
      </c>
      <c r="H9" s="6" t="s">
        <v>3</v>
      </c>
      <c r="I9" s="6" t="s">
        <v>6</v>
      </c>
      <c r="J9" s="6" t="s">
        <v>580</v>
      </c>
      <c r="K9" s="6" t="s">
        <v>4</v>
      </c>
      <c r="L9" s="6" t="s">
        <v>666</v>
      </c>
      <c r="M9" s="6" t="s">
        <v>665</v>
      </c>
      <c r="N9" s="6" t="s">
        <v>581</v>
      </c>
      <c r="O9" s="6" t="s">
        <v>329</v>
      </c>
      <c r="P9" s="6" t="s">
        <v>8</v>
      </c>
      <c r="Q9" s="6" t="s">
        <v>690</v>
      </c>
      <c r="R9" s="6" t="s">
        <v>123</v>
      </c>
      <c r="S9" s="34" t="s">
        <v>24</v>
      </c>
    </row>
    <row r="10" spans="1:19" ht="204" x14ac:dyDescent="0.25">
      <c r="A10" s="16">
        <f t="shared" si="0"/>
        <v>8</v>
      </c>
      <c r="B10" s="6">
        <v>6</v>
      </c>
      <c r="C10" s="6">
        <v>7</v>
      </c>
      <c r="D10" s="6" t="s">
        <v>84</v>
      </c>
      <c r="E10" s="6" t="s">
        <v>59</v>
      </c>
      <c r="F10" s="6" t="s">
        <v>81</v>
      </c>
      <c r="G10" s="6" t="s">
        <v>82</v>
      </c>
      <c r="H10" s="6" t="s">
        <v>83</v>
      </c>
      <c r="I10" s="6" t="s">
        <v>314</v>
      </c>
      <c r="J10" s="6" t="s">
        <v>60</v>
      </c>
      <c r="K10" s="6" t="s">
        <v>61</v>
      </c>
      <c r="L10" s="6" t="s">
        <v>593</v>
      </c>
      <c r="M10" s="6" t="s">
        <v>323</v>
      </c>
      <c r="N10" s="6" t="s">
        <v>322</v>
      </c>
      <c r="O10" s="6" t="s">
        <v>329</v>
      </c>
      <c r="P10" s="6" t="s">
        <v>8</v>
      </c>
      <c r="Q10" s="7" t="s">
        <v>691</v>
      </c>
      <c r="R10" s="6" t="s">
        <v>315</v>
      </c>
      <c r="S10" s="34" t="s">
        <v>62</v>
      </c>
    </row>
    <row r="11" spans="1:19" ht="204" x14ac:dyDescent="0.25">
      <c r="A11" s="16">
        <f t="shared" si="0"/>
        <v>9</v>
      </c>
      <c r="B11" s="6">
        <v>6</v>
      </c>
      <c r="C11" s="6">
        <v>7</v>
      </c>
      <c r="D11" s="6"/>
      <c r="E11" s="6" t="s">
        <v>59</v>
      </c>
      <c r="F11" s="6" t="s">
        <v>350</v>
      </c>
      <c r="G11" s="6" t="s">
        <v>351</v>
      </c>
      <c r="H11" s="6" t="s">
        <v>352</v>
      </c>
      <c r="I11" s="6" t="s">
        <v>314</v>
      </c>
      <c r="J11" s="6" t="s">
        <v>365</v>
      </c>
      <c r="K11" s="6" t="s">
        <v>61</v>
      </c>
      <c r="L11" s="6" t="s">
        <v>593</v>
      </c>
      <c r="M11" s="6" t="s">
        <v>323</v>
      </c>
      <c r="N11" s="6" t="s">
        <v>322</v>
      </c>
      <c r="O11" s="6" t="s">
        <v>329</v>
      </c>
      <c r="P11" s="6" t="s">
        <v>8</v>
      </c>
      <c r="Q11" s="6" t="s">
        <v>692</v>
      </c>
      <c r="R11" s="6" t="s">
        <v>364</v>
      </c>
      <c r="S11" s="34" t="s">
        <v>62</v>
      </c>
    </row>
    <row r="12" spans="1:19" ht="191.25" x14ac:dyDescent="0.25">
      <c r="A12" s="16">
        <f t="shared" si="0"/>
        <v>10</v>
      </c>
      <c r="B12" s="6">
        <v>7</v>
      </c>
      <c r="C12" s="6">
        <v>8</v>
      </c>
      <c r="D12" s="6" t="s">
        <v>77</v>
      </c>
      <c r="E12" s="6" t="s">
        <v>73</v>
      </c>
      <c r="F12" s="6" t="s">
        <v>74</v>
      </c>
      <c r="G12" s="6" t="s">
        <v>75</v>
      </c>
      <c r="H12" s="6" t="s">
        <v>76</v>
      </c>
      <c r="I12" s="6" t="s">
        <v>78</v>
      </c>
      <c r="J12" s="6" t="s">
        <v>79</v>
      </c>
      <c r="K12" s="6" t="s">
        <v>568</v>
      </c>
      <c r="L12" s="6" t="s">
        <v>654</v>
      </c>
      <c r="M12" s="6" t="s">
        <v>323</v>
      </c>
      <c r="N12" s="6" t="s">
        <v>5</v>
      </c>
      <c r="O12" s="6" t="s">
        <v>5</v>
      </c>
      <c r="P12" s="6" t="s">
        <v>8</v>
      </c>
      <c r="Q12" s="7" t="s">
        <v>694</v>
      </c>
      <c r="R12" s="6" t="s">
        <v>693</v>
      </c>
      <c r="S12" s="34" t="s">
        <v>80</v>
      </c>
    </row>
    <row r="13" spans="1:19" ht="191.25" x14ac:dyDescent="0.25">
      <c r="A13" s="16">
        <f t="shared" si="0"/>
        <v>11</v>
      </c>
      <c r="B13" s="6">
        <v>7</v>
      </c>
      <c r="C13" s="6">
        <v>8</v>
      </c>
      <c r="D13" s="6" t="s">
        <v>103</v>
      </c>
      <c r="E13" s="6" t="s">
        <v>73</v>
      </c>
      <c r="F13" s="6" t="s">
        <v>100</v>
      </c>
      <c r="G13" s="6" t="s">
        <v>101</v>
      </c>
      <c r="H13" s="6" t="s">
        <v>102</v>
      </c>
      <c r="I13" s="6" t="s">
        <v>78</v>
      </c>
      <c r="J13" s="6" t="s">
        <v>79</v>
      </c>
      <c r="K13" s="6" t="s">
        <v>568</v>
      </c>
      <c r="L13" s="6" t="s">
        <v>654</v>
      </c>
      <c r="M13" s="6" t="s">
        <v>323</v>
      </c>
      <c r="N13" s="6" t="s">
        <v>5</v>
      </c>
      <c r="O13" s="6" t="s">
        <v>5</v>
      </c>
      <c r="P13" s="6" t="s">
        <v>8</v>
      </c>
      <c r="Q13" s="6" t="s">
        <v>695</v>
      </c>
      <c r="R13" s="6" t="s">
        <v>104</v>
      </c>
      <c r="S13" s="34" t="s">
        <v>80</v>
      </c>
    </row>
    <row r="14" spans="1:19" ht="191.25" x14ac:dyDescent="0.25">
      <c r="A14" s="16">
        <f t="shared" si="0"/>
        <v>12</v>
      </c>
      <c r="B14" s="6">
        <v>7</v>
      </c>
      <c r="C14" s="6">
        <v>8</v>
      </c>
      <c r="D14" s="6" t="s">
        <v>674</v>
      </c>
      <c r="E14" s="6" t="s">
        <v>73</v>
      </c>
      <c r="F14" s="6" t="s">
        <v>671</v>
      </c>
      <c r="G14" s="6" t="s">
        <v>672</v>
      </c>
      <c r="H14" s="6" t="s">
        <v>673</v>
      </c>
      <c r="I14" s="6" t="s">
        <v>78</v>
      </c>
      <c r="J14" s="6" t="s">
        <v>675</v>
      </c>
      <c r="K14" s="6" t="s">
        <v>568</v>
      </c>
      <c r="L14" s="6" t="s">
        <v>654</v>
      </c>
      <c r="M14" s="6" t="s">
        <v>323</v>
      </c>
      <c r="N14" s="6" t="s">
        <v>5</v>
      </c>
      <c r="O14" s="6" t="s">
        <v>5</v>
      </c>
      <c r="P14" s="6" t="s">
        <v>130</v>
      </c>
      <c r="Q14" s="6" t="s">
        <v>677</v>
      </c>
      <c r="R14" s="6" t="s">
        <v>676</v>
      </c>
      <c r="S14" s="34" t="s">
        <v>80</v>
      </c>
    </row>
    <row r="15" spans="1:19" ht="178.5" x14ac:dyDescent="0.25">
      <c r="A15" s="16">
        <f t="shared" si="0"/>
        <v>13</v>
      </c>
      <c r="B15" s="6">
        <v>8</v>
      </c>
      <c r="C15" s="6">
        <v>9</v>
      </c>
      <c r="D15" s="6" t="s">
        <v>253</v>
      </c>
      <c r="E15" s="6" t="s">
        <v>249</v>
      </c>
      <c r="F15" s="6" t="s">
        <v>250</v>
      </c>
      <c r="G15" s="6" t="s">
        <v>248</v>
      </c>
      <c r="H15" s="6" t="s">
        <v>251</v>
      </c>
      <c r="I15" s="6" t="s">
        <v>256</v>
      </c>
      <c r="J15" s="6" t="s">
        <v>519</v>
      </c>
      <c r="K15" s="6" t="s">
        <v>568</v>
      </c>
      <c r="L15" s="6" t="s">
        <v>667</v>
      </c>
      <c r="M15" s="6" t="s">
        <v>255</v>
      </c>
      <c r="N15" s="6" t="s">
        <v>5</v>
      </c>
      <c r="O15" s="6" t="s">
        <v>5</v>
      </c>
      <c r="P15" s="6" t="s">
        <v>8</v>
      </c>
      <c r="Q15" s="7" t="s">
        <v>712</v>
      </c>
      <c r="R15" s="6" t="s">
        <v>252</v>
      </c>
      <c r="S15" s="34" t="s">
        <v>257</v>
      </c>
    </row>
    <row r="16" spans="1:19" ht="178.5" x14ac:dyDescent="0.25">
      <c r="A16" s="16">
        <f t="shared" si="0"/>
        <v>14</v>
      </c>
      <c r="B16" s="6">
        <v>9</v>
      </c>
      <c r="C16" s="6">
        <v>10</v>
      </c>
      <c r="D16" s="6" t="s">
        <v>191</v>
      </c>
      <c r="E16" s="6" t="s">
        <v>185</v>
      </c>
      <c r="F16" s="6" t="s">
        <v>186</v>
      </c>
      <c r="G16" s="6" t="s">
        <v>182</v>
      </c>
      <c r="H16" s="6" t="s">
        <v>187</v>
      </c>
      <c r="I16" s="6" t="s">
        <v>192</v>
      </c>
      <c r="J16" s="6" t="s">
        <v>189</v>
      </c>
      <c r="K16" s="6" t="s">
        <v>568</v>
      </c>
      <c r="L16" s="6" t="s">
        <v>658</v>
      </c>
      <c r="M16" s="6" t="s">
        <v>323</v>
      </c>
      <c r="N16" s="6" t="s">
        <v>581</v>
      </c>
      <c r="O16" s="6" t="s">
        <v>329</v>
      </c>
      <c r="P16" s="6" t="s">
        <v>130</v>
      </c>
      <c r="Q16" s="13" t="s">
        <v>696</v>
      </c>
      <c r="R16" s="6" t="s">
        <v>188</v>
      </c>
      <c r="S16" s="34" t="s">
        <v>197</v>
      </c>
    </row>
    <row r="17" spans="1:19" ht="191.25" x14ac:dyDescent="0.25">
      <c r="A17" s="16">
        <f t="shared" si="0"/>
        <v>15</v>
      </c>
      <c r="B17" s="6">
        <v>10</v>
      </c>
      <c r="C17" s="6">
        <v>11</v>
      </c>
      <c r="D17" s="6" t="s">
        <v>143</v>
      </c>
      <c r="E17" s="6" t="s">
        <v>105</v>
      </c>
      <c r="F17" s="6" t="s">
        <v>127</v>
      </c>
      <c r="G17" s="6" t="s">
        <v>128</v>
      </c>
      <c r="H17" s="6" t="s">
        <v>129</v>
      </c>
      <c r="I17" s="6" t="s">
        <v>132</v>
      </c>
      <c r="J17" s="6" t="s">
        <v>139</v>
      </c>
      <c r="K17" s="6" t="s">
        <v>568</v>
      </c>
      <c r="L17" s="6" t="s">
        <v>663</v>
      </c>
      <c r="M17" s="6" t="s">
        <v>554</v>
      </c>
      <c r="N17" s="6" t="s">
        <v>322</v>
      </c>
      <c r="O17" s="6" t="s">
        <v>329</v>
      </c>
      <c r="P17" s="6" t="s">
        <v>642</v>
      </c>
      <c r="Q17" s="13" t="s">
        <v>562</v>
      </c>
      <c r="R17" s="6" t="s">
        <v>131</v>
      </c>
      <c r="S17" s="34" t="s">
        <v>133</v>
      </c>
    </row>
    <row r="18" spans="1:19" ht="204" x14ac:dyDescent="0.25">
      <c r="A18" s="16">
        <f t="shared" si="0"/>
        <v>16</v>
      </c>
      <c r="B18" s="6">
        <v>11</v>
      </c>
      <c r="C18" s="6">
        <v>12</v>
      </c>
      <c r="D18" s="6"/>
      <c r="E18" s="6" t="s">
        <v>340</v>
      </c>
      <c r="F18" s="6" t="s">
        <v>341</v>
      </c>
      <c r="G18" s="6" t="s">
        <v>342</v>
      </c>
      <c r="H18" s="6" t="s">
        <v>343</v>
      </c>
      <c r="I18" s="6" t="s">
        <v>356</v>
      </c>
      <c r="J18" s="6" t="s">
        <v>363</v>
      </c>
      <c r="K18" s="6" t="s">
        <v>362</v>
      </c>
      <c r="L18" s="6" t="s">
        <v>255</v>
      </c>
      <c r="M18" s="6" t="s">
        <v>255</v>
      </c>
      <c r="N18" s="6" t="s">
        <v>581</v>
      </c>
      <c r="O18" s="6" t="s">
        <v>329</v>
      </c>
      <c r="P18" s="6" t="s">
        <v>8</v>
      </c>
      <c r="Q18" s="6" t="s">
        <v>551</v>
      </c>
      <c r="R18" s="6" t="s">
        <v>366</v>
      </c>
      <c r="S18" s="34" t="s">
        <v>355</v>
      </c>
    </row>
    <row r="19" spans="1:19" ht="191.25" x14ac:dyDescent="0.25">
      <c r="A19" s="16">
        <f t="shared" si="0"/>
        <v>17</v>
      </c>
      <c r="B19" s="6">
        <v>12</v>
      </c>
      <c r="C19" s="6">
        <v>13</v>
      </c>
      <c r="D19" s="6" t="s">
        <v>88</v>
      </c>
      <c r="E19" s="6" t="s">
        <v>85</v>
      </c>
      <c r="F19" s="6" t="s">
        <v>86</v>
      </c>
      <c r="G19" s="6" t="s">
        <v>35</v>
      </c>
      <c r="H19" s="6" t="s">
        <v>87</v>
      </c>
      <c r="I19" s="6" t="s">
        <v>92</v>
      </c>
      <c r="J19" s="6" t="s">
        <v>90</v>
      </c>
      <c r="K19" s="6" t="s">
        <v>91</v>
      </c>
      <c r="L19" s="6" t="s">
        <v>662</v>
      </c>
      <c r="M19" s="6" t="s">
        <v>236</v>
      </c>
      <c r="N19" s="6" t="s">
        <v>322</v>
      </c>
      <c r="O19" s="6" t="s">
        <v>329</v>
      </c>
      <c r="P19" s="6" t="s">
        <v>8</v>
      </c>
      <c r="Q19" s="6" t="s">
        <v>697</v>
      </c>
      <c r="R19" s="6" t="s">
        <v>89</v>
      </c>
      <c r="S19" s="34" t="s">
        <v>121</v>
      </c>
    </row>
    <row r="20" spans="1:19" ht="191.25" x14ac:dyDescent="0.25">
      <c r="A20" s="16">
        <f t="shared" si="0"/>
        <v>18</v>
      </c>
      <c r="B20" s="6">
        <v>12</v>
      </c>
      <c r="C20" s="6">
        <v>13</v>
      </c>
      <c r="D20" s="6" t="s">
        <v>109</v>
      </c>
      <c r="E20" s="6" t="s">
        <v>85</v>
      </c>
      <c r="F20" s="6" t="s">
        <v>106</v>
      </c>
      <c r="G20" s="6" t="s">
        <v>107</v>
      </c>
      <c r="H20" s="6" t="s">
        <v>108</v>
      </c>
      <c r="I20" s="6" t="s">
        <v>92</v>
      </c>
      <c r="J20" s="6" t="s">
        <v>111</v>
      </c>
      <c r="K20" s="6" t="s">
        <v>91</v>
      </c>
      <c r="L20" s="6" t="s">
        <v>662</v>
      </c>
      <c r="M20" s="6" t="s">
        <v>236</v>
      </c>
      <c r="N20" s="6" t="s">
        <v>322</v>
      </c>
      <c r="O20" s="6" t="s">
        <v>329</v>
      </c>
      <c r="P20" s="6" t="s">
        <v>8</v>
      </c>
      <c r="Q20" s="6" t="s">
        <v>556</v>
      </c>
      <c r="R20" s="6" t="s">
        <v>110</v>
      </c>
      <c r="S20" s="34" t="s">
        <v>121</v>
      </c>
    </row>
    <row r="21" spans="1:19" ht="191.25" x14ac:dyDescent="0.25">
      <c r="A21" s="16">
        <f t="shared" si="0"/>
        <v>19</v>
      </c>
      <c r="B21" s="6">
        <v>12</v>
      </c>
      <c r="C21" s="6">
        <v>13</v>
      </c>
      <c r="D21" s="6" t="s">
        <v>114</v>
      </c>
      <c r="E21" s="6" t="s">
        <v>85</v>
      </c>
      <c r="F21" s="6" t="s">
        <v>112</v>
      </c>
      <c r="G21" s="6" t="s">
        <v>35</v>
      </c>
      <c r="H21" s="6" t="s">
        <v>113</v>
      </c>
      <c r="I21" s="6" t="s">
        <v>92</v>
      </c>
      <c r="J21" s="6" t="s">
        <v>317</v>
      </c>
      <c r="K21" s="6" t="s">
        <v>91</v>
      </c>
      <c r="L21" s="6" t="s">
        <v>662</v>
      </c>
      <c r="M21" s="6" t="s">
        <v>236</v>
      </c>
      <c r="N21" s="6" t="s">
        <v>322</v>
      </c>
      <c r="O21" s="6" t="s">
        <v>329</v>
      </c>
      <c r="P21" s="6" t="s">
        <v>8</v>
      </c>
      <c r="Q21" s="6" t="s">
        <v>550</v>
      </c>
      <c r="R21" s="6" t="s">
        <v>115</v>
      </c>
      <c r="S21" s="34" t="s">
        <v>121</v>
      </c>
    </row>
    <row r="22" spans="1:19" ht="204" x14ac:dyDescent="0.25">
      <c r="A22" s="16">
        <f t="shared" si="0"/>
        <v>20</v>
      </c>
      <c r="B22" s="6">
        <v>13</v>
      </c>
      <c r="C22" s="6">
        <v>14</v>
      </c>
      <c r="D22" s="6" t="s">
        <v>67</v>
      </c>
      <c r="E22" s="6" t="s">
        <v>63</v>
      </c>
      <c r="F22" s="6" t="s">
        <v>64</v>
      </c>
      <c r="G22" s="6" t="s">
        <v>65</v>
      </c>
      <c r="H22" s="6" t="s">
        <v>66</v>
      </c>
      <c r="I22" s="6" t="s">
        <v>69</v>
      </c>
      <c r="J22" s="6" t="s">
        <v>70</v>
      </c>
      <c r="K22" s="6" t="s">
        <v>72</v>
      </c>
      <c r="L22" s="6" t="s">
        <v>657</v>
      </c>
      <c r="M22" s="6" t="s">
        <v>236</v>
      </c>
      <c r="N22" s="6" t="s">
        <v>322</v>
      </c>
      <c r="O22" s="6" t="s">
        <v>329</v>
      </c>
      <c r="P22" s="6" t="s">
        <v>8</v>
      </c>
      <c r="Q22" s="6" t="s">
        <v>713</v>
      </c>
      <c r="R22" s="6" t="s">
        <v>68</v>
      </c>
      <c r="S22" s="34" t="s">
        <v>71</v>
      </c>
    </row>
    <row r="23" spans="1:19" ht="204" x14ac:dyDescent="0.25">
      <c r="A23" s="16">
        <f t="shared" si="0"/>
        <v>21</v>
      </c>
      <c r="B23" s="6">
        <v>13</v>
      </c>
      <c r="C23" s="6">
        <v>14</v>
      </c>
      <c r="D23" s="6" t="s">
        <v>118</v>
      </c>
      <c r="E23" s="6" t="s">
        <v>63</v>
      </c>
      <c r="F23" s="6" t="s">
        <v>116</v>
      </c>
      <c r="G23" s="6" t="s">
        <v>101</v>
      </c>
      <c r="H23" s="6" t="s">
        <v>117</v>
      </c>
      <c r="I23" s="6" t="s">
        <v>69</v>
      </c>
      <c r="J23" s="6" t="s">
        <v>120</v>
      </c>
      <c r="K23" s="6" t="s">
        <v>72</v>
      </c>
      <c r="L23" s="6" t="s">
        <v>657</v>
      </c>
      <c r="M23" s="6" t="s">
        <v>236</v>
      </c>
      <c r="N23" s="6" t="s">
        <v>322</v>
      </c>
      <c r="O23" s="6" t="s">
        <v>329</v>
      </c>
      <c r="P23" s="6" t="s">
        <v>642</v>
      </c>
      <c r="Q23" s="7" t="s">
        <v>714</v>
      </c>
      <c r="R23" s="6" t="s">
        <v>119</v>
      </c>
      <c r="S23" s="34" t="s">
        <v>71</v>
      </c>
    </row>
    <row r="24" spans="1:19" ht="267.75" x14ac:dyDescent="0.25">
      <c r="A24" s="16">
        <f t="shared" si="0"/>
        <v>22</v>
      </c>
      <c r="B24" s="6">
        <v>14</v>
      </c>
      <c r="C24" s="6">
        <v>15</v>
      </c>
      <c r="D24" s="6" t="s">
        <v>98</v>
      </c>
      <c r="E24" s="6" t="s">
        <v>93</v>
      </c>
      <c r="F24" s="6" t="s">
        <v>94</v>
      </c>
      <c r="G24" s="6" t="s">
        <v>95</v>
      </c>
      <c r="H24" s="6" t="s">
        <v>96</v>
      </c>
      <c r="I24" s="6" t="s">
        <v>316</v>
      </c>
      <c r="J24" s="6" t="s">
        <v>99</v>
      </c>
      <c r="K24" s="6" t="s">
        <v>72</v>
      </c>
      <c r="L24" s="6" t="s">
        <v>661</v>
      </c>
      <c r="M24" s="6" t="s">
        <v>324</v>
      </c>
      <c r="N24" s="6" t="s">
        <v>581</v>
      </c>
      <c r="O24" s="6" t="s">
        <v>329</v>
      </c>
      <c r="P24" s="6" t="s">
        <v>8</v>
      </c>
      <c r="Q24" s="7" t="s">
        <v>560</v>
      </c>
      <c r="R24" s="6" t="s">
        <v>97</v>
      </c>
      <c r="S24" s="34" t="s">
        <v>122</v>
      </c>
    </row>
    <row r="25" spans="1:19" ht="178.5" x14ac:dyDescent="0.25">
      <c r="A25" s="16">
        <f t="shared" si="0"/>
        <v>23</v>
      </c>
      <c r="B25" s="6">
        <v>14</v>
      </c>
      <c r="C25" s="6">
        <v>15</v>
      </c>
      <c r="D25" s="6"/>
      <c r="E25" s="6" t="s">
        <v>93</v>
      </c>
      <c r="F25" s="6" t="s">
        <v>344</v>
      </c>
      <c r="G25" s="6" t="s">
        <v>345</v>
      </c>
      <c r="H25" s="6" t="s">
        <v>346</v>
      </c>
      <c r="I25" s="6" t="s">
        <v>316</v>
      </c>
      <c r="J25" s="6" t="s">
        <v>111</v>
      </c>
      <c r="K25" s="6" t="s">
        <v>72</v>
      </c>
      <c r="L25" s="6" t="s">
        <v>661</v>
      </c>
      <c r="M25" s="6" t="s">
        <v>324</v>
      </c>
      <c r="N25" s="6" t="s">
        <v>581</v>
      </c>
      <c r="O25" s="6" t="s">
        <v>329</v>
      </c>
      <c r="P25" s="6" t="s">
        <v>8</v>
      </c>
      <c r="Q25" s="6" t="s">
        <v>698</v>
      </c>
      <c r="R25" s="6" t="s">
        <v>367</v>
      </c>
      <c r="S25" s="34" t="s">
        <v>122</v>
      </c>
    </row>
    <row r="26" spans="1:19" ht="178.5" x14ac:dyDescent="0.25">
      <c r="A26" s="16">
        <f t="shared" si="0"/>
        <v>24</v>
      </c>
      <c r="B26" s="6">
        <v>15</v>
      </c>
      <c r="C26" s="6">
        <v>16</v>
      </c>
      <c r="D26" s="6" t="s">
        <v>144</v>
      </c>
      <c r="E26" s="6" t="s">
        <v>134</v>
      </c>
      <c r="F26" s="6" t="s">
        <v>135</v>
      </c>
      <c r="G26" s="6" t="s">
        <v>101</v>
      </c>
      <c r="H26" s="6" t="s">
        <v>136</v>
      </c>
      <c r="I26" s="6" t="s">
        <v>141</v>
      </c>
      <c r="J26" s="6" t="s">
        <v>138</v>
      </c>
      <c r="K26" s="6" t="s">
        <v>140</v>
      </c>
      <c r="L26" s="6" t="s">
        <v>656</v>
      </c>
      <c r="M26" s="6" t="s">
        <v>236</v>
      </c>
      <c r="N26" s="6" t="s">
        <v>5</v>
      </c>
      <c r="O26" s="6" t="s">
        <v>5</v>
      </c>
      <c r="P26" s="6" t="s">
        <v>130</v>
      </c>
      <c r="Q26" s="6" t="s">
        <v>558</v>
      </c>
      <c r="R26" s="6" t="s">
        <v>137</v>
      </c>
      <c r="S26" s="34" t="s">
        <v>142</v>
      </c>
    </row>
    <row r="27" spans="1:19" ht="191.25" x14ac:dyDescent="0.25">
      <c r="A27" s="16">
        <f t="shared" si="0"/>
        <v>25</v>
      </c>
      <c r="B27" s="6">
        <v>16</v>
      </c>
      <c r="C27" s="6">
        <v>17</v>
      </c>
      <c r="D27" s="6" t="s">
        <v>154</v>
      </c>
      <c r="E27" s="6" t="s">
        <v>145</v>
      </c>
      <c r="F27" s="6" t="s">
        <v>146</v>
      </c>
      <c r="G27" s="6" t="s">
        <v>147</v>
      </c>
      <c r="H27" s="6" t="s">
        <v>148</v>
      </c>
      <c r="I27" s="6" t="s">
        <v>153</v>
      </c>
      <c r="J27" s="6" t="s">
        <v>150</v>
      </c>
      <c r="K27" s="6" t="s">
        <v>151</v>
      </c>
      <c r="L27" s="6" t="s">
        <v>655</v>
      </c>
      <c r="M27" s="6" t="s">
        <v>323</v>
      </c>
      <c r="N27" s="6" t="s">
        <v>582</v>
      </c>
      <c r="O27" s="6" t="s">
        <v>5</v>
      </c>
      <c r="P27" s="6" t="s">
        <v>642</v>
      </c>
      <c r="Q27" s="6" t="s">
        <v>639</v>
      </c>
      <c r="R27" s="6" t="s">
        <v>149</v>
      </c>
      <c r="S27" s="34" t="s">
        <v>152</v>
      </c>
    </row>
    <row r="28" spans="1:19" ht="204" x14ac:dyDescent="0.25">
      <c r="A28" s="16">
        <f t="shared" si="0"/>
        <v>26</v>
      </c>
      <c r="B28" s="6">
        <v>17</v>
      </c>
      <c r="C28" s="6">
        <v>18</v>
      </c>
      <c r="D28" s="6" t="s">
        <v>167</v>
      </c>
      <c r="E28" s="6" t="s">
        <v>163</v>
      </c>
      <c r="F28" s="6" t="s">
        <v>164</v>
      </c>
      <c r="G28" s="6" t="s">
        <v>165</v>
      </c>
      <c r="H28" s="6" t="s">
        <v>166</v>
      </c>
      <c r="I28" s="6" t="s">
        <v>170</v>
      </c>
      <c r="J28" s="6" t="s">
        <v>169</v>
      </c>
      <c r="K28" s="6" t="s">
        <v>171</v>
      </c>
      <c r="L28" s="6" t="s">
        <v>654</v>
      </c>
      <c r="M28" s="6" t="s">
        <v>323</v>
      </c>
      <c r="N28" s="6" t="s">
        <v>582</v>
      </c>
      <c r="O28" s="6" t="s">
        <v>5</v>
      </c>
      <c r="P28" s="6" t="s">
        <v>130</v>
      </c>
      <c r="Q28" s="7" t="s">
        <v>549</v>
      </c>
      <c r="R28" s="6" t="s">
        <v>168</v>
      </c>
      <c r="S28" s="34" t="s">
        <v>162</v>
      </c>
    </row>
    <row r="29" spans="1:19" ht="178.5" x14ac:dyDescent="0.25">
      <c r="A29" s="16">
        <f t="shared" si="0"/>
        <v>27</v>
      </c>
      <c r="B29" s="6">
        <v>18</v>
      </c>
      <c r="C29" s="6">
        <v>19</v>
      </c>
      <c r="D29" s="6" t="s">
        <v>228</v>
      </c>
      <c r="E29" s="6" t="s">
        <v>220</v>
      </c>
      <c r="F29" s="6" t="s">
        <v>221</v>
      </c>
      <c r="G29" s="6" t="s">
        <v>222</v>
      </c>
      <c r="H29" s="6" t="s">
        <v>223</v>
      </c>
      <c r="I29" s="6" t="s">
        <v>227</v>
      </c>
      <c r="J29" s="6" t="s">
        <v>226</v>
      </c>
      <c r="K29" s="6" t="s">
        <v>225</v>
      </c>
      <c r="L29" s="6" t="s">
        <v>652</v>
      </c>
      <c r="M29" s="6" t="s">
        <v>323</v>
      </c>
      <c r="N29" s="6" t="s">
        <v>581</v>
      </c>
      <c r="O29" s="6" t="s">
        <v>329</v>
      </c>
      <c r="P29" s="6" t="s">
        <v>130</v>
      </c>
      <c r="Q29" s="6" t="s">
        <v>640</v>
      </c>
      <c r="R29" s="6" t="s">
        <v>224</v>
      </c>
      <c r="S29" s="34" t="s">
        <v>229</v>
      </c>
    </row>
    <row r="30" spans="1:19" ht="178.5" x14ac:dyDescent="0.25">
      <c r="A30" s="16">
        <f t="shared" si="0"/>
        <v>28</v>
      </c>
      <c r="B30" s="6">
        <v>19</v>
      </c>
      <c r="C30" s="6">
        <v>20</v>
      </c>
      <c r="D30" s="6" t="s">
        <v>58</v>
      </c>
      <c r="E30" s="6" t="s">
        <v>55</v>
      </c>
      <c r="F30" s="6" t="s">
        <v>56</v>
      </c>
      <c r="G30" s="6" t="s">
        <v>2</v>
      </c>
      <c r="H30" s="6" t="s">
        <v>57</v>
      </c>
      <c r="I30" s="6" t="s">
        <v>124</v>
      </c>
      <c r="J30" s="6" t="s">
        <v>90</v>
      </c>
      <c r="K30" s="6" t="s">
        <v>15</v>
      </c>
      <c r="L30" s="6" t="s">
        <v>651</v>
      </c>
      <c r="M30" s="6" t="s">
        <v>236</v>
      </c>
      <c r="N30" s="6" t="s">
        <v>581</v>
      </c>
      <c r="O30" s="6" t="s">
        <v>329</v>
      </c>
      <c r="P30" s="6" t="s">
        <v>8</v>
      </c>
      <c r="Q30" s="6" t="s">
        <v>715</v>
      </c>
      <c r="R30" s="6" t="s">
        <v>125</v>
      </c>
      <c r="S30" s="34" t="s">
        <v>126</v>
      </c>
    </row>
    <row r="31" spans="1:19" ht="178.5" x14ac:dyDescent="0.25">
      <c r="A31" s="16">
        <f t="shared" si="0"/>
        <v>29</v>
      </c>
      <c r="B31" s="6">
        <v>19</v>
      </c>
      <c r="C31" s="6">
        <v>21</v>
      </c>
      <c r="D31" s="6" t="s">
        <v>301</v>
      </c>
      <c r="E31" s="6" t="s">
        <v>298</v>
      </c>
      <c r="F31" s="6" t="s">
        <v>299</v>
      </c>
      <c r="G31" s="6" t="s">
        <v>2</v>
      </c>
      <c r="H31" s="6" t="s">
        <v>300</v>
      </c>
      <c r="I31" s="6" t="s">
        <v>305</v>
      </c>
      <c r="J31" s="6" t="s">
        <v>304</v>
      </c>
      <c r="K31" s="6" t="s">
        <v>15</v>
      </c>
      <c r="L31" s="6" t="s">
        <v>651</v>
      </c>
      <c r="M31" s="6" t="s">
        <v>236</v>
      </c>
      <c r="N31" s="6" t="s">
        <v>581</v>
      </c>
      <c r="O31" s="6" t="s">
        <v>329</v>
      </c>
      <c r="P31" s="6" t="s">
        <v>8</v>
      </c>
      <c r="Q31" s="6" t="s">
        <v>715</v>
      </c>
      <c r="R31" s="6" t="s">
        <v>307</v>
      </c>
      <c r="S31" s="34" t="s">
        <v>306</v>
      </c>
    </row>
    <row r="32" spans="1:19" ht="178.5" x14ac:dyDescent="0.25">
      <c r="A32" s="16">
        <f t="shared" si="0"/>
        <v>30</v>
      </c>
      <c r="B32" s="6">
        <v>19</v>
      </c>
      <c r="C32" s="6">
        <v>22</v>
      </c>
      <c r="D32" s="6" t="s">
        <v>54</v>
      </c>
      <c r="E32" s="6" t="s">
        <v>43</v>
      </c>
      <c r="F32" s="6" t="s">
        <v>44</v>
      </c>
      <c r="G32" s="6" t="s">
        <v>2</v>
      </c>
      <c r="H32" s="6" t="s">
        <v>45</v>
      </c>
      <c r="I32" s="8" t="s">
        <v>49</v>
      </c>
      <c r="J32" s="6" t="s">
        <v>47</v>
      </c>
      <c r="K32" s="6" t="s">
        <v>15</v>
      </c>
      <c r="L32" s="6" t="s">
        <v>651</v>
      </c>
      <c r="M32" s="6" t="s">
        <v>236</v>
      </c>
      <c r="N32" s="6" t="s">
        <v>581</v>
      </c>
      <c r="O32" s="6" t="s">
        <v>329</v>
      </c>
      <c r="P32" s="6" t="s">
        <v>8</v>
      </c>
      <c r="Q32" s="6" t="s">
        <v>716</v>
      </c>
      <c r="R32" s="6" t="s">
        <v>46</v>
      </c>
      <c r="S32" s="34" t="s">
        <v>48</v>
      </c>
    </row>
    <row r="33" spans="1:19" ht="165.75" x14ac:dyDescent="0.25">
      <c r="A33" s="16">
        <f t="shared" si="0"/>
        <v>31</v>
      </c>
      <c r="B33" s="6">
        <v>19</v>
      </c>
      <c r="C33" s="6">
        <v>23</v>
      </c>
      <c r="D33" s="6" t="s">
        <v>30</v>
      </c>
      <c r="E33" s="6" t="s">
        <v>26</v>
      </c>
      <c r="F33" s="6" t="s">
        <v>27</v>
      </c>
      <c r="G33" s="6" t="s">
        <v>2</v>
      </c>
      <c r="H33" s="6" t="s">
        <v>28</v>
      </c>
      <c r="I33" s="6" t="s">
        <v>29</v>
      </c>
      <c r="J33" s="6" t="s">
        <v>99</v>
      </c>
      <c r="K33" s="6" t="s">
        <v>15</v>
      </c>
      <c r="L33" s="6" t="s">
        <v>651</v>
      </c>
      <c r="M33" s="6" t="s">
        <v>236</v>
      </c>
      <c r="N33" s="6" t="s">
        <v>581</v>
      </c>
      <c r="O33" s="6" t="s">
        <v>329</v>
      </c>
      <c r="P33" s="6" t="s">
        <v>8</v>
      </c>
      <c r="Q33" s="6" t="s">
        <v>699</v>
      </c>
      <c r="R33" s="6" t="s">
        <v>31</v>
      </c>
      <c r="S33" s="34" t="s">
        <v>25</v>
      </c>
    </row>
    <row r="34" spans="1:19" ht="191.25" x14ac:dyDescent="0.25">
      <c r="A34" s="16">
        <f t="shared" si="0"/>
        <v>32</v>
      </c>
      <c r="B34" s="6">
        <v>19</v>
      </c>
      <c r="C34" s="6">
        <v>24</v>
      </c>
      <c r="D34" s="6" t="s">
        <v>53</v>
      </c>
      <c r="E34" s="6" t="s">
        <v>50</v>
      </c>
      <c r="F34" s="6" t="s">
        <v>51</v>
      </c>
      <c r="G34" s="6" t="s">
        <v>2</v>
      </c>
      <c r="H34" s="6" t="s">
        <v>52</v>
      </c>
      <c r="I34" s="6" t="s">
        <v>312</v>
      </c>
      <c r="J34" s="6" t="s">
        <v>41</v>
      </c>
      <c r="K34" s="6" t="s">
        <v>15</v>
      </c>
      <c r="L34" s="6" t="s">
        <v>651</v>
      </c>
      <c r="M34" s="6" t="s">
        <v>236</v>
      </c>
      <c r="N34" s="6" t="s">
        <v>581</v>
      </c>
      <c r="O34" s="6" t="s">
        <v>329</v>
      </c>
      <c r="P34" s="6" t="s">
        <v>8</v>
      </c>
      <c r="Q34" s="6" t="s">
        <v>641</v>
      </c>
      <c r="R34" s="6" t="s">
        <v>311</v>
      </c>
      <c r="S34" s="34" t="s">
        <v>313</v>
      </c>
    </row>
    <row r="35" spans="1:19" ht="178.5" x14ac:dyDescent="0.25">
      <c r="A35" s="16">
        <f t="shared" si="0"/>
        <v>33</v>
      </c>
      <c r="B35" s="6">
        <v>19</v>
      </c>
      <c r="C35" s="6">
        <v>25</v>
      </c>
      <c r="D35" s="6" t="s">
        <v>19</v>
      </c>
      <c r="E35" s="6" t="s">
        <v>16</v>
      </c>
      <c r="F35" s="6" t="s">
        <v>17</v>
      </c>
      <c r="G35" s="6" t="s">
        <v>2</v>
      </c>
      <c r="H35" s="6" t="s">
        <v>18</v>
      </c>
      <c r="I35" s="6" t="s">
        <v>20</v>
      </c>
      <c r="J35" s="6" t="s">
        <v>41</v>
      </c>
      <c r="K35" s="6" t="s">
        <v>15</v>
      </c>
      <c r="L35" s="6" t="s">
        <v>651</v>
      </c>
      <c r="M35" s="6" t="s">
        <v>236</v>
      </c>
      <c r="N35" s="6" t="s">
        <v>322</v>
      </c>
      <c r="O35" s="6" t="s">
        <v>329</v>
      </c>
      <c r="P35" s="6" t="s">
        <v>8</v>
      </c>
      <c r="Q35" s="6" t="s">
        <v>23</v>
      </c>
      <c r="R35" s="6" t="s">
        <v>21</v>
      </c>
      <c r="S35" s="34" t="s">
        <v>32</v>
      </c>
    </row>
    <row r="36" spans="1:19" ht="204" x14ac:dyDescent="0.25">
      <c r="A36" s="16">
        <f t="shared" si="0"/>
        <v>34</v>
      </c>
      <c r="B36" s="6">
        <v>20</v>
      </c>
      <c r="C36" s="6">
        <v>26</v>
      </c>
      <c r="D36" s="6" t="s">
        <v>247</v>
      </c>
      <c r="E36" s="6" t="s">
        <v>239</v>
      </c>
      <c r="F36" s="6" t="s">
        <v>240</v>
      </c>
      <c r="G36" s="6" t="s">
        <v>241</v>
      </c>
      <c r="H36" s="6" t="s">
        <v>242</v>
      </c>
      <c r="I36" s="6" t="s">
        <v>245</v>
      </c>
      <c r="J36" s="6" t="s">
        <v>583</v>
      </c>
      <c r="K36" s="6" t="s">
        <v>15</v>
      </c>
      <c r="L36" s="6" t="s">
        <v>660</v>
      </c>
      <c r="M36" s="6" t="s">
        <v>236</v>
      </c>
      <c r="N36" s="6" t="s">
        <v>5</v>
      </c>
      <c r="O36" s="6" t="s">
        <v>5</v>
      </c>
      <c r="P36" s="6" t="s">
        <v>8</v>
      </c>
      <c r="Q36" s="6" t="s">
        <v>552</v>
      </c>
      <c r="R36" s="6" t="s">
        <v>243</v>
      </c>
      <c r="S36" s="34" t="s">
        <v>246</v>
      </c>
    </row>
    <row r="37" spans="1:19" ht="395.25" x14ac:dyDescent="0.25">
      <c r="A37" s="16">
        <f t="shared" si="0"/>
        <v>35</v>
      </c>
      <c r="B37" s="6">
        <v>21</v>
      </c>
      <c r="C37" s="6">
        <v>27</v>
      </c>
      <c r="D37" s="6" t="s">
        <v>282</v>
      </c>
      <c r="E37" s="6" t="s">
        <v>278</v>
      </c>
      <c r="F37" s="6" t="s">
        <v>279</v>
      </c>
      <c r="G37" s="6" t="s">
        <v>280</v>
      </c>
      <c r="H37" s="6" t="s">
        <v>281</v>
      </c>
      <c r="I37" s="6" t="s">
        <v>284</v>
      </c>
      <c r="J37" s="6" t="s">
        <v>199</v>
      </c>
      <c r="K37" s="6" t="s">
        <v>285</v>
      </c>
      <c r="L37" s="6" t="s">
        <v>650</v>
      </c>
      <c r="M37" s="6" t="s">
        <v>236</v>
      </c>
      <c r="N37" s="6" t="s">
        <v>5</v>
      </c>
      <c r="O37" s="6" t="s">
        <v>5</v>
      </c>
      <c r="P37" s="6" t="s">
        <v>642</v>
      </c>
      <c r="Q37" s="6" t="s">
        <v>717</v>
      </c>
      <c r="R37" s="6" t="s">
        <v>283</v>
      </c>
      <c r="S37" s="34" t="s">
        <v>574</v>
      </c>
    </row>
    <row r="38" spans="1:19" ht="204" x14ac:dyDescent="0.25">
      <c r="A38" s="16">
        <f t="shared" si="0"/>
        <v>36</v>
      </c>
      <c r="B38" s="6">
        <v>22</v>
      </c>
      <c r="C38" s="6">
        <v>28</v>
      </c>
      <c r="D38" s="6" t="s">
        <v>234</v>
      </c>
      <c r="E38" s="6" t="s">
        <v>230</v>
      </c>
      <c r="F38" s="6" t="s">
        <v>231</v>
      </c>
      <c r="G38" s="6" t="s">
        <v>232</v>
      </c>
      <c r="H38" s="6" t="s">
        <v>233</v>
      </c>
      <c r="I38" s="6" t="s">
        <v>237</v>
      </c>
      <c r="J38" s="6" t="s">
        <v>235</v>
      </c>
      <c r="K38" s="6" t="s">
        <v>212</v>
      </c>
      <c r="L38" s="6" t="s">
        <v>649</v>
      </c>
      <c r="M38" s="6" t="s">
        <v>236</v>
      </c>
      <c r="N38" s="6" t="s">
        <v>322</v>
      </c>
      <c r="O38" s="6" t="s">
        <v>329</v>
      </c>
      <c r="P38" s="6" t="s">
        <v>8</v>
      </c>
      <c r="Q38" s="13" t="s">
        <v>700</v>
      </c>
      <c r="R38" s="9" t="s">
        <v>321</v>
      </c>
      <c r="S38" s="34" t="s">
        <v>238</v>
      </c>
    </row>
    <row r="39" spans="1:19" ht="191.25" x14ac:dyDescent="0.25">
      <c r="A39" s="16">
        <f t="shared" si="0"/>
        <v>37</v>
      </c>
      <c r="B39" s="6">
        <v>23</v>
      </c>
      <c r="C39" s="6">
        <v>29</v>
      </c>
      <c r="D39" s="6" t="s">
        <v>207</v>
      </c>
      <c r="E39" s="6" t="s">
        <v>204</v>
      </c>
      <c r="F39" s="6" t="s">
        <v>205</v>
      </c>
      <c r="G39" s="6" t="s">
        <v>165</v>
      </c>
      <c r="H39" s="6" t="s">
        <v>206</v>
      </c>
      <c r="I39" s="6" t="s">
        <v>210</v>
      </c>
      <c r="J39" s="6" t="s">
        <v>209</v>
      </c>
      <c r="K39" s="6" t="s">
        <v>212</v>
      </c>
      <c r="L39" s="6" t="s">
        <v>649</v>
      </c>
      <c r="M39" s="6" t="s">
        <v>236</v>
      </c>
      <c r="N39" s="6" t="s">
        <v>5</v>
      </c>
      <c r="O39" s="6" t="s">
        <v>5</v>
      </c>
      <c r="P39" s="6" t="s">
        <v>130</v>
      </c>
      <c r="Q39" s="6" t="s">
        <v>643</v>
      </c>
      <c r="R39" s="6" t="s">
        <v>208</v>
      </c>
      <c r="S39" s="34" t="s">
        <v>211</v>
      </c>
    </row>
    <row r="40" spans="1:19" ht="204" x14ac:dyDescent="0.25">
      <c r="A40" s="16">
        <f t="shared" si="0"/>
        <v>38</v>
      </c>
      <c r="B40" s="6">
        <v>24</v>
      </c>
      <c r="C40" s="6">
        <v>30</v>
      </c>
      <c r="D40" s="6" t="s">
        <v>290</v>
      </c>
      <c r="E40" s="6" t="s">
        <v>286</v>
      </c>
      <c r="F40" s="6" t="s">
        <v>287</v>
      </c>
      <c r="G40" s="6" t="s">
        <v>288</v>
      </c>
      <c r="H40" s="6" t="s">
        <v>289</v>
      </c>
      <c r="I40" s="6" t="s">
        <v>295</v>
      </c>
      <c r="J40" s="6" t="s">
        <v>111</v>
      </c>
      <c r="K40" s="6" t="s">
        <v>291</v>
      </c>
      <c r="L40" s="6" t="s">
        <v>584</v>
      </c>
      <c r="M40" s="6" t="s">
        <v>324</v>
      </c>
      <c r="N40" s="6" t="s">
        <v>5</v>
      </c>
      <c r="O40" s="6" t="s">
        <v>5</v>
      </c>
      <c r="P40" s="6" t="s">
        <v>642</v>
      </c>
      <c r="Q40" s="13" t="s">
        <v>559</v>
      </c>
      <c r="R40" s="6" t="s">
        <v>328</v>
      </c>
      <c r="S40" s="34" t="s">
        <v>297</v>
      </c>
    </row>
    <row r="41" spans="1:19" ht="204" x14ac:dyDescent="0.25">
      <c r="A41" s="16">
        <f t="shared" si="0"/>
        <v>39</v>
      </c>
      <c r="B41" s="6">
        <v>24</v>
      </c>
      <c r="C41" s="6">
        <v>30</v>
      </c>
      <c r="D41" s="6" t="s">
        <v>290</v>
      </c>
      <c r="E41" s="6" t="s">
        <v>286</v>
      </c>
      <c r="F41" s="6" t="s">
        <v>287</v>
      </c>
      <c r="G41" s="6" t="s">
        <v>288</v>
      </c>
      <c r="H41" s="6" t="s">
        <v>289</v>
      </c>
      <c r="I41" s="6" t="s">
        <v>295</v>
      </c>
      <c r="J41" s="6" t="s">
        <v>296</v>
      </c>
      <c r="K41" s="6" t="s">
        <v>291</v>
      </c>
      <c r="L41" s="6" t="s">
        <v>584</v>
      </c>
      <c r="M41" s="6" t="s">
        <v>324</v>
      </c>
      <c r="N41" s="6" t="s">
        <v>5</v>
      </c>
      <c r="O41" s="6" t="s">
        <v>5</v>
      </c>
      <c r="P41" s="6" t="s">
        <v>642</v>
      </c>
      <c r="Q41" s="6" t="s">
        <v>553</v>
      </c>
      <c r="R41" s="6" t="s">
        <v>292</v>
      </c>
      <c r="S41" s="34" t="s">
        <v>297</v>
      </c>
    </row>
    <row r="42" spans="1:19" ht="204" x14ac:dyDescent="0.25">
      <c r="A42" s="16">
        <f t="shared" si="0"/>
        <v>40</v>
      </c>
      <c r="B42" s="6">
        <v>24</v>
      </c>
      <c r="C42" s="6">
        <v>30</v>
      </c>
      <c r="D42" s="6" t="s">
        <v>290</v>
      </c>
      <c r="E42" s="6" t="s">
        <v>286</v>
      </c>
      <c r="F42" s="6" t="s">
        <v>287</v>
      </c>
      <c r="G42" s="6" t="s">
        <v>288</v>
      </c>
      <c r="H42" s="6" t="s">
        <v>289</v>
      </c>
      <c r="I42" s="6" t="s">
        <v>295</v>
      </c>
      <c r="J42" s="6" t="s">
        <v>294</v>
      </c>
      <c r="K42" s="6" t="s">
        <v>291</v>
      </c>
      <c r="L42" s="6" t="s">
        <v>584</v>
      </c>
      <c r="M42" s="6" t="s">
        <v>324</v>
      </c>
      <c r="N42" s="6" t="s">
        <v>5</v>
      </c>
      <c r="O42" s="6" t="s">
        <v>5</v>
      </c>
      <c r="P42" s="6" t="s">
        <v>642</v>
      </c>
      <c r="Q42" s="13" t="s">
        <v>701</v>
      </c>
      <c r="R42" s="6" t="s">
        <v>293</v>
      </c>
      <c r="S42" s="34" t="s">
        <v>297</v>
      </c>
    </row>
    <row r="43" spans="1:19" ht="204" x14ac:dyDescent="0.25">
      <c r="A43" s="16">
        <f t="shared" si="0"/>
        <v>41</v>
      </c>
      <c r="B43" s="6">
        <v>25</v>
      </c>
      <c r="C43" s="11">
        <v>31</v>
      </c>
      <c r="D43" s="11" t="s">
        <v>263</v>
      </c>
      <c r="E43" s="11" t="s">
        <v>258</v>
      </c>
      <c r="F43" s="11" t="s">
        <v>331</v>
      </c>
      <c r="G43" s="11" t="s">
        <v>332</v>
      </c>
      <c r="H43" s="11" t="s">
        <v>333</v>
      </c>
      <c r="I43" s="11" t="s">
        <v>260</v>
      </c>
      <c r="J43" s="11" t="s">
        <v>262</v>
      </c>
      <c r="K43" s="11" t="s">
        <v>259</v>
      </c>
      <c r="L43" s="11" t="s">
        <v>554</v>
      </c>
      <c r="M43" s="11" t="s">
        <v>554</v>
      </c>
      <c r="N43" s="11" t="s">
        <v>322</v>
      </c>
      <c r="O43" s="11" t="s">
        <v>329</v>
      </c>
      <c r="P43" s="11" t="s">
        <v>130</v>
      </c>
      <c r="Q43" s="11" t="s">
        <v>703</v>
      </c>
      <c r="R43" s="11" t="s">
        <v>702</v>
      </c>
      <c r="S43" s="35" t="s">
        <v>261</v>
      </c>
    </row>
    <row r="44" spans="1:19" ht="344.25" x14ac:dyDescent="0.25">
      <c r="A44" s="16">
        <f t="shared" si="0"/>
        <v>42</v>
      </c>
      <c r="B44" s="6">
        <v>26</v>
      </c>
      <c r="C44" s="6">
        <v>32</v>
      </c>
      <c r="D44" s="6" t="s">
        <v>273</v>
      </c>
      <c r="E44" s="6" t="s">
        <v>268</v>
      </c>
      <c r="F44" s="6" t="s">
        <v>269</v>
      </c>
      <c r="G44" s="6" t="s">
        <v>270</v>
      </c>
      <c r="H44" s="6" t="s">
        <v>271</v>
      </c>
      <c r="I44" s="6" t="s">
        <v>275</v>
      </c>
      <c r="J44" s="6" t="s">
        <v>70</v>
      </c>
      <c r="K44" s="6" t="s">
        <v>274</v>
      </c>
      <c r="L44" s="6" t="s">
        <v>276</v>
      </c>
      <c r="M44" s="6" t="s">
        <v>276</v>
      </c>
      <c r="N44" s="6" t="s">
        <v>5</v>
      </c>
      <c r="O44" s="6" t="s">
        <v>5</v>
      </c>
      <c r="P44" s="6" t="s">
        <v>642</v>
      </c>
      <c r="Q44" s="6" t="s">
        <v>704</v>
      </c>
      <c r="R44" s="6" t="s">
        <v>272</v>
      </c>
      <c r="S44" s="34" t="s">
        <v>277</v>
      </c>
    </row>
    <row r="45" spans="1:19" ht="178.5" x14ac:dyDescent="0.25">
      <c r="A45" s="16">
        <f t="shared" si="0"/>
        <v>43</v>
      </c>
      <c r="B45" s="6">
        <v>26</v>
      </c>
      <c r="C45" s="6">
        <v>32</v>
      </c>
      <c r="D45" s="6" t="s">
        <v>273</v>
      </c>
      <c r="E45" s="6" t="s">
        <v>268</v>
      </c>
      <c r="F45" s="6" t="s">
        <v>269</v>
      </c>
      <c r="G45" s="6" t="s">
        <v>270</v>
      </c>
      <c r="H45" s="6" t="s">
        <v>271</v>
      </c>
      <c r="I45" s="6" t="s">
        <v>275</v>
      </c>
      <c r="J45" s="6" t="s">
        <v>70</v>
      </c>
      <c r="K45" s="6" t="s">
        <v>274</v>
      </c>
      <c r="L45" s="6" t="s">
        <v>276</v>
      </c>
      <c r="M45" s="6" t="s">
        <v>276</v>
      </c>
      <c r="N45" s="6" t="s">
        <v>5</v>
      </c>
      <c r="O45" s="6" t="s">
        <v>5</v>
      </c>
      <c r="P45" s="6" t="s">
        <v>642</v>
      </c>
      <c r="Q45" s="6" t="s">
        <v>705</v>
      </c>
      <c r="R45" s="6" t="s">
        <v>318</v>
      </c>
      <c r="S45" s="34" t="s">
        <v>277</v>
      </c>
    </row>
    <row r="46" spans="1:19" ht="191.25" x14ac:dyDescent="0.25">
      <c r="A46" s="16">
        <f t="shared" si="0"/>
        <v>44</v>
      </c>
      <c r="B46" s="6">
        <v>26</v>
      </c>
      <c r="C46" s="6">
        <v>32</v>
      </c>
      <c r="D46" s="6"/>
      <c r="E46" s="6" t="s">
        <v>268</v>
      </c>
      <c r="F46" s="6" t="s">
        <v>338</v>
      </c>
      <c r="G46" s="6" t="s">
        <v>335</v>
      </c>
      <c r="H46" s="6" t="s">
        <v>339</v>
      </c>
      <c r="I46" s="6" t="s">
        <v>275</v>
      </c>
      <c r="J46" s="6" t="s">
        <v>358</v>
      </c>
      <c r="K46" s="6" t="s">
        <v>274</v>
      </c>
      <c r="L46" s="6" t="s">
        <v>276</v>
      </c>
      <c r="M46" s="6" t="s">
        <v>276</v>
      </c>
      <c r="N46" s="6" t="s">
        <v>5</v>
      </c>
      <c r="O46" s="6" t="s">
        <v>5</v>
      </c>
      <c r="P46" s="6" t="s">
        <v>130</v>
      </c>
      <c r="Q46" s="13" t="s">
        <v>644</v>
      </c>
      <c r="R46" s="6" t="s">
        <v>359</v>
      </c>
      <c r="S46" s="34" t="s">
        <v>277</v>
      </c>
    </row>
    <row r="47" spans="1:19" ht="204" x14ac:dyDescent="0.25">
      <c r="A47" s="16">
        <f t="shared" si="0"/>
        <v>45</v>
      </c>
      <c r="B47" s="6">
        <v>27</v>
      </c>
      <c r="C47" s="6">
        <v>33</v>
      </c>
      <c r="D47" s="6" t="s">
        <v>545</v>
      </c>
      <c r="E47" s="6" t="s">
        <v>542</v>
      </c>
      <c r="F47" s="6" t="s">
        <v>543</v>
      </c>
      <c r="G47" s="6" t="s">
        <v>248</v>
      </c>
      <c r="H47" s="6" t="s">
        <v>544</v>
      </c>
      <c r="I47" s="6" t="s">
        <v>548</v>
      </c>
      <c r="J47" s="6" t="s">
        <v>477</v>
      </c>
      <c r="K47" s="6" t="s">
        <v>547</v>
      </c>
      <c r="L47" s="6" t="s">
        <v>648</v>
      </c>
      <c r="M47" s="6" t="s">
        <v>236</v>
      </c>
      <c r="N47" s="6" t="s">
        <v>581</v>
      </c>
      <c r="O47" s="6" t="s">
        <v>329</v>
      </c>
      <c r="P47" s="6" t="s">
        <v>8</v>
      </c>
      <c r="Q47" s="6" t="s">
        <v>645</v>
      </c>
      <c r="R47" s="6" t="s">
        <v>546</v>
      </c>
      <c r="S47" s="36" t="s">
        <v>541</v>
      </c>
    </row>
    <row r="48" spans="1:19" ht="165.75" x14ac:dyDescent="0.25">
      <c r="A48" s="16">
        <f t="shared" si="0"/>
        <v>46</v>
      </c>
      <c r="B48" s="6">
        <v>28</v>
      </c>
      <c r="C48" s="6">
        <v>34</v>
      </c>
      <c r="D48" s="6"/>
      <c r="E48" s="6" t="s">
        <v>347</v>
      </c>
      <c r="F48" s="6" t="s">
        <v>348</v>
      </c>
      <c r="G48" s="6" t="s">
        <v>345</v>
      </c>
      <c r="H48" s="6" t="s">
        <v>349</v>
      </c>
      <c r="I48" s="6" t="s">
        <v>353</v>
      </c>
      <c r="J48" s="6" t="s">
        <v>617</v>
      </c>
      <c r="K48" s="6" t="s">
        <v>361</v>
      </c>
      <c r="L48" s="6" t="s">
        <v>324</v>
      </c>
      <c r="M48" s="6" t="s">
        <v>324</v>
      </c>
      <c r="N48" s="6" t="s">
        <v>322</v>
      </c>
      <c r="O48" s="6" t="s">
        <v>329</v>
      </c>
      <c r="P48" s="6" t="s">
        <v>642</v>
      </c>
      <c r="Q48" s="13" t="s">
        <v>646</v>
      </c>
      <c r="R48" s="6" t="s">
        <v>360</v>
      </c>
      <c r="S48" s="34" t="s">
        <v>354</v>
      </c>
    </row>
    <row r="49" spans="1:19" ht="191.25" x14ac:dyDescent="0.25">
      <c r="A49" s="16">
        <f t="shared" si="0"/>
        <v>47</v>
      </c>
      <c r="B49" s="6">
        <v>29</v>
      </c>
      <c r="C49" s="6">
        <v>35</v>
      </c>
      <c r="D49" s="6" t="s">
        <v>203</v>
      </c>
      <c r="E49" s="6" t="s">
        <v>193</v>
      </c>
      <c r="F49" s="6" t="s">
        <v>194</v>
      </c>
      <c r="G49" s="6" t="s">
        <v>195</v>
      </c>
      <c r="H49" s="6" t="s">
        <v>196</v>
      </c>
      <c r="I49" s="6" t="s">
        <v>200</v>
      </c>
      <c r="J49" s="6" t="s">
        <v>199</v>
      </c>
      <c r="K49" s="6" t="s">
        <v>201</v>
      </c>
      <c r="L49" s="6" t="s">
        <v>653</v>
      </c>
      <c r="M49" s="6" t="s">
        <v>323</v>
      </c>
      <c r="N49" s="6" t="s">
        <v>5</v>
      </c>
      <c r="O49" s="6" t="s">
        <v>5</v>
      </c>
      <c r="P49" s="6" t="s">
        <v>130</v>
      </c>
      <c r="Q49" s="6" t="s">
        <v>647</v>
      </c>
      <c r="R49" s="6" t="s">
        <v>198</v>
      </c>
      <c r="S49" s="34" t="s">
        <v>202</v>
      </c>
    </row>
    <row r="50" spans="1:19" ht="165.75" x14ac:dyDescent="0.25">
      <c r="A50" s="16">
        <f t="shared" si="0"/>
        <v>48</v>
      </c>
      <c r="B50" s="6">
        <v>29</v>
      </c>
      <c r="C50" s="6">
        <v>35</v>
      </c>
      <c r="D50" s="6" t="s">
        <v>337</v>
      </c>
      <c r="E50" s="6" t="s">
        <v>193</v>
      </c>
      <c r="F50" s="6" t="s">
        <v>334</v>
      </c>
      <c r="G50" s="6" t="s">
        <v>335</v>
      </c>
      <c r="H50" s="6" t="s">
        <v>336</v>
      </c>
      <c r="I50" s="6" t="s">
        <v>200</v>
      </c>
      <c r="J50" s="6" t="s">
        <v>226</v>
      </c>
      <c r="K50" s="6" t="s">
        <v>201</v>
      </c>
      <c r="L50" s="6" t="s">
        <v>653</v>
      </c>
      <c r="M50" s="6" t="s">
        <v>323</v>
      </c>
      <c r="N50" s="6" t="s">
        <v>5</v>
      </c>
      <c r="O50" s="6" t="s">
        <v>5</v>
      </c>
      <c r="P50" s="6" t="s">
        <v>130</v>
      </c>
      <c r="Q50" s="7" t="s">
        <v>706</v>
      </c>
      <c r="R50" s="6" t="s">
        <v>357</v>
      </c>
      <c r="S50" s="34" t="s">
        <v>202</v>
      </c>
    </row>
    <row r="51" spans="1:19" x14ac:dyDescent="0.25">
      <c r="C51" s="16"/>
      <c r="D51" s="3"/>
      <c r="E51" s="3"/>
      <c r="F51" s="3"/>
      <c r="G51" s="3"/>
      <c r="H51" s="3"/>
      <c r="I51" s="3"/>
      <c r="J51" s="3"/>
      <c r="K51" s="3"/>
      <c r="L51" s="3"/>
      <c r="M51" s="3"/>
      <c r="N51" s="3"/>
      <c r="O51" s="3"/>
      <c r="P51" s="3"/>
      <c r="Q51" s="3"/>
      <c r="R51" s="15"/>
      <c r="S51" s="4"/>
    </row>
    <row r="52" spans="1:19" x14ac:dyDescent="0.25">
      <c r="C52" s="16"/>
      <c r="D52" s="3"/>
      <c r="E52" s="3"/>
      <c r="F52" s="3"/>
      <c r="G52" s="3"/>
      <c r="H52" s="3"/>
      <c r="I52" s="3"/>
      <c r="J52" s="3"/>
      <c r="K52" s="3"/>
      <c r="L52" s="3"/>
      <c r="M52" s="3"/>
      <c r="N52" s="3"/>
      <c r="O52" s="3"/>
      <c r="P52" s="3"/>
      <c r="Q52" s="3"/>
      <c r="R52" s="3"/>
      <c r="S52" s="4"/>
    </row>
    <row r="53" spans="1:19" x14ac:dyDescent="0.25">
      <c r="C53" s="16"/>
      <c r="D53" s="3"/>
      <c r="E53" s="3"/>
      <c r="F53" s="3"/>
      <c r="G53" s="3"/>
      <c r="H53" s="3"/>
      <c r="I53" s="3"/>
      <c r="J53" s="3"/>
      <c r="K53" s="3"/>
      <c r="L53" s="3"/>
      <c r="M53" s="3"/>
      <c r="N53" s="3"/>
      <c r="O53" s="3"/>
      <c r="P53" s="3"/>
      <c r="Q53" s="3"/>
      <c r="R53" s="3"/>
      <c r="S53" s="4"/>
    </row>
    <row r="54" spans="1:19" x14ac:dyDescent="0.25">
      <c r="C54" s="16"/>
      <c r="D54" s="3"/>
      <c r="E54" s="3"/>
      <c r="F54" s="3"/>
      <c r="G54" s="3"/>
      <c r="H54" s="3"/>
      <c r="I54" s="3"/>
      <c r="J54" s="3"/>
      <c r="K54" s="3"/>
      <c r="L54" s="3"/>
      <c r="M54" s="3"/>
      <c r="N54" s="3"/>
      <c r="O54" s="3"/>
      <c r="P54" s="3"/>
      <c r="Q54" s="3"/>
      <c r="R54" s="3"/>
      <c r="S54" s="4"/>
    </row>
    <row r="55" spans="1:19" x14ac:dyDescent="0.25">
      <c r="C55" s="16"/>
      <c r="D55" s="3"/>
      <c r="E55" s="3"/>
      <c r="F55" s="3"/>
      <c r="G55" s="3"/>
      <c r="H55" s="3"/>
      <c r="I55" s="3"/>
      <c r="J55" s="3"/>
      <c r="K55" s="3"/>
      <c r="L55" s="3"/>
      <c r="M55" s="3"/>
      <c r="N55" s="3"/>
      <c r="O55" s="3"/>
      <c r="P55" s="3"/>
      <c r="Q55" s="3"/>
      <c r="R55" s="3"/>
      <c r="S55" s="4"/>
    </row>
    <row r="56" spans="1:19" x14ac:dyDescent="0.25">
      <c r="C56" s="16"/>
      <c r="D56" s="3"/>
      <c r="E56" s="3"/>
      <c r="F56" s="3"/>
      <c r="G56" s="3"/>
      <c r="H56" s="3"/>
      <c r="I56" s="3"/>
      <c r="J56" s="3"/>
      <c r="K56" s="3"/>
      <c r="L56" s="3"/>
      <c r="M56" s="3"/>
      <c r="N56" s="3"/>
      <c r="O56" s="3"/>
      <c r="P56" s="3"/>
      <c r="Q56" s="3"/>
      <c r="R56" s="3"/>
      <c r="S56" s="4"/>
    </row>
    <row r="57" spans="1:19" x14ac:dyDescent="0.25">
      <c r="C57" s="16"/>
      <c r="D57" s="3"/>
      <c r="E57" s="3"/>
      <c r="F57" s="3"/>
      <c r="G57" s="3"/>
      <c r="H57" s="3"/>
      <c r="I57" s="3"/>
      <c r="J57" s="3"/>
      <c r="K57" s="3"/>
      <c r="L57" s="3"/>
      <c r="M57" s="3"/>
      <c r="N57" s="3"/>
      <c r="O57" s="3"/>
      <c r="P57" s="3"/>
      <c r="Q57" s="3"/>
      <c r="R57" s="3"/>
      <c r="S57" s="4"/>
    </row>
    <row r="58" spans="1:19" x14ac:dyDescent="0.25">
      <c r="C58" s="16"/>
      <c r="D58" s="3"/>
      <c r="E58" s="3"/>
      <c r="F58" s="3"/>
      <c r="G58" s="3"/>
      <c r="H58" s="3"/>
      <c r="I58" s="3"/>
      <c r="J58" s="3"/>
      <c r="K58" s="3"/>
      <c r="L58" s="3"/>
      <c r="M58" s="3"/>
      <c r="N58" s="3"/>
      <c r="O58" s="3"/>
      <c r="P58" s="3"/>
      <c r="Q58" s="3"/>
      <c r="R58" s="3"/>
      <c r="S58" s="4"/>
    </row>
    <row r="59" spans="1:19" x14ac:dyDescent="0.25">
      <c r="C59" s="16"/>
      <c r="D59" s="3"/>
      <c r="E59" s="3"/>
      <c r="F59" s="3"/>
      <c r="G59" s="3"/>
      <c r="H59" s="3"/>
      <c r="I59" s="3"/>
      <c r="J59" s="3"/>
      <c r="K59" s="3"/>
      <c r="L59" s="3"/>
      <c r="M59" s="3"/>
      <c r="N59" s="3"/>
      <c r="O59" s="3"/>
      <c r="P59" s="3"/>
      <c r="Q59" s="3"/>
      <c r="R59" s="3"/>
      <c r="S59" s="4"/>
    </row>
    <row r="60" spans="1:19" x14ac:dyDescent="0.25">
      <c r="C60" s="16"/>
      <c r="D60" s="3"/>
      <c r="E60" s="3"/>
      <c r="F60" s="3"/>
      <c r="G60" s="3"/>
      <c r="H60" s="3"/>
      <c r="I60" s="3"/>
      <c r="J60" s="3"/>
      <c r="K60" s="3"/>
      <c r="L60" s="3"/>
      <c r="M60" s="3"/>
      <c r="N60" s="3"/>
      <c r="O60" s="3"/>
      <c r="P60" s="3"/>
      <c r="Q60" s="3"/>
      <c r="R60" s="3"/>
      <c r="S60" s="4"/>
    </row>
    <row r="61" spans="1:19" x14ac:dyDescent="0.25">
      <c r="C61" s="16"/>
      <c r="D61" s="3"/>
      <c r="E61" s="3"/>
      <c r="F61" s="3"/>
      <c r="G61" s="3"/>
      <c r="H61" s="3"/>
      <c r="I61" s="3"/>
      <c r="J61" s="3"/>
      <c r="K61" s="3"/>
      <c r="L61" s="3"/>
      <c r="M61" s="3"/>
      <c r="N61" s="3"/>
      <c r="O61" s="3"/>
      <c r="P61" s="3"/>
      <c r="Q61" s="3"/>
      <c r="R61" s="3"/>
      <c r="S61" s="4"/>
    </row>
    <row r="62" spans="1:19" x14ac:dyDescent="0.25">
      <c r="C62" s="16"/>
      <c r="D62" s="3"/>
      <c r="E62" s="3"/>
      <c r="F62" s="3"/>
      <c r="G62" s="3"/>
      <c r="H62" s="3"/>
      <c r="I62" s="3"/>
      <c r="J62" s="3"/>
      <c r="K62" s="3"/>
      <c r="L62" s="3"/>
      <c r="M62" s="3"/>
      <c r="N62" s="3"/>
      <c r="O62" s="3"/>
      <c r="P62" s="3"/>
      <c r="Q62" s="3"/>
      <c r="R62" s="3"/>
      <c r="S62" s="4"/>
    </row>
    <row r="63" spans="1:19" x14ac:dyDescent="0.25">
      <c r="C63" s="16"/>
      <c r="D63" s="3"/>
      <c r="E63" s="3"/>
      <c r="F63" s="3"/>
      <c r="G63" s="3"/>
      <c r="H63" s="3"/>
      <c r="I63" s="3"/>
      <c r="J63" s="3"/>
      <c r="K63" s="3"/>
      <c r="L63" s="3"/>
      <c r="M63" s="3"/>
      <c r="N63" s="3"/>
      <c r="O63" s="3"/>
      <c r="P63" s="3"/>
      <c r="Q63" s="3"/>
      <c r="R63" s="3"/>
      <c r="S63" s="4"/>
    </row>
    <row r="64" spans="1:19" x14ac:dyDescent="0.25">
      <c r="C64" s="16"/>
      <c r="D64" s="3"/>
      <c r="E64" s="3"/>
      <c r="F64" s="3"/>
      <c r="G64" s="3"/>
      <c r="H64" s="3"/>
      <c r="I64" s="3"/>
      <c r="J64" s="3"/>
      <c r="K64" s="3"/>
      <c r="L64" s="3"/>
      <c r="M64" s="3"/>
      <c r="N64" s="3"/>
      <c r="O64" s="3"/>
      <c r="P64" s="3"/>
      <c r="Q64" s="3"/>
      <c r="R64" s="3"/>
      <c r="S64" s="4"/>
    </row>
    <row r="65" spans="3:19" x14ac:dyDescent="0.25">
      <c r="C65" s="16"/>
      <c r="D65" s="3"/>
      <c r="E65" s="3"/>
      <c r="F65" s="3"/>
      <c r="G65" s="3"/>
      <c r="H65" s="3"/>
      <c r="I65" s="3"/>
      <c r="J65" s="3"/>
      <c r="K65" s="3"/>
      <c r="L65" s="3"/>
      <c r="M65" s="3"/>
      <c r="N65" s="3"/>
      <c r="O65" s="3"/>
      <c r="P65" s="3"/>
      <c r="Q65" s="3"/>
      <c r="R65" s="3"/>
      <c r="S65" s="4"/>
    </row>
    <row r="66" spans="3:19" x14ac:dyDescent="0.25">
      <c r="C66" s="16"/>
      <c r="D66" s="3"/>
      <c r="E66" s="3"/>
      <c r="F66" s="3"/>
      <c r="G66" s="3"/>
      <c r="H66" s="3"/>
      <c r="I66" s="3"/>
      <c r="J66" s="3"/>
      <c r="K66" s="3"/>
      <c r="L66" s="3"/>
      <c r="M66" s="3"/>
      <c r="N66" s="3"/>
      <c r="O66" s="3"/>
      <c r="P66" s="3"/>
      <c r="Q66" s="3"/>
      <c r="R66" s="3"/>
      <c r="S66" s="4"/>
    </row>
    <row r="67" spans="3:19" x14ac:dyDescent="0.25">
      <c r="C67" s="16"/>
      <c r="D67" s="3"/>
      <c r="E67" s="3"/>
      <c r="F67" s="3"/>
      <c r="G67" s="3"/>
      <c r="H67" s="3"/>
      <c r="I67" s="3"/>
      <c r="J67" s="3"/>
      <c r="K67" s="3"/>
      <c r="L67" s="3"/>
      <c r="M67" s="3"/>
      <c r="N67" s="3"/>
      <c r="O67" s="3"/>
      <c r="P67" s="3"/>
      <c r="Q67" s="3"/>
      <c r="R67" s="3"/>
      <c r="S67" s="4"/>
    </row>
    <row r="68" spans="3:19" x14ac:dyDescent="0.25">
      <c r="C68" s="16"/>
      <c r="D68" s="3"/>
      <c r="E68" s="3"/>
      <c r="F68" s="3"/>
      <c r="G68" s="3"/>
      <c r="H68" s="3"/>
      <c r="I68" s="3"/>
      <c r="J68" s="3"/>
      <c r="K68" s="3"/>
      <c r="L68" s="3"/>
      <c r="M68" s="3"/>
      <c r="N68" s="3"/>
      <c r="O68" s="3"/>
      <c r="P68" s="3"/>
      <c r="Q68" s="3"/>
      <c r="R68" s="3"/>
      <c r="S68" s="4"/>
    </row>
    <row r="69" spans="3:19" x14ac:dyDescent="0.25">
      <c r="C69" s="16"/>
      <c r="D69" s="3"/>
      <c r="E69" s="3"/>
      <c r="F69" s="3"/>
      <c r="G69" s="3"/>
      <c r="H69" s="3"/>
      <c r="I69" s="3"/>
      <c r="J69" s="3"/>
      <c r="K69" s="3"/>
      <c r="L69" s="3"/>
      <c r="M69" s="3"/>
      <c r="N69" s="3"/>
      <c r="O69" s="3"/>
      <c r="P69" s="3"/>
      <c r="Q69" s="3"/>
      <c r="R69" s="3"/>
      <c r="S69" s="4"/>
    </row>
    <row r="70" spans="3:19" x14ac:dyDescent="0.25">
      <c r="C70" s="16"/>
      <c r="D70" s="3"/>
      <c r="E70" s="3"/>
      <c r="F70" s="3"/>
      <c r="G70" s="3"/>
      <c r="H70" s="3"/>
      <c r="I70" s="3"/>
      <c r="J70" s="3"/>
      <c r="K70" s="3"/>
      <c r="L70" s="3"/>
      <c r="M70" s="3"/>
      <c r="N70" s="3"/>
      <c r="O70" s="3"/>
      <c r="P70" s="3"/>
      <c r="Q70" s="3"/>
      <c r="R70" s="3"/>
      <c r="S70" s="4"/>
    </row>
    <row r="71" spans="3:19" x14ac:dyDescent="0.25">
      <c r="C71" s="16"/>
      <c r="D71" s="3"/>
      <c r="E71" s="3"/>
      <c r="F71" s="3"/>
      <c r="G71" s="3"/>
      <c r="H71" s="3"/>
      <c r="I71" s="3"/>
      <c r="J71" s="3"/>
      <c r="K71" s="3"/>
      <c r="L71" s="3"/>
      <c r="M71" s="3"/>
      <c r="N71" s="3"/>
      <c r="O71" s="3"/>
      <c r="P71" s="3"/>
      <c r="Q71" s="3"/>
      <c r="R71" s="3"/>
      <c r="S71" s="4"/>
    </row>
    <row r="72" spans="3:19" x14ac:dyDescent="0.25">
      <c r="C72" s="16"/>
      <c r="D72" s="3"/>
      <c r="E72" s="3"/>
      <c r="F72" s="3"/>
      <c r="G72" s="3"/>
      <c r="H72" s="3"/>
      <c r="I72" s="3"/>
      <c r="J72" s="3"/>
      <c r="K72" s="3"/>
      <c r="L72" s="3"/>
      <c r="M72" s="3"/>
      <c r="N72" s="3"/>
      <c r="O72" s="3"/>
      <c r="P72" s="3"/>
      <c r="Q72" s="3"/>
      <c r="R72" s="3"/>
      <c r="S72" s="4"/>
    </row>
    <row r="73" spans="3:19" x14ac:dyDescent="0.25">
      <c r="C73" s="16"/>
      <c r="D73" s="3"/>
      <c r="E73" s="3"/>
      <c r="F73" s="3"/>
      <c r="G73" s="3"/>
      <c r="H73" s="3"/>
      <c r="I73" s="3"/>
      <c r="J73" s="3"/>
      <c r="K73" s="3"/>
      <c r="L73" s="3"/>
      <c r="M73" s="3"/>
      <c r="N73" s="3"/>
      <c r="O73" s="3"/>
      <c r="P73" s="3"/>
      <c r="Q73" s="3"/>
      <c r="R73" s="3"/>
      <c r="S73" s="4"/>
    </row>
    <row r="74" spans="3:19" x14ac:dyDescent="0.25">
      <c r="C74" s="16"/>
      <c r="D74" s="3"/>
      <c r="E74" s="3"/>
      <c r="F74" s="3"/>
      <c r="G74" s="3"/>
      <c r="H74" s="3"/>
      <c r="I74" s="3"/>
      <c r="J74" s="3"/>
      <c r="K74" s="3"/>
      <c r="L74" s="3"/>
      <c r="M74" s="3"/>
      <c r="N74" s="3"/>
      <c r="O74" s="3"/>
      <c r="P74" s="3"/>
      <c r="Q74" s="3"/>
      <c r="R74" s="3"/>
      <c r="S74" s="4"/>
    </row>
    <row r="75" spans="3:19" x14ac:dyDescent="0.25">
      <c r="C75" s="16"/>
      <c r="D75" s="3"/>
      <c r="E75" s="3"/>
      <c r="F75" s="3"/>
      <c r="G75" s="3"/>
      <c r="H75" s="3"/>
      <c r="I75" s="3"/>
      <c r="J75" s="3"/>
      <c r="K75" s="3"/>
      <c r="L75" s="3"/>
      <c r="M75" s="3"/>
      <c r="N75" s="3"/>
      <c r="O75" s="3"/>
      <c r="P75" s="3"/>
      <c r="Q75" s="3"/>
      <c r="R75" s="3"/>
      <c r="S75" s="4"/>
    </row>
    <row r="76" spans="3:19" x14ac:dyDescent="0.25">
      <c r="C76" s="16"/>
      <c r="D76" s="3"/>
      <c r="E76" s="3"/>
      <c r="F76" s="3"/>
      <c r="G76" s="3"/>
      <c r="H76" s="3"/>
      <c r="I76" s="3"/>
      <c r="J76" s="3"/>
      <c r="K76" s="3"/>
      <c r="L76" s="3"/>
      <c r="M76" s="3"/>
      <c r="N76" s="3"/>
      <c r="O76" s="3"/>
      <c r="P76" s="3"/>
      <c r="Q76" s="3"/>
      <c r="R76" s="3"/>
      <c r="S76" s="4"/>
    </row>
    <row r="77" spans="3:19" x14ac:dyDescent="0.25">
      <c r="C77" s="16"/>
      <c r="D77" s="3"/>
      <c r="E77" s="3"/>
      <c r="F77" s="3"/>
      <c r="G77" s="3"/>
      <c r="H77" s="3"/>
      <c r="I77" s="3"/>
      <c r="J77" s="3"/>
      <c r="K77" s="3"/>
      <c r="L77" s="3"/>
      <c r="M77" s="3"/>
      <c r="N77" s="3"/>
      <c r="O77" s="3"/>
      <c r="P77" s="3"/>
      <c r="Q77" s="3"/>
      <c r="R77" s="3"/>
      <c r="S77" s="4"/>
    </row>
    <row r="78" spans="3:19" x14ac:dyDescent="0.25">
      <c r="C78" s="16"/>
      <c r="D78" s="3"/>
      <c r="E78" s="3"/>
      <c r="F78" s="3"/>
      <c r="G78" s="3"/>
      <c r="H78" s="3"/>
      <c r="I78" s="3"/>
      <c r="J78" s="3"/>
      <c r="K78" s="3"/>
      <c r="L78" s="3"/>
      <c r="M78" s="3"/>
      <c r="N78" s="3"/>
      <c r="O78" s="3"/>
      <c r="P78" s="3"/>
      <c r="Q78" s="3"/>
      <c r="R78" s="3"/>
      <c r="S78" s="4"/>
    </row>
    <row r="79" spans="3:19" x14ac:dyDescent="0.25">
      <c r="C79" s="16"/>
      <c r="D79" s="3"/>
      <c r="E79" s="3"/>
      <c r="F79" s="3"/>
      <c r="G79" s="3"/>
      <c r="H79" s="3"/>
      <c r="I79" s="3"/>
      <c r="J79" s="3"/>
      <c r="K79" s="3"/>
      <c r="L79" s="3"/>
      <c r="M79" s="3"/>
      <c r="N79" s="3"/>
      <c r="O79" s="3"/>
      <c r="P79" s="3"/>
      <c r="Q79" s="3"/>
      <c r="R79" s="3"/>
      <c r="S79" s="4"/>
    </row>
    <row r="80" spans="3:19" x14ac:dyDescent="0.25">
      <c r="C80" s="16"/>
      <c r="D80" s="3"/>
      <c r="E80" s="3"/>
      <c r="F80" s="3"/>
      <c r="G80" s="3"/>
      <c r="H80" s="3"/>
      <c r="I80" s="3"/>
      <c r="J80" s="3"/>
      <c r="K80" s="3"/>
      <c r="L80" s="3"/>
      <c r="M80" s="3"/>
      <c r="N80" s="3"/>
      <c r="O80" s="3"/>
      <c r="P80" s="3"/>
      <c r="Q80" s="3"/>
      <c r="R80" s="3"/>
      <c r="S80" s="4"/>
    </row>
    <row r="81" spans="3:19" x14ac:dyDescent="0.25">
      <c r="C81" s="16"/>
      <c r="D81" s="3"/>
      <c r="E81" s="3"/>
      <c r="F81" s="3"/>
      <c r="G81" s="3"/>
      <c r="H81" s="3"/>
      <c r="I81" s="3"/>
      <c r="J81" s="3"/>
      <c r="K81" s="3"/>
      <c r="L81" s="3"/>
      <c r="M81" s="3"/>
      <c r="N81" s="3"/>
      <c r="O81" s="3"/>
      <c r="P81" s="3"/>
      <c r="Q81" s="3"/>
      <c r="R81" s="3"/>
      <c r="S81" s="4"/>
    </row>
    <row r="82" spans="3:19" x14ac:dyDescent="0.25">
      <c r="C82" s="16"/>
      <c r="D82" s="3"/>
      <c r="E82" s="3"/>
      <c r="F82" s="3"/>
      <c r="G82" s="3"/>
      <c r="H82" s="3"/>
      <c r="I82" s="3"/>
      <c r="J82" s="3"/>
      <c r="K82" s="3"/>
      <c r="L82" s="3"/>
      <c r="M82" s="3"/>
      <c r="N82" s="3"/>
      <c r="O82" s="3"/>
      <c r="P82" s="3"/>
      <c r="Q82" s="3"/>
      <c r="R82" s="3"/>
      <c r="S82" s="4"/>
    </row>
    <row r="83" spans="3:19" x14ac:dyDescent="0.25">
      <c r="C83" s="16"/>
      <c r="D83" s="3"/>
      <c r="E83" s="3"/>
      <c r="F83" s="3"/>
      <c r="G83" s="3"/>
      <c r="H83" s="3"/>
      <c r="I83" s="3"/>
      <c r="J83" s="3"/>
      <c r="K83" s="3"/>
      <c r="L83" s="3"/>
      <c r="M83" s="3"/>
      <c r="N83" s="3"/>
      <c r="O83" s="3"/>
      <c r="P83" s="3"/>
      <c r="Q83" s="3"/>
      <c r="R83" s="3"/>
      <c r="S83" s="4"/>
    </row>
    <row r="84" spans="3:19" x14ac:dyDescent="0.25">
      <c r="C84" s="16"/>
      <c r="D84" s="3"/>
      <c r="E84" s="3"/>
      <c r="F84" s="3"/>
      <c r="G84" s="3"/>
      <c r="H84" s="3"/>
      <c r="I84" s="3"/>
      <c r="J84" s="3"/>
      <c r="K84" s="3"/>
      <c r="L84" s="3"/>
      <c r="M84" s="3"/>
      <c r="N84" s="3"/>
      <c r="O84" s="3"/>
      <c r="P84" s="3"/>
      <c r="Q84" s="3"/>
      <c r="R84" s="3"/>
      <c r="S84" s="4"/>
    </row>
    <row r="85" spans="3:19" x14ac:dyDescent="0.25">
      <c r="C85" s="16"/>
      <c r="D85" s="3"/>
      <c r="E85" s="3"/>
      <c r="F85" s="3"/>
      <c r="G85" s="3"/>
      <c r="H85" s="3"/>
      <c r="I85" s="3"/>
      <c r="J85" s="3"/>
      <c r="K85" s="3"/>
      <c r="L85" s="3"/>
      <c r="M85" s="3"/>
      <c r="N85" s="3"/>
      <c r="O85" s="3"/>
      <c r="P85" s="3"/>
      <c r="Q85" s="3"/>
      <c r="R85" s="3"/>
      <c r="S85" s="4"/>
    </row>
    <row r="86" spans="3:19" x14ac:dyDescent="0.25">
      <c r="C86" s="16"/>
      <c r="D86" s="3"/>
      <c r="E86" s="3"/>
      <c r="F86" s="3"/>
      <c r="G86" s="3"/>
      <c r="H86" s="3"/>
      <c r="I86" s="3"/>
      <c r="J86" s="3"/>
      <c r="K86" s="3"/>
      <c r="L86" s="3"/>
      <c r="M86" s="3"/>
      <c r="N86" s="3"/>
      <c r="O86" s="3"/>
      <c r="P86" s="3"/>
      <c r="Q86" s="3"/>
      <c r="R86" s="3"/>
      <c r="S86" s="4"/>
    </row>
    <row r="87" spans="3:19" x14ac:dyDescent="0.25">
      <c r="C87" s="16"/>
      <c r="D87" s="3"/>
      <c r="E87" s="3"/>
      <c r="F87" s="3"/>
      <c r="G87" s="3"/>
      <c r="H87" s="3"/>
      <c r="I87" s="3"/>
      <c r="J87" s="3"/>
      <c r="K87" s="3"/>
      <c r="L87" s="3"/>
      <c r="M87" s="3"/>
      <c r="N87" s="3"/>
      <c r="O87" s="3"/>
      <c r="P87" s="3"/>
      <c r="Q87" s="3"/>
      <c r="R87" s="3"/>
      <c r="S87" s="4"/>
    </row>
    <row r="88" spans="3:19" x14ac:dyDescent="0.25">
      <c r="C88" s="16"/>
      <c r="D88" s="3"/>
      <c r="E88" s="3"/>
      <c r="F88" s="3"/>
      <c r="G88" s="3"/>
      <c r="H88" s="3"/>
      <c r="I88" s="3"/>
      <c r="J88" s="3"/>
      <c r="K88" s="3"/>
      <c r="L88" s="3"/>
      <c r="M88" s="3"/>
      <c r="N88" s="3"/>
      <c r="O88" s="3"/>
      <c r="P88" s="3"/>
      <c r="Q88" s="3"/>
      <c r="R88" s="3"/>
      <c r="S88" s="5"/>
    </row>
    <row r="89" spans="3:19" x14ac:dyDescent="0.25">
      <c r="C89" s="16"/>
      <c r="D89" s="3"/>
      <c r="E89" s="3"/>
      <c r="F89" s="3"/>
      <c r="G89" s="3"/>
      <c r="H89" s="3"/>
      <c r="I89" s="3"/>
      <c r="J89" s="3"/>
      <c r="K89" s="3"/>
      <c r="L89" s="3"/>
      <c r="M89" s="3"/>
      <c r="N89" s="3"/>
      <c r="O89" s="3"/>
      <c r="P89" s="3"/>
      <c r="Q89" s="3"/>
      <c r="R89" s="3"/>
      <c r="S89" s="5"/>
    </row>
    <row r="90" spans="3:19" x14ac:dyDescent="0.25">
      <c r="C90" s="16"/>
      <c r="D90" s="3"/>
      <c r="E90" s="3"/>
      <c r="F90" s="3"/>
      <c r="G90" s="3"/>
      <c r="H90" s="3"/>
      <c r="I90" s="3"/>
      <c r="J90" s="3"/>
      <c r="K90" s="3"/>
      <c r="L90" s="3"/>
      <c r="M90" s="3"/>
      <c r="N90" s="3"/>
      <c r="O90" s="3"/>
      <c r="P90" s="3"/>
      <c r="Q90" s="3"/>
      <c r="R90" s="3"/>
      <c r="S90" s="5"/>
    </row>
    <row r="91" spans="3:19" x14ac:dyDescent="0.25">
      <c r="C91" s="16"/>
      <c r="D91" s="3"/>
      <c r="E91" s="3"/>
      <c r="F91" s="3"/>
      <c r="G91" s="3"/>
      <c r="H91" s="3"/>
      <c r="I91" s="3"/>
      <c r="J91" s="3"/>
      <c r="K91" s="3"/>
      <c r="L91" s="3"/>
      <c r="M91" s="3"/>
      <c r="N91" s="3"/>
      <c r="O91" s="3"/>
      <c r="P91" s="3"/>
      <c r="Q91" s="3"/>
      <c r="R91" s="3"/>
      <c r="S91" s="5"/>
    </row>
    <row r="92" spans="3:19" x14ac:dyDescent="0.25">
      <c r="C92" s="16"/>
      <c r="D92" s="3"/>
      <c r="E92" s="3"/>
      <c r="F92" s="3"/>
      <c r="G92" s="3"/>
      <c r="H92" s="3"/>
      <c r="I92" s="3"/>
      <c r="J92" s="3"/>
      <c r="K92" s="3"/>
      <c r="L92" s="3"/>
      <c r="M92" s="3"/>
      <c r="N92" s="3"/>
      <c r="O92" s="3"/>
      <c r="P92" s="3"/>
      <c r="Q92" s="3"/>
      <c r="R92" s="3"/>
      <c r="S92" s="5"/>
    </row>
    <row r="93" spans="3:19" x14ac:dyDescent="0.25">
      <c r="C93" s="16"/>
      <c r="D93" s="3"/>
      <c r="E93" s="3"/>
      <c r="F93" s="3"/>
      <c r="G93" s="3"/>
      <c r="H93" s="3"/>
      <c r="I93" s="3"/>
      <c r="J93" s="3"/>
      <c r="K93" s="3"/>
      <c r="L93" s="3"/>
      <c r="M93" s="3"/>
      <c r="N93" s="3"/>
      <c r="O93" s="3"/>
      <c r="P93" s="3"/>
      <c r="Q93" s="3"/>
      <c r="R93" s="3"/>
      <c r="S93" s="5"/>
    </row>
    <row r="94" spans="3:19" x14ac:dyDescent="0.25">
      <c r="C94" s="16"/>
      <c r="D94" s="3"/>
      <c r="E94" s="3"/>
      <c r="F94" s="3"/>
      <c r="G94" s="3"/>
      <c r="H94" s="3"/>
      <c r="I94" s="3"/>
      <c r="J94" s="3"/>
      <c r="K94" s="3"/>
      <c r="L94" s="3"/>
      <c r="M94" s="3"/>
      <c r="N94" s="3"/>
      <c r="O94" s="3"/>
      <c r="P94" s="3"/>
      <c r="Q94" s="3"/>
      <c r="R94" s="3"/>
      <c r="S94" s="5"/>
    </row>
    <row r="95" spans="3:19" x14ac:dyDescent="0.25">
      <c r="C95" s="16"/>
      <c r="D95" s="3"/>
      <c r="E95" s="3"/>
      <c r="F95" s="3"/>
      <c r="G95" s="3"/>
      <c r="H95" s="3"/>
      <c r="I95" s="3"/>
      <c r="J95" s="3"/>
      <c r="K95" s="3"/>
      <c r="L95" s="3"/>
      <c r="M95" s="3"/>
      <c r="N95" s="3"/>
      <c r="O95" s="3"/>
      <c r="P95" s="3"/>
      <c r="Q95" s="3"/>
      <c r="R95" s="3"/>
      <c r="S95" s="5"/>
    </row>
    <row r="96" spans="3:19" x14ac:dyDescent="0.25">
      <c r="C96" s="16"/>
      <c r="D96" s="3"/>
      <c r="E96" s="3"/>
      <c r="F96" s="3"/>
      <c r="G96" s="3"/>
      <c r="H96" s="3"/>
      <c r="I96" s="3"/>
      <c r="J96" s="3"/>
      <c r="K96" s="3"/>
      <c r="L96" s="3"/>
      <c r="M96" s="3"/>
      <c r="N96" s="3"/>
      <c r="O96" s="3"/>
      <c r="P96" s="3"/>
      <c r="Q96" s="3"/>
      <c r="R96" s="3"/>
      <c r="S96" s="5"/>
    </row>
    <row r="97" spans="3:19" x14ac:dyDescent="0.25">
      <c r="C97" s="16"/>
      <c r="D97" s="3"/>
      <c r="E97" s="3"/>
      <c r="F97" s="3"/>
      <c r="G97" s="3"/>
      <c r="H97" s="3"/>
      <c r="I97" s="3"/>
      <c r="J97" s="3"/>
      <c r="K97" s="3"/>
      <c r="L97" s="3"/>
      <c r="M97" s="3"/>
      <c r="N97" s="3"/>
      <c r="O97" s="3"/>
      <c r="P97" s="3"/>
      <c r="Q97" s="3"/>
      <c r="R97" s="3"/>
      <c r="S97" s="5"/>
    </row>
    <row r="98" spans="3:19" x14ac:dyDescent="0.25">
      <c r="C98" s="16"/>
      <c r="D98" s="3"/>
      <c r="E98" s="3"/>
      <c r="F98" s="3"/>
      <c r="G98" s="3"/>
      <c r="H98" s="3"/>
      <c r="I98" s="3"/>
      <c r="J98" s="3"/>
      <c r="K98" s="3"/>
      <c r="L98" s="3"/>
      <c r="M98" s="3"/>
      <c r="N98" s="3"/>
      <c r="O98" s="3"/>
      <c r="P98" s="3"/>
      <c r="Q98" s="3"/>
      <c r="R98" s="3"/>
      <c r="S98" s="5"/>
    </row>
    <row r="99" spans="3:19" x14ac:dyDescent="0.25">
      <c r="C99" s="16"/>
      <c r="D99" s="3"/>
      <c r="E99" s="3"/>
      <c r="F99" s="3"/>
      <c r="G99" s="3"/>
      <c r="H99" s="3"/>
      <c r="I99" s="3"/>
      <c r="J99" s="3"/>
      <c r="K99" s="3"/>
      <c r="L99" s="3"/>
      <c r="M99" s="3"/>
      <c r="N99" s="3"/>
      <c r="O99" s="3"/>
      <c r="P99" s="3"/>
      <c r="Q99" s="3"/>
      <c r="R99" s="3"/>
      <c r="S99" s="5"/>
    </row>
    <row r="100" spans="3:19" x14ac:dyDescent="0.25">
      <c r="C100" s="16"/>
      <c r="D100" s="3"/>
      <c r="E100" s="3"/>
      <c r="F100" s="3"/>
      <c r="G100" s="3"/>
      <c r="H100" s="3"/>
      <c r="I100" s="3"/>
      <c r="J100" s="3"/>
      <c r="K100" s="3"/>
      <c r="L100" s="3"/>
      <c r="M100" s="3"/>
      <c r="N100" s="3"/>
      <c r="O100" s="3"/>
      <c r="P100" s="3"/>
      <c r="Q100" s="3"/>
      <c r="R100" s="3"/>
      <c r="S100" s="5"/>
    </row>
    <row r="101" spans="3:19" x14ac:dyDescent="0.25">
      <c r="C101" s="16"/>
      <c r="D101" s="3"/>
      <c r="E101" s="3"/>
      <c r="F101" s="3"/>
      <c r="G101" s="3"/>
      <c r="H101" s="3"/>
      <c r="I101" s="3"/>
      <c r="J101" s="3"/>
      <c r="K101" s="3"/>
      <c r="L101" s="3"/>
      <c r="M101" s="3"/>
      <c r="N101" s="3"/>
      <c r="O101" s="3"/>
      <c r="P101" s="3"/>
      <c r="Q101" s="3"/>
      <c r="R101" s="3"/>
      <c r="S101" s="5"/>
    </row>
    <row r="102" spans="3:19" x14ac:dyDescent="0.25">
      <c r="C102" s="16"/>
      <c r="D102" s="3"/>
      <c r="E102" s="3"/>
      <c r="F102" s="3"/>
      <c r="G102" s="3"/>
      <c r="H102" s="3"/>
      <c r="I102" s="3"/>
      <c r="J102" s="3"/>
      <c r="K102" s="3"/>
      <c r="L102" s="3"/>
      <c r="M102" s="3"/>
      <c r="N102" s="3"/>
      <c r="O102" s="3"/>
      <c r="P102" s="3"/>
      <c r="Q102" s="3"/>
      <c r="R102" s="3"/>
      <c r="S102" s="5"/>
    </row>
    <row r="103" spans="3:19" x14ac:dyDescent="0.25">
      <c r="C103" s="16"/>
      <c r="D103" s="3"/>
      <c r="E103" s="3"/>
      <c r="F103" s="3"/>
      <c r="G103" s="3"/>
      <c r="H103" s="3"/>
      <c r="I103" s="3"/>
      <c r="J103" s="3"/>
      <c r="K103" s="3"/>
      <c r="L103" s="3"/>
      <c r="M103" s="3"/>
      <c r="N103" s="3"/>
      <c r="O103" s="3"/>
      <c r="P103" s="3"/>
      <c r="Q103" s="3"/>
      <c r="R103" s="3"/>
      <c r="S103" s="5"/>
    </row>
    <row r="104" spans="3:19" x14ac:dyDescent="0.25">
      <c r="C104" s="16"/>
      <c r="D104" s="3"/>
      <c r="E104" s="3"/>
      <c r="F104" s="3"/>
      <c r="G104" s="3"/>
      <c r="H104" s="3"/>
      <c r="I104" s="3"/>
      <c r="J104" s="3"/>
      <c r="K104" s="3"/>
      <c r="L104" s="3"/>
      <c r="M104" s="3"/>
      <c r="N104" s="3"/>
      <c r="O104" s="3"/>
      <c r="P104" s="3"/>
      <c r="Q104" s="3"/>
      <c r="R104" s="3"/>
      <c r="S104" s="5"/>
    </row>
    <row r="105" spans="3:19" x14ac:dyDescent="0.25">
      <c r="C105" s="16"/>
      <c r="D105" s="3"/>
      <c r="E105" s="3"/>
      <c r="F105" s="3"/>
      <c r="G105" s="3"/>
      <c r="H105" s="3"/>
      <c r="I105" s="3"/>
      <c r="J105" s="3"/>
      <c r="K105" s="3"/>
      <c r="L105" s="3"/>
      <c r="M105" s="3"/>
      <c r="N105" s="3"/>
      <c r="O105" s="3"/>
      <c r="P105" s="3"/>
      <c r="Q105" s="3"/>
      <c r="R105" s="3"/>
      <c r="S105" s="5"/>
    </row>
    <row r="106" spans="3:19" x14ac:dyDescent="0.25">
      <c r="C106" s="16"/>
      <c r="D106" s="3"/>
      <c r="E106" s="3"/>
      <c r="F106" s="3"/>
      <c r="G106" s="3"/>
      <c r="H106" s="3"/>
      <c r="I106" s="3"/>
      <c r="J106" s="3"/>
      <c r="K106" s="3"/>
      <c r="L106" s="3"/>
      <c r="M106" s="3"/>
      <c r="N106" s="3"/>
      <c r="O106" s="3"/>
      <c r="P106" s="3"/>
      <c r="Q106" s="3"/>
      <c r="R106" s="3"/>
      <c r="S106" s="5"/>
    </row>
    <row r="107" spans="3:19" x14ac:dyDescent="0.25">
      <c r="C107" s="16"/>
      <c r="D107" s="3"/>
      <c r="E107" s="3"/>
      <c r="F107" s="3"/>
      <c r="G107" s="3"/>
      <c r="H107" s="3"/>
      <c r="I107" s="3"/>
      <c r="J107" s="3"/>
      <c r="K107" s="3"/>
      <c r="L107" s="3"/>
      <c r="M107" s="3"/>
      <c r="N107" s="3"/>
      <c r="O107" s="3"/>
      <c r="P107" s="3"/>
      <c r="Q107" s="3"/>
      <c r="R107" s="3"/>
      <c r="S107" s="5"/>
    </row>
    <row r="108" spans="3:19" x14ac:dyDescent="0.25">
      <c r="C108" s="16"/>
      <c r="D108" s="3"/>
      <c r="E108" s="3"/>
      <c r="F108" s="3"/>
      <c r="G108" s="3"/>
      <c r="H108" s="3"/>
      <c r="I108" s="3"/>
      <c r="J108" s="3"/>
      <c r="K108" s="3"/>
      <c r="L108" s="3"/>
      <c r="M108" s="3"/>
      <c r="N108" s="3"/>
      <c r="O108" s="3"/>
      <c r="P108" s="3"/>
      <c r="Q108" s="3"/>
      <c r="R108" s="3"/>
      <c r="S108" s="5"/>
    </row>
    <row r="109" spans="3:19" x14ac:dyDescent="0.25">
      <c r="C109" s="16"/>
      <c r="D109" s="3"/>
      <c r="E109" s="3"/>
      <c r="F109" s="3"/>
      <c r="G109" s="3"/>
      <c r="H109" s="3"/>
      <c r="I109" s="3"/>
      <c r="J109" s="3"/>
      <c r="K109" s="3"/>
      <c r="L109" s="3"/>
      <c r="M109" s="3"/>
      <c r="N109" s="3"/>
      <c r="O109" s="3"/>
      <c r="P109" s="3"/>
      <c r="Q109" s="3"/>
      <c r="R109" s="3"/>
      <c r="S109" s="5"/>
    </row>
    <row r="110" spans="3:19" x14ac:dyDescent="0.25">
      <c r="C110" s="16"/>
      <c r="D110" s="3"/>
      <c r="E110" s="3"/>
      <c r="F110" s="3"/>
      <c r="G110" s="3"/>
      <c r="H110" s="3"/>
      <c r="I110" s="3"/>
      <c r="J110" s="3"/>
      <c r="K110" s="3"/>
      <c r="L110" s="3"/>
      <c r="M110" s="3"/>
      <c r="N110" s="3"/>
      <c r="O110" s="3"/>
      <c r="P110" s="3"/>
      <c r="Q110" s="3"/>
      <c r="R110" s="3"/>
      <c r="S110" s="5"/>
    </row>
    <row r="111" spans="3:19" x14ac:dyDescent="0.25">
      <c r="C111" s="16"/>
      <c r="D111" s="3"/>
      <c r="E111" s="3"/>
      <c r="F111" s="3"/>
      <c r="G111" s="3"/>
      <c r="H111" s="3"/>
      <c r="I111" s="3"/>
      <c r="J111" s="3"/>
      <c r="K111" s="3"/>
      <c r="L111" s="3"/>
      <c r="M111" s="3"/>
      <c r="N111" s="3"/>
      <c r="O111" s="3"/>
      <c r="P111" s="3"/>
      <c r="Q111" s="3"/>
      <c r="R111" s="3"/>
      <c r="S111" s="5"/>
    </row>
    <row r="112" spans="3:19" x14ac:dyDescent="0.25">
      <c r="C112" s="16"/>
      <c r="D112" s="3"/>
      <c r="E112" s="3"/>
      <c r="F112" s="3"/>
      <c r="G112" s="3"/>
      <c r="H112" s="3"/>
      <c r="I112" s="3"/>
      <c r="J112" s="3"/>
      <c r="K112" s="3"/>
      <c r="L112" s="3"/>
      <c r="M112" s="3"/>
      <c r="N112" s="3"/>
      <c r="O112" s="3"/>
      <c r="P112" s="3"/>
      <c r="Q112" s="3"/>
      <c r="R112" s="3"/>
      <c r="S112" s="5"/>
    </row>
    <row r="113" spans="3:19" x14ac:dyDescent="0.25">
      <c r="C113" s="16"/>
      <c r="D113" s="3"/>
      <c r="E113" s="3"/>
      <c r="F113" s="3"/>
      <c r="G113" s="3"/>
      <c r="H113" s="3"/>
      <c r="I113" s="3"/>
      <c r="J113" s="3"/>
      <c r="K113" s="3"/>
      <c r="L113" s="3"/>
      <c r="M113" s="3"/>
      <c r="N113" s="3"/>
      <c r="O113" s="3"/>
      <c r="P113" s="3"/>
      <c r="Q113" s="3"/>
      <c r="R113" s="3"/>
      <c r="S113" s="5"/>
    </row>
    <row r="114" spans="3:19" x14ac:dyDescent="0.25">
      <c r="C114" s="16"/>
      <c r="D114" s="3"/>
      <c r="E114" s="3"/>
      <c r="F114" s="3"/>
      <c r="G114" s="3"/>
      <c r="H114" s="3"/>
      <c r="I114" s="3"/>
      <c r="J114" s="3"/>
      <c r="K114" s="3"/>
      <c r="L114" s="3"/>
      <c r="M114" s="3"/>
      <c r="N114" s="3"/>
      <c r="O114" s="3"/>
      <c r="P114" s="3"/>
      <c r="Q114" s="3"/>
      <c r="R114" s="3"/>
      <c r="S114" s="5"/>
    </row>
    <row r="115" spans="3:19" x14ac:dyDescent="0.25">
      <c r="C115" s="16"/>
      <c r="D115" s="3"/>
      <c r="E115" s="3"/>
      <c r="F115" s="3"/>
      <c r="G115" s="3"/>
      <c r="H115" s="3"/>
      <c r="I115" s="3"/>
      <c r="J115" s="3"/>
      <c r="K115" s="3"/>
      <c r="L115" s="3"/>
      <c r="M115" s="3"/>
      <c r="N115" s="3"/>
      <c r="O115" s="3"/>
      <c r="P115" s="3"/>
      <c r="Q115" s="3"/>
      <c r="R115" s="3"/>
      <c r="S115" s="5"/>
    </row>
    <row r="116" spans="3:19" x14ac:dyDescent="0.25">
      <c r="C116" s="16"/>
      <c r="D116" s="3"/>
      <c r="E116" s="3"/>
      <c r="F116" s="3"/>
      <c r="G116" s="3"/>
      <c r="H116" s="3"/>
      <c r="I116" s="3"/>
      <c r="J116" s="3"/>
      <c r="K116" s="3"/>
      <c r="L116" s="3"/>
      <c r="M116" s="3"/>
      <c r="N116" s="3"/>
      <c r="O116" s="3"/>
      <c r="P116" s="3"/>
      <c r="Q116" s="3"/>
      <c r="R116" s="3"/>
      <c r="S116" s="5"/>
    </row>
    <row r="117" spans="3:19" x14ac:dyDescent="0.25">
      <c r="C117" s="16"/>
      <c r="D117" s="3"/>
      <c r="E117" s="3"/>
      <c r="F117" s="3"/>
      <c r="G117" s="3"/>
      <c r="H117" s="3"/>
      <c r="I117" s="3"/>
      <c r="J117" s="3"/>
      <c r="K117" s="3"/>
      <c r="L117" s="3"/>
      <c r="M117" s="3"/>
      <c r="N117" s="3"/>
      <c r="O117" s="3"/>
      <c r="P117" s="3"/>
      <c r="Q117" s="3"/>
      <c r="R117" s="3"/>
      <c r="S117" s="5"/>
    </row>
    <row r="118" spans="3:19" x14ac:dyDescent="0.25">
      <c r="C118" s="16"/>
      <c r="D118" s="3"/>
      <c r="E118" s="3"/>
      <c r="F118" s="3"/>
      <c r="G118" s="3"/>
      <c r="H118" s="3"/>
      <c r="I118" s="3"/>
      <c r="J118" s="3"/>
      <c r="K118" s="3"/>
      <c r="L118" s="3"/>
      <c r="M118" s="3"/>
      <c r="N118" s="3"/>
      <c r="O118" s="3"/>
      <c r="P118" s="3"/>
      <c r="Q118" s="3"/>
      <c r="R118" s="3"/>
      <c r="S118" s="5"/>
    </row>
    <row r="119" spans="3:19" x14ac:dyDescent="0.25">
      <c r="C119" s="16"/>
      <c r="D119" s="3"/>
      <c r="E119" s="3"/>
      <c r="F119" s="3"/>
      <c r="G119" s="3"/>
      <c r="H119" s="3"/>
      <c r="I119" s="3"/>
      <c r="J119" s="3"/>
      <c r="K119" s="3"/>
      <c r="L119" s="3"/>
      <c r="M119" s="3"/>
      <c r="N119" s="3"/>
      <c r="O119" s="3"/>
      <c r="P119" s="3"/>
      <c r="Q119" s="3"/>
      <c r="R119" s="3"/>
      <c r="S119" s="5"/>
    </row>
    <row r="120" spans="3:19" x14ac:dyDescent="0.25">
      <c r="C120" s="16"/>
      <c r="D120" s="3"/>
      <c r="E120" s="3"/>
      <c r="F120" s="3"/>
      <c r="G120" s="3"/>
      <c r="H120" s="3"/>
      <c r="I120" s="3"/>
      <c r="J120" s="3"/>
      <c r="K120" s="3"/>
      <c r="L120" s="3"/>
      <c r="M120" s="3"/>
      <c r="N120" s="3"/>
      <c r="O120" s="3"/>
      <c r="P120" s="3"/>
      <c r="Q120" s="3"/>
      <c r="R120" s="3"/>
      <c r="S120" s="5"/>
    </row>
    <row r="121" spans="3:19" x14ac:dyDescent="0.25">
      <c r="C121" s="16"/>
      <c r="D121" s="3"/>
      <c r="E121" s="3"/>
      <c r="F121" s="3"/>
      <c r="G121" s="3"/>
      <c r="H121" s="3"/>
      <c r="I121" s="3"/>
      <c r="J121" s="3"/>
      <c r="K121" s="3"/>
      <c r="L121" s="3"/>
      <c r="M121" s="3"/>
      <c r="N121" s="3"/>
      <c r="O121" s="3"/>
      <c r="P121" s="3"/>
      <c r="Q121" s="3"/>
      <c r="R121" s="3"/>
      <c r="S121" s="5"/>
    </row>
    <row r="122" spans="3:19" x14ac:dyDescent="0.25">
      <c r="C122" s="16"/>
      <c r="D122" s="3"/>
      <c r="E122" s="3"/>
      <c r="F122" s="3"/>
      <c r="G122" s="3"/>
      <c r="H122" s="3"/>
      <c r="I122" s="3"/>
      <c r="J122" s="3"/>
      <c r="K122" s="3"/>
      <c r="L122" s="3"/>
      <c r="M122" s="3"/>
      <c r="N122" s="3"/>
      <c r="O122" s="3"/>
      <c r="P122" s="3"/>
      <c r="Q122" s="3"/>
      <c r="R122" s="3"/>
      <c r="S122" s="5"/>
    </row>
    <row r="123" spans="3:19" x14ac:dyDescent="0.25">
      <c r="C123" s="16"/>
      <c r="D123" s="3"/>
      <c r="E123" s="3"/>
      <c r="F123" s="3"/>
      <c r="G123" s="3"/>
      <c r="H123" s="3"/>
      <c r="I123" s="3"/>
      <c r="J123" s="3"/>
      <c r="K123" s="3"/>
      <c r="L123" s="3"/>
      <c r="M123" s="3"/>
      <c r="N123" s="3"/>
      <c r="O123" s="3"/>
      <c r="P123" s="3"/>
      <c r="Q123" s="3"/>
      <c r="R123" s="3"/>
      <c r="S123" s="5"/>
    </row>
    <row r="124" spans="3:19" x14ac:dyDescent="0.25">
      <c r="C124" s="16"/>
      <c r="D124" s="3"/>
      <c r="E124" s="3"/>
      <c r="F124" s="3"/>
      <c r="G124" s="3"/>
      <c r="H124" s="3"/>
      <c r="I124" s="3"/>
      <c r="J124" s="3"/>
      <c r="K124" s="3"/>
      <c r="L124" s="3"/>
      <c r="M124" s="3"/>
      <c r="N124" s="3"/>
      <c r="O124" s="3"/>
      <c r="P124" s="3"/>
      <c r="Q124" s="3"/>
      <c r="R124" s="3"/>
      <c r="S124" s="5"/>
    </row>
    <row r="125" spans="3:19" x14ac:dyDescent="0.25">
      <c r="C125" s="16"/>
      <c r="D125" s="3"/>
      <c r="E125" s="3"/>
      <c r="F125" s="3"/>
      <c r="G125" s="3"/>
      <c r="H125" s="3"/>
      <c r="I125" s="3"/>
      <c r="J125" s="3"/>
      <c r="K125" s="3"/>
      <c r="L125" s="3"/>
      <c r="M125" s="3"/>
      <c r="N125" s="3"/>
      <c r="O125" s="3"/>
      <c r="P125" s="3"/>
      <c r="Q125" s="3"/>
      <c r="R125" s="3"/>
      <c r="S125" s="5"/>
    </row>
    <row r="126" spans="3:19" x14ac:dyDescent="0.25">
      <c r="C126" s="16"/>
      <c r="D126" s="3"/>
      <c r="E126" s="3"/>
      <c r="F126" s="3"/>
      <c r="G126" s="3"/>
      <c r="H126" s="3"/>
      <c r="I126" s="3"/>
      <c r="J126" s="3"/>
      <c r="K126" s="3"/>
      <c r="L126" s="3"/>
      <c r="M126" s="3"/>
      <c r="N126" s="3"/>
      <c r="O126" s="3"/>
      <c r="P126" s="3"/>
      <c r="Q126" s="3"/>
      <c r="R126" s="3"/>
      <c r="S126" s="5"/>
    </row>
    <row r="127" spans="3:19" x14ac:dyDescent="0.25">
      <c r="C127" s="16"/>
      <c r="D127" s="3"/>
      <c r="E127" s="3"/>
      <c r="F127" s="3"/>
      <c r="G127" s="3"/>
      <c r="H127" s="3"/>
      <c r="I127" s="3"/>
      <c r="J127" s="3"/>
      <c r="K127" s="3"/>
      <c r="L127" s="3"/>
      <c r="M127" s="3"/>
      <c r="N127" s="3"/>
      <c r="O127" s="3"/>
      <c r="P127" s="3"/>
      <c r="Q127" s="3"/>
      <c r="R127" s="3"/>
      <c r="S127" s="5"/>
    </row>
    <row r="128" spans="3:19" x14ac:dyDescent="0.25">
      <c r="C128" s="16"/>
      <c r="D128" s="3"/>
      <c r="E128" s="3"/>
      <c r="F128" s="3"/>
      <c r="G128" s="3"/>
      <c r="H128" s="3"/>
      <c r="I128" s="3"/>
      <c r="J128" s="3"/>
      <c r="K128" s="3"/>
      <c r="L128" s="3"/>
      <c r="M128" s="3"/>
      <c r="N128" s="3"/>
      <c r="O128" s="3"/>
      <c r="P128" s="3"/>
      <c r="Q128" s="3"/>
      <c r="R128" s="3"/>
      <c r="S128" s="5"/>
    </row>
    <row r="129" spans="3:19" x14ac:dyDescent="0.25">
      <c r="C129" s="16"/>
      <c r="D129" s="3"/>
      <c r="E129" s="3"/>
      <c r="F129" s="3"/>
      <c r="G129" s="3"/>
      <c r="H129" s="3"/>
      <c r="I129" s="3"/>
      <c r="J129" s="3"/>
      <c r="K129" s="3"/>
      <c r="L129" s="3"/>
      <c r="M129" s="3"/>
      <c r="N129" s="3"/>
      <c r="O129" s="3"/>
      <c r="P129" s="3"/>
      <c r="Q129" s="3"/>
      <c r="R129" s="3"/>
      <c r="S129" s="5"/>
    </row>
    <row r="130" spans="3:19" x14ac:dyDescent="0.25">
      <c r="C130" s="16"/>
      <c r="D130" s="3"/>
      <c r="E130" s="3"/>
      <c r="F130" s="3"/>
      <c r="G130" s="3"/>
      <c r="H130" s="3"/>
      <c r="I130" s="3"/>
      <c r="J130" s="3"/>
      <c r="K130" s="3"/>
      <c r="L130" s="3"/>
      <c r="M130" s="3"/>
      <c r="N130" s="3"/>
      <c r="O130" s="3"/>
      <c r="P130" s="3"/>
      <c r="Q130" s="3"/>
      <c r="R130" s="3"/>
      <c r="S130" s="5"/>
    </row>
    <row r="131" spans="3:19" x14ac:dyDescent="0.25">
      <c r="C131" s="16"/>
      <c r="D131" s="3"/>
      <c r="E131" s="3"/>
      <c r="F131" s="3"/>
      <c r="G131" s="3"/>
      <c r="H131" s="3"/>
      <c r="I131" s="3"/>
      <c r="J131" s="3"/>
      <c r="K131" s="3"/>
      <c r="L131" s="3"/>
      <c r="M131" s="3"/>
      <c r="N131" s="3"/>
      <c r="O131" s="3"/>
      <c r="P131" s="3"/>
      <c r="Q131" s="3"/>
      <c r="R131" s="3"/>
      <c r="S131" s="5"/>
    </row>
    <row r="132" spans="3:19" x14ac:dyDescent="0.25">
      <c r="C132" s="16"/>
      <c r="D132" s="3"/>
      <c r="E132" s="3"/>
      <c r="F132" s="3"/>
      <c r="G132" s="3"/>
      <c r="H132" s="3"/>
      <c r="I132" s="3"/>
      <c r="J132" s="3"/>
      <c r="K132" s="3"/>
      <c r="L132" s="3"/>
      <c r="M132" s="3"/>
      <c r="N132" s="3"/>
      <c r="O132" s="3"/>
      <c r="P132" s="3"/>
      <c r="Q132" s="3"/>
      <c r="R132" s="3"/>
      <c r="S132" s="5"/>
    </row>
    <row r="133" spans="3:19" x14ac:dyDescent="0.25">
      <c r="C133" s="16"/>
      <c r="D133" s="3"/>
      <c r="E133" s="3"/>
      <c r="F133" s="3"/>
      <c r="G133" s="3"/>
      <c r="H133" s="3"/>
      <c r="I133" s="3"/>
      <c r="J133" s="3"/>
      <c r="K133" s="3"/>
      <c r="L133" s="3"/>
      <c r="M133" s="3"/>
      <c r="N133" s="3"/>
      <c r="O133" s="3"/>
      <c r="P133" s="3"/>
      <c r="Q133" s="3"/>
      <c r="R133" s="3"/>
      <c r="S133" s="5"/>
    </row>
    <row r="134" spans="3:19" x14ac:dyDescent="0.25">
      <c r="C134" s="16"/>
      <c r="D134" s="3"/>
      <c r="E134" s="3"/>
      <c r="F134" s="3"/>
      <c r="G134" s="3"/>
      <c r="H134" s="3"/>
      <c r="I134" s="3"/>
      <c r="J134" s="3"/>
      <c r="K134" s="3"/>
      <c r="L134" s="3"/>
      <c r="M134" s="3"/>
      <c r="N134" s="3"/>
      <c r="O134" s="3"/>
      <c r="P134" s="3"/>
      <c r="Q134" s="3"/>
      <c r="R134" s="3"/>
      <c r="S134" s="5"/>
    </row>
    <row r="135" spans="3:19" x14ac:dyDescent="0.25">
      <c r="C135" s="16"/>
      <c r="D135" s="3"/>
      <c r="E135" s="3"/>
      <c r="F135" s="3"/>
      <c r="G135" s="3"/>
      <c r="H135" s="3"/>
      <c r="I135" s="3"/>
      <c r="J135" s="3"/>
      <c r="K135" s="3"/>
      <c r="L135" s="3"/>
      <c r="M135" s="3"/>
      <c r="N135" s="3"/>
      <c r="O135" s="3"/>
      <c r="P135" s="3"/>
      <c r="Q135" s="3"/>
      <c r="R135" s="3"/>
      <c r="S135" s="5"/>
    </row>
    <row r="136" spans="3:19" x14ac:dyDescent="0.25">
      <c r="C136" s="16"/>
      <c r="D136" s="3"/>
      <c r="E136" s="3"/>
      <c r="F136" s="3"/>
      <c r="G136" s="3"/>
      <c r="H136" s="3"/>
      <c r="I136" s="3"/>
      <c r="J136" s="3"/>
      <c r="K136" s="3"/>
      <c r="L136" s="3"/>
      <c r="M136" s="3"/>
      <c r="N136" s="3"/>
      <c r="O136" s="3"/>
      <c r="P136" s="3"/>
      <c r="Q136" s="3"/>
      <c r="R136" s="3"/>
      <c r="S136" s="5"/>
    </row>
    <row r="137" spans="3:19" x14ac:dyDescent="0.25">
      <c r="C137" s="16"/>
      <c r="D137" s="3"/>
      <c r="E137" s="3"/>
      <c r="F137" s="3"/>
      <c r="G137" s="3"/>
      <c r="H137" s="3"/>
      <c r="I137" s="3"/>
      <c r="J137" s="3"/>
      <c r="K137" s="3"/>
      <c r="L137" s="3"/>
      <c r="M137" s="3"/>
      <c r="N137" s="3"/>
      <c r="O137" s="3"/>
      <c r="P137" s="3"/>
      <c r="Q137" s="3"/>
      <c r="R137" s="3"/>
      <c r="S137" s="5"/>
    </row>
    <row r="138" spans="3:19" x14ac:dyDescent="0.25">
      <c r="C138" s="16"/>
      <c r="D138" s="3"/>
      <c r="E138" s="3"/>
      <c r="F138" s="3"/>
      <c r="G138" s="3"/>
      <c r="H138" s="3"/>
      <c r="I138" s="3"/>
      <c r="J138" s="3"/>
      <c r="K138" s="3"/>
      <c r="L138" s="3"/>
      <c r="M138" s="3"/>
      <c r="N138" s="3"/>
      <c r="O138" s="3"/>
      <c r="P138" s="3"/>
      <c r="Q138" s="3"/>
      <c r="R138" s="3"/>
      <c r="S138" s="5"/>
    </row>
    <row r="139" spans="3:19" x14ac:dyDescent="0.25">
      <c r="C139" s="16"/>
      <c r="D139" s="3"/>
      <c r="E139" s="3"/>
      <c r="F139" s="3"/>
      <c r="G139" s="3"/>
      <c r="H139" s="3"/>
      <c r="I139" s="3"/>
      <c r="J139" s="3"/>
      <c r="K139" s="3"/>
      <c r="L139" s="3"/>
      <c r="M139" s="3"/>
      <c r="N139" s="3"/>
      <c r="O139" s="3"/>
      <c r="P139" s="3"/>
      <c r="Q139" s="3"/>
      <c r="R139" s="3"/>
      <c r="S139" s="5"/>
    </row>
    <row r="140" spans="3:19" x14ac:dyDescent="0.25">
      <c r="C140" s="16"/>
      <c r="D140" s="3"/>
      <c r="E140" s="3"/>
      <c r="F140" s="3"/>
      <c r="G140" s="3"/>
      <c r="H140" s="3"/>
      <c r="I140" s="3"/>
      <c r="J140" s="3"/>
      <c r="K140" s="3"/>
      <c r="L140" s="3"/>
      <c r="M140" s="3"/>
      <c r="N140" s="3"/>
      <c r="O140" s="3"/>
      <c r="P140" s="3"/>
      <c r="Q140" s="3"/>
      <c r="R140" s="3"/>
      <c r="S140" s="5"/>
    </row>
    <row r="141" spans="3:19" x14ac:dyDescent="0.25">
      <c r="C141" s="16"/>
      <c r="D141" s="3"/>
      <c r="E141" s="3"/>
      <c r="F141" s="3"/>
      <c r="G141" s="3"/>
      <c r="H141" s="3"/>
      <c r="I141" s="3"/>
      <c r="J141" s="3"/>
      <c r="K141" s="3"/>
      <c r="L141" s="3"/>
      <c r="M141" s="3"/>
      <c r="N141" s="3"/>
      <c r="O141" s="3"/>
      <c r="P141" s="3"/>
      <c r="Q141" s="3"/>
      <c r="R141" s="3"/>
      <c r="S141" s="5"/>
    </row>
    <row r="142" spans="3:19" x14ac:dyDescent="0.25">
      <c r="C142" s="16"/>
      <c r="D142" s="3"/>
      <c r="E142" s="3"/>
      <c r="F142" s="3"/>
      <c r="G142" s="3"/>
      <c r="H142" s="3"/>
      <c r="I142" s="3"/>
      <c r="J142" s="3"/>
      <c r="K142" s="3"/>
      <c r="L142" s="3"/>
      <c r="M142" s="3"/>
      <c r="N142" s="3"/>
      <c r="O142" s="3"/>
      <c r="P142" s="3"/>
      <c r="Q142" s="3"/>
      <c r="R142" s="3"/>
      <c r="S142" s="5"/>
    </row>
    <row r="143" spans="3:19" x14ac:dyDescent="0.25">
      <c r="C143" s="16"/>
      <c r="D143" s="3"/>
      <c r="E143" s="3"/>
      <c r="F143" s="3"/>
      <c r="G143" s="3"/>
      <c r="H143" s="3"/>
      <c r="I143" s="3"/>
      <c r="J143" s="3"/>
      <c r="K143" s="3"/>
      <c r="L143" s="3"/>
      <c r="M143" s="3"/>
      <c r="N143" s="3"/>
      <c r="O143" s="3"/>
      <c r="P143" s="3"/>
      <c r="Q143" s="3"/>
      <c r="R143" s="3"/>
      <c r="S143" s="5"/>
    </row>
    <row r="144" spans="3:19" x14ac:dyDescent="0.25">
      <c r="C144" s="16"/>
      <c r="D144" s="3"/>
      <c r="E144" s="3"/>
      <c r="F144" s="3"/>
      <c r="G144" s="3"/>
      <c r="H144" s="3"/>
      <c r="I144" s="3"/>
      <c r="J144" s="3"/>
      <c r="K144" s="3"/>
      <c r="L144" s="3"/>
      <c r="M144" s="3"/>
      <c r="N144" s="3"/>
      <c r="O144" s="3"/>
      <c r="P144" s="3"/>
      <c r="Q144" s="3"/>
      <c r="R144" s="3"/>
      <c r="S144" s="5"/>
    </row>
    <row r="145" spans="3:19" x14ac:dyDescent="0.25">
      <c r="C145" s="16"/>
      <c r="D145" s="3"/>
      <c r="E145" s="3"/>
      <c r="F145" s="3"/>
      <c r="G145" s="3"/>
      <c r="H145" s="3"/>
      <c r="I145" s="3"/>
      <c r="J145" s="3"/>
      <c r="K145" s="3"/>
      <c r="L145" s="3"/>
      <c r="M145" s="3"/>
      <c r="N145" s="3"/>
      <c r="O145" s="3"/>
      <c r="P145" s="3"/>
      <c r="Q145" s="3"/>
      <c r="R145" s="3"/>
      <c r="S145" s="5"/>
    </row>
    <row r="146" spans="3:19" x14ac:dyDescent="0.25">
      <c r="C146" s="16"/>
      <c r="D146" s="3"/>
      <c r="E146" s="3"/>
      <c r="F146" s="3"/>
      <c r="G146" s="3"/>
      <c r="H146" s="3"/>
      <c r="I146" s="3"/>
      <c r="J146" s="3"/>
      <c r="K146" s="3"/>
      <c r="L146" s="3"/>
      <c r="M146" s="3"/>
      <c r="N146" s="3"/>
      <c r="O146" s="3"/>
      <c r="P146" s="3"/>
      <c r="Q146" s="3"/>
      <c r="R146" s="3"/>
      <c r="S146" s="5"/>
    </row>
    <row r="147" spans="3:19" x14ac:dyDescent="0.25">
      <c r="C147" s="16"/>
      <c r="D147" s="3"/>
      <c r="E147" s="3"/>
      <c r="F147" s="3"/>
      <c r="G147" s="3"/>
      <c r="H147" s="3"/>
      <c r="I147" s="3"/>
      <c r="J147" s="3"/>
      <c r="K147" s="3"/>
      <c r="L147" s="3"/>
      <c r="M147" s="3"/>
      <c r="N147" s="3"/>
      <c r="O147" s="3"/>
      <c r="P147" s="3"/>
      <c r="Q147" s="3"/>
      <c r="R147" s="3"/>
      <c r="S147" s="5"/>
    </row>
    <row r="148" spans="3:19" x14ac:dyDescent="0.25">
      <c r="C148" s="16"/>
      <c r="D148" s="3"/>
      <c r="E148" s="3"/>
      <c r="F148" s="3"/>
      <c r="G148" s="3"/>
      <c r="H148" s="3"/>
      <c r="I148" s="3"/>
      <c r="J148" s="3"/>
      <c r="K148" s="3"/>
      <c r="L148" s="3"/>
      <c r="M148" s="3"/>
      <c r="N148" s="3"/>
      <c r="O148" s="3"/>
      <c r="P148" s="3"/>
      <c r="Q148" s="3"/>
      <c r="R148" s="3"/>
      <c r="S148" s="5"/>
    </row>
    <row r="149" spans="3:19" x14ac:dyDescent="0.25">
      <c r="C149" s="16"/>
      <c r="D149" s="3"/>
      <c r="E149" s="3"/>
      <c r="F149" s="3"/>
      <c r="G149" s="3"/>
      <c r="H149" s="3"/>
      <c r="I149" s="3"/>
      <c r="J149" s="3"/>
      <c r="K149" s="3"/>
      <c r="L149" s="3"/>
      <c r="M149" s="3"/>
      <c r="N149" s="3"/>
      <c r="O149" s="3"/>
      <c r="P149" s="3"/>
      <c r="Q149" s="3"/>
      <c r="R149" s="3"/>
      <c r="S149" s="5"/>
    </row>
    <row r="150" spans="3:19" x14ac:dyDescent="0.25">
      <c r="C150" s="16"/>
      <c r="D150" s="3"/>
      <c r="E150" s="3"/>
      <c r="F150" s="3"/>
      <c r="G150" s="3"/>
      <c r="H150" s="3"/>
      <c r="I150" s="3"/>
      <c r="J150" s="3"/>
      <c r="K150" s="3"/>
      <c r="L150" s="3"/>
      <c r="M150" s="3"/>
      <c r="N150" s="3"/>
      <c r="O150" s="3"/>
      <c r="P150" s="3"/>
      <c r="Q150" s="3"/>
      <c r="R150" s="3"/>
      <c r="S150" s="5"/>
    </row>
    <row r="151" spans="3:19" x14ac:dyDescent="0.25">
      <c r="C151" s="16"/>
      <c r="D151" s="3"/>
      <c r="E151" s="3"/>
      <c r="F151" s="3"/>
      <c r="G151" s="3"/>
      <c r="H151" s="3"/>
      <c r="I151" s="3"/>
      <c r="J151" s="3"/>
      <c r="K151" s="3"/>
      <c r="L151" s="3"/>
      <c r="M151" s="3"/>
      <c r="N151" s="3"/>
      <c r="O151" s="3"/>
      <c r="P151" s="3"/>
      <c r="Q151" s="3"/>
      <c r="R151" s="3"/>
      <c r="S151" s="5"/>
    </row>
    <row r="152" spans="3:19" x14ac:dyDescent="0.25">
      <c r="C152" s="16"/>
      <c r="D152" s="3"/>
      <c r="E152" s="3"/>
      <c r="F152" s="3"/>
      <c r="G152" s="3"/>
      <c r="H152" s="3"/>
      <c r="I152" s="3"/>
      <c r="J152" s="3"/>
      <c r="K152" s="3"/>
      <c r="L152" s="3"/>
      <c r="M152" s="3"/>
      <c r="N152" s="3"/>
      <c r="O152" s="3"/>
      <c r="P152" s="3"/>
      <c r="Q152" s="3"/>
      <c r="R152" s="3"/>
      <c r="S152" s="5"/>
    </row>
    <row r="153" spans="3:19" x14ac:dyDescent="0.25">
      <c r="C153" s="16"/>
      <c r="D153" s="3"/>
      <c r="E153" s="3"/>
      <c r="F153" s="3"/>
      <c r="G153" s="3"/>
      <c r="H153" s="3"/>
      <c r="I153" s="3"/>
      <c r="J153" s="3"/>
      <c r="K153" s="3"/>
      <c r="L153" s="3"/>
      <c r="M153" s="3"/>
      <c r="N153" s="3"/>
      <c r="O153" s="3"/>
      <c r="P153" s="3"/>
      <c r="Q153" s="3"/>
      <c r="R153" s="3"/>
      <c r="S153" s="5"/>
    </row>
    <row r="154" spans="3:19" x14ac:dyDescent="0.25">
      <c r="C154" s="16"/>
      <c r="D154" s="3"/>
      <c r="E154" s="3"/>
      <c r="F154" s="3"/>
      <c r="G154" s="3"/>
      <c r="H154" s="3"/>
      <c r="I154" s="3"/>
      <c r="J154" s="3"/>
      <c r="K154" s="3"/>
      <c r="L154" s="3"/>
      <c r="M154" s="3"/>
      <c r="N154" s="3"/>
      <c r="O154" s="3"/>
      <c r="P154" s="3"/>
      <c r="Q154" s="3"/>
      <c r="R154" s="3"/>
      <c r="S154" s="5"/>
    </row>
    <row r="155" spans="3:19" x14ac:dyDescent="0.25">
      <c r="C155" s="16"/>
      <c r="D155" s="3"/>
      <c r="E155" s="3"/>
      <c r="F155" s="3"/>
      <c r="G155" s="3"/>
      <c r="H155" s="3"/>
      <c r="I155" s="3"/>
      <c r="J155" s="3"/>
      <c r="K155" s="3"/>
      <c r="L155" s="3"/>
      <c r="M155" s="3"/>
      <c r="N155" s="3"/>
      <c r="O155" s="3"/>
      <c r="P155" s="3"/>
      <c r="Q155" s="3"/>
      <c r="R155" s="3"/>
      <c r="S155" s="5"/>
    </row>
    <row r="156" spans="3:19" x14ac:dyDescent="0.25">
      <c r="C156" s="16"/>
      <c r="D156" s="3"/>
      <c r="E156" s="3"/>
      <c r="F156" s="3"/>
      <c r="G156" s="3"/>
      <c r="H156" s="3"/>
      <c r="I156" s="3"/>
      <c r="J156" s="3"/>
      <c r="K156" s="3"/>
      <c r="L156" s="3"/>
      <c r="M156" s="3"/>
      <c r="N156" s="3"/>
      <c r="O156" s="3"/>
      <c r="P156" s="3"/>
      <c r="Q156" s="3"/>
      <c r="R156" s="3"/>
      <c r="S156" s="5"/>
    </row>
    <row r="157" spans="3:19" x14ac:dyDescent="0.25">
      <c r="C157" s="16"/>
      <c r="D157" s="3"/>
      <c r="E157" s="3"/>
      <c r="F157" s="3"/>
      <c r="G157" s="3"/>
      <c r="H157" s="3"/>
      <c r="I157" s="3"/>
      <c r="J157" s="3"/>
      <c r="K157" s="3"/>
      <c r="L157" s="3"/>
      <c r="M157" s="3"/>
      <c r="N157" s="3"/>
      <c r="O157" s="3"/>
      <c r="P157" s="3"/>
      <c r="Q157" s="3"/>
      <c r="R157" s="3"/>
      <c r="S157" s="5"/>
    </row>
    <row r="158" spans="3:19" x14ac:dyDescent="0.25">
      <c r="C158" s="16"/>
      <c r="D158" s="3"/>
      <c r="E158" s="3"/>
      <c r="F158" s="3"/>
      <c r="G158" s="3"/>
      <c r="H158" s="3"/>
      <c r="I158" s="3"/>
      <c r="J158" s="3"/>
      <c r="K158" s="3"/>
      <c r="L158" s="3"/>
      <c r="M158" s="3"/>
      <c r="N158" s="3"/>
      <c r="O158" s="3"/>
      <c r="P158" s="3"/>
      <c r="Q158" s="3"/>
      <c r="R158" s="3"/>
      <c r="S158" s="5"/>
    </row>
    <row r="159" spans="3:19" x14ac:dyDescent="0.25">
      <c r="C159" s="16"/>
      <c r="D159" s="3"/>
      <c r="E159" s="3"/>
      <c r="F159" s="3"/>
      <c r="G159" s="3"/>
      <c r="H159" s="3"/>
      <c r="I159" s="3"/>
      <c r="J159" s="3"/>
      <c r="K159" s="3"/>
      <c r="L159" s="3"/>
      <c r="M159" s="3"/>
      <c r="N159" s="3"/>
      <c r="O159" s="3"/>
      <c r="P159" s="3"/>
      <c r="Q159" s="3"/>
      <c r="R159" s="3"/>
      <c r="S159" s="5"/>
    </row>
    <row r="160" spans="3:19" x14ac:dyDescent="0.25">
      <c r="C160" s="16"/>
      <c r="D160" s="3"/>
      <c r="E160" s="3"/>
      <c r="F160" s="3"/>
      <c r="G160" s="3"/>
      <c r="H160" s="3"/>
      <c r="I160" s="3"/>
      <c r="J160" s="3"/>
      <c r="K160" s="3"/>
      <c r="L160" s="3"/>
      <c r="M160" s="3"/>
      <c r="N160" s="3"/>
      <c r="O160" s="3"/>
      <c r="P160" s="3"/>
      <c r="Q160" s="3"/>
      <c r="R160" s="3"/>
      <c r="S160" s="5"/>
    </row>
    <row r="161" spans="3:19" x14ac:dyDescent="0.25">
      <c r="C161" s="16"/>
      <c r="D161" s="3"/>
      <c r="E161" s="3"/>
      <c r="F161" s="3"/>
      <c r="G161" s="3"/>
      <c r="H161" s="3"/>
      <c r="I161" s="3"/>
      <c r="J161" s="3"/>
      <c r="K161" s="3"/>
      <c r="L161" s="3"/>
      <c r="M161" s="3"/>
      <c r="N161" s="3"/>
      <c r="O161" s="3"/>
      <c r="P161" s="3"/>
      <c r="Q161" s="3"/>
      <c r="R161" s="3"/>
      <c r="S161" s="5"/>
    </row>
    <row r="162" spans="3:19" x14ac:dyDescent="0.25">
      <c r="C162" s="16"/>
      <c r="D162" s="3"/>
      <c r="E162" s="3"/>
      <c r="F162" s="3"/>
      <c r="G162" s="3"/>
      <c r="H162" s="3"/>
      <c r="I162" s="3"/>
      <c r="J162" s="3"/>
      <c r="K162" s="3"/>
      <c r="L162" s="3"/>
      <c r="M162" s="3"/>
      <c r="N162" s="3"/>
      <c r="O162" s="3"/>
      <c r="P162" s="3"/>
      <c r="Q162" s="3"/>
      <c r="R162" s="3"/>
      <c r="S162" s="5"/>
    </row>
    <row r="163" spans="3:19" x14ac:dyDescent="0.25">
      <c r="C163" s="16"/>
      <c r="D163" s="3"/>
      <c r="E163" s="3"/>
      <c r="F163" s="3"/>
      <c r="G163" s="3"/>
      <c r="H163" s="3"/>
      <c r="I163" s="3"/>
      <c r="J163" s="3"/>
      <c r="K163" s="3"/>
      <c r="L163" s="3"/>
      <c r="M163" s="3"/>
      <c r="N163" s="3"/>
      <c r="O163" s="3"/>
      <c r="P163" s="3"/>
      <c r="Q163" s="3"/>
      <c r="R163" s="3"/>
      <c r="S163" s="5"/>
    </row>
    <row r="164" spans="3:19" x14ac:dyDescent="0.25">
      <c r="C164" s="1"/>
      <c r="D164" s="2"/>
      <c r="E164" s="2"/>
      <c r="F164" s="2"/>
      <c r="G164" s="4"/>
      <c r="H164" s="4"/>
      <c r="I164" s="4"/>
      <c r="J164" s="4"/>
      <c r="K164" s="4"/>
      <c r="L164" s="4"/>
      <c r="M164" s="4"/>
      <c r="N164" s="4"/>
      <c r="O164" s="4"/>
      <c r="P164" s="4"/>
      <c r="Q164" s="4"/>
      <c r="R164" s="4"/>
      <c r="S164" s="5"/>
    </row>
    <row r="165" spans="3:19" x14ac:dyDescent="0.25">
      <c r="C165" s="1"/>
      <c r="D165" s="2"/>
      <c r="E165" s="2"/>
      <c r="F165" s="2"/>
      <c r="G165" s="4"/>
      <c r="H165" s="4"/>
      <c r="I165" s="4"/>
      <c r="J165" s="4"/>
      <c r="K165" s="4"/>
      <c r="L165" s="4"/>
      <c r="M165" s="4"/>
      <c r="N165" s="4"/>
      <c r="O165" s="4"/>
      <c r="P165" s="4"/>
      <c r="Q165" s="4"/>
      <c r="R165" s="4"/>
      <c r="S165" s="5"/>
    </row>
    <row r="166" spans="3:19" x14ac:dyDescent="0.25">
      <c r="C166" s="1"/>
      <c r="D166" s="2"/>
      <c r="E166" s="2"/>
      <c r="F166" s="2"/>
      <c r="G166" s="4"/>
      <c r="H166" s="4"/>
      <c r="I166" s="4"/>
      <c r="J166" s="4"/>
      <c r="K166" s="4"/>
      <c r="L166" s="4"/>
      <c r="M166" s="4"/>
      <c r="N166" s="4"/>
      <c r="O166" s="4"/>
      <c r="P166" s="4"/>
      <c r="Q166" s="4"/>
      <c r="R166" s="4"/>
      <c r="S166" s="5"/>
    </row>
    <row r="167" spans="3:19" x14ac:dyDescent="0.25">
      <c r="C167" s="1"/>
      <c r="D167" s="2"/>
      <c r="E167" s="2"/>
      <c r="F167" s="2"/>
      <c r="G167" s="4"/>
      <c r="H167" s="4"/>
      <c r="I167" s="4"/>
      <c r="J167" s="4"/>
      <c r="K167" s="4"/>
      <c r="L167" s="4"/>
      <c r="M167" s="4"/>
      <c r="N167" s="4"/>
      <c r="O167" s="4"/>
      <c r="P167" s="4"/>
      <c r="Q167" s="4"/>
      <c r="R167" s="4"/>
      <c r="S167" s="5"/>
    </row>
    <row r="168" spans="3:19" x14ac:dyDescent="0.25">
      <c r="C168" s="1"/>
      <c r="D168" s="2"/>
      <c r="E168" s="2"/>
      <c r="F168" s="2"/>
      <c r="G168" s="2"/>
      <c r="H168" s="2"/>
      <c r="I168" s="2"/>
      <c r="J168" s="2"/>
      <c r="K168" s="2"/>
      <c r="L168" s="2"/>
      <c r="M168" s="2"/>
      <c r="N168" s="2"/>
      <c r="O168" s="2"/>
      <c r="P168" s="2"/>
      <c r="Q168" s="2"/>
      <c r="R168" s="2"/>
    </row>
    <row r="169" spans="3:19" x14ac:dyDescent="0.25">
      <c r="C169" s="1"/>
      <c r="D169" s="2"/>
      <c r="E169" s="2"/>
      <c r="F169" s="2"/>
      <c r="G169" s="2"/>
      <c r="H169" s="2"/>
      <c r="I169" s="2"/>
      <c r="J169" s="2"/>
      <c r="K169" s="2"/>
      <c r="L169" s="2"/>
      <c r="M169" s="2"/>
      <c r="N169" s="2"/>
      <c r="O169" s="2"/>
      <c r="P169" s="2"/>
      <c r="Q169" s="2"/>
      <c r="R169" s="2"/>
    </row>
    <row r="170" spans="3:19" x14ac:dyDescent="0.25">
      <c r="C170" s="1"/>
      <c r="D170" s="2"/>
      <c r="E170" s="2"/>
      <c r="F170" s="2"/>
      <c r="G170" s="2"/>
      <c r="H170" s="2"/>
      <c r="I170" s="2"/>
      <c r="J170" s="2"/>
      <c r="K170" s="2"/>
      <c r="L170" s="2"/>
      <c r="M170" s="2"/>
      <c r="N170" s="2"/>
      <c r="O170" s="2"/>
      <c r="P170" s="2"/>
      <c r="Q170" s="2"/>
      <c r="R170" s="2"/>
    </row>
    <row r="171" spans="3:19" x14ac:dyDescent="0.25">
      <c r="C171" s="1"/>
      <c r="D171" s="2"/>
      <c r="E171" s="2"/>
      <c r="F171" s="2"/>
      <c r="G171" s="2"/>
      <c r="H171" s="2"/>
      <c r="I171" s="2"/>
      <c r="J171" s="2"/>
      <c r="K171" s="2"/>
      <c r="L171" s="2"/>
      <c r="M171" s="2"/>
      <c r="N171" s="2"/>
      <c r="O171" s="2"/>
      <c r="P171" s="2"/>
      <c r="Q171" s="2"/>
      <c r="R171" s="2"/>
    </row>
    <row r="172" spans="3:19" x14ac:dyDescent="0.25">
      <c r="C172" s="1"/>
      <c r="D172" s="2"/>
      <c r="E172" s="2"/>
      <c r="F172" s="2"/>
      <c r="G172" s="2"/>
      <c r="H172" s="2"/>
      <c r="I172" s="2"/>
      <c r="J172" s="2"/>
      <c r="K172" s="2"/>
      <c r="L172" s="2"/>
      <c r="M172" s="2"/>
      <c r="N172" s="2"/>
      <c r="O172" s="2"/>
      <c r="P172" s="2"/>
      <c r="Q172" s="2"/>
      <c r="R172" s="2"/>
    </row>
    <row r="173" spans="3:19" x14ac:dyDescent="0.25">
      <c r="C173" s="1"/>
      <c r="D173" s="2"/>
      <c r="E173" s="2"/>
      <c r="F173" s="2"/>
      <c r="G173" s="2"/>
      <c r="H173" s="2"/>
      <c r="I173" s="2"/>
      <c r="J173" s="2"/>
      <c r="K173" s="2"/>
      <c r="L173" s="2"/>
      <c r="M173" s="2"/>
      <c r="N173" s="2"/>
      <c r="O173" s="2"/>
      <c r="P173" s="2"/>
      <c r="Q173" s="2"/>
      <c r="R173" s="2"/>
    </row>
    <row r="174" spans="3:19" x14ac:dyDescent="0.25">
      <c r="C174" s="1"/>
      <c r="D174" s="2"/>
      <c r="E174" s="2"/>
      <c r="F174" s="2"/>
      <c r="G174" s="2"/>
      <c r="H174" s="2"/>
      <c r="I174" s="2"/>
      <c r="J174" s="2"/>
      <c r="K174" s="2"/>
      <c r="L174" s="2"/>
      <c r="M174" s="2"/>
      <c r="N174" s="2"/>
      <c r="O174" s="2"/>
      <c r="P174" s="2"/>
      <c r="Q174" s="2"/>
      <c r="R174" s="2"/>
    </row>
    <row r="175" spans="3:19" x14ac:dyDescent="0.25">
      <c r="C175" s="1"/>
      <c r="D175" s="2"/>
      <c r="E175" s="2"/>
      <c r="F175" s="2"/>
      <c r="G175" s="2"/>
      <c r="H175" s="2"/>
      <c r="I175" s="2"/>
      <c r="J175" s="2"/>
      <c r="K175" s="2"/>
      <c r="L175" s="2"/>
      <c r="M175" s="2"/>
      <c r="N175" s="2"/>
      <c r="O175" s="2"/>
      <c r="P175" s="2"/>
      <c r="Q175" s="2"/>
      <c r="R175" s="2"/>
    </row>
    <row r="176" spans="3:19" x14ac:dyDescent="0.25">
      <c r="C176" s="1"/>
      <c r="D176" s="2"/>
      <c r="E176" s="2"/>
      <c r="F176" s="2"/>
      <c r="G176" s="2"/>
      <c r="H176" s="2"/>
      <c r="I176" s="2"/>
      <c r="J176" s="2"/>
      <c r="K176" s="2"/>
      <c r="L176" s="2"/>
      <c r="M176" s="2"/>
      <c r="N176" s="2"/>
      <c r="O176" s="2"/>
      <c r="P176" s="2"/>
      <c r="Q176" s="2"/>
      <c r="R176" s="2"/>
    </row>
    <row r="177" spans="3:18" x14ac:dyDescent="0.25">
      <c r="C177" s="1"/>
      <c r="D177" s="2"/>
      <c r="E177" s="2"/>
      <c r="F177" s="2"/>
      <c r="G177" s="2"/>
      <c r="H177" s="2"/>
      <c r="I177" s="2"/>
      <c r="J177" s="2"/>
      <c r="K177" s="2"/>
      <c r="L177" s="2"/>
      <c r="M177" s="2"/>
      <c r="N177" s="2"/>
      <c r="O177" s="2"/>
      <c r="P177" s="2"/>
      <c r="Q177" s="2"/>
      <c r="R177" s="2"/>
    </row>
    <row r="178" spans="3:18" x14ac:dyDescent="0.25">
      <c r="C178" s="1"/>
      <c r="D178" s="2"/>
      <c r="E178" s="2"/>
      <c r="F178" s="2"/>
      <c r="G178" s="2"/>
      <c r="H178" s="2"/>
      <c r="I178" s="2"/>
      <c r="J178" s="2"/>
      <c r="K178" s="2"/>
      <c r="L178" s="2"/>
      <c r="M178" s="2"/>
      <c r="N178" s="2"/>
      <c r="O178" s="2"/>
      <c r="P178" s="2"/>
      <c r="Q178" s="2"/>
      <c r="R178" s="2"/>
    </row>
    <row r="179" spans="3:18" x14ac:dyDescent="0.25">
      <c r="C179" s="1"/>
      <c r="D179" s="2"/>
      <c r="E179" s="2"/>
      <c r="F179" s="2"/>
      <c r="G179" s="2"/>
      <c r="H179" s="2"/>
      <c r="I179" s="2"/>
      <c r="J179" s="2"/>
      <c r="K179" s="2"/>
      <c r="L179" s="2"/>
      <c r="M179" s="2"/>
      <c r="N179" s="2"/>
      <c r="O179" s="2"/>
      <c r="P179" s="2"/>
      <c r="Q179" s="2"/>
      <c r="R179" s="2"/>
    </row>
    <row r="180" spans="3:18" x14ac:dyDescent="0.25">
      <c r="C180" s="1"/>
      <c r="D180" s="2"/>
      <c r="E180" s="2"/>
      <c r="F180" s="2"/>
      <c r="G180" s="2"/>
      <c r="H180" s="2"/>
      <c r="I180" s="2"/>
      <c r="J180" s="2"/>
      <c r="K180" s="2"/>
      <c r="L180" s="2"/>
      <c r="M180" s="2"/>
      <c r="N180" s="2"/>
      <c r="O180" s="2"/>
      <c r="P180" s="2"/>
      <c r="Q180" s="2"/>
      <c r="R180" s="2"/>
    </row>
    <row r="181" spans="3:18" x14ac:dyDescent="0.25">
      <c r="C181" s="1"/>
      <c r="D181" s="2"/>
      <c r="E181" s="2"/>
      <c r="F181" s="2"/>
      <c r="G181" s="2"/>
      <c r="H181" s="2"/>
      <c r="I181" s="2"/>
      <c r="J181" s="2"/>
      <c r="K181" s="2"/>
      <c r="L181" s="2"/>
      <c r="M181" s="2"/>
      <c r="N181" s="2"/>
      <c r="O181" s="2"/>
      <c r="P181" s="2"/>
      <c r="Q181" s="2"/>
      <c r="R181" s="2"/>
    </row>
    <row r="182" spans="3:18" x14ac:dyDescent="0.25">
      <c r="D182" s="2"/>
      <c r="E182" s="2"/>
      <c r="F182" s="2"/>
      <c r="G182" s="2"/>
      <c r="H182" s="2"/>
      <c r="I182" s="2"/>
      <c r="J182" s="2"/>
      <c r="K182" s="2"/>
      <c r="L182" s="2"/>
      <c r="M182" s="2"/>
      <c r="N182" s="2"/>
      <c r="O182" s="2"/>
      <c r="P182" s="2"/>
      <c r="Q182" s="2"/>
      <c r="R182" s="2"/>
    </row>
    <row r="183" spans="3:18" x14ac:dyDescent="0.25">
      <c r="D183" s="2"/>
      <c r="E183" s="2"/>
      <c r="F183" s="2"/>
      <c r="G183" s="2"/>
      <c r="H183" s="2"/>
      <c r="I183" s="2"/>
      <c r="J183" s="2"/>
      <c r="K183" s="2"/>
      <c r="L183" s="2"/>
      <c r="M183" s="2"/>
      <c r="N183" s="2"/>
      <c r="O183" s="2"/>
      <c r="P183" s="2"/>
      <c r="Q183" s="2"/>
      <c r="R183" s="2"/>
    </row>
    <row r="184" spans="3:18" x14ac:dyDescent="0.25">
      <c r="D184" s="2"/>
      <c r="E184" s="2"/>
      <c r="F184" s="2"/>
      <c r="G184" s="2"/>
      <c r="H184" s="2"/>
      <c r="I184" s="2"/>
      <c r="J184" s="2"/>
      <c r="K184" s="2"/>
      <c r="L184" s="2"/>
      <c r="M184" s="2"/>
      <c r="N184" s="2"/>
      <c r="O184" s="2"/>
      <c r="P184" s="2"/>
      <c r="Q184" s="2"/>
      <c r="R184" s="2"/>
    </row>
    <row r="185" spans="3:18" x14ac:dyDescent="0.25">
      <c r="D185" s="2"/>
      <c r="E185" s="2"/>
      <c r="F185" s="2"/>
      <c r="G185" s="2"/>
      <c r="H185" s="2"/>
      <c r="I185" s="2"/>
      <c r="J185" s="2"/>
      <c r="K185" s="2"/>
      <c r="L185" s="2"/>
      <c r="M185" s="2"/>
      <c r="N185" s="2"/>
      <c r="O185" s="2"/>
      <c r="P185" s="2"/>
      <c r="Q185" s="2"/>
      <c r="R185" s="2"/>
    </row>
    <row r="186" spans="3:18" x14ac:dyDescent="0.25">
      <c r="D186" s="2"/>
      <c r="E186" s="2"/>
      <c r="F186" s="2"/>
      <c r="G186" s="2"/>
      <c r="H186" s="2"/>
      <c r="I186" s="2"/>
      <c r="J186" s="2"/>
      <c r="K186" s="2"/>
      <c r="L186" s="2"/>
      <c r="M186" s="2"/>
      <c r="N186" s="2"/>
      <c r="O186" s="2"/>
      <c r="P186" s="2"/>
      <c r="Q186" s="2"/>
      <c r="R186" s="2"/>
    </row>
    <row r="187" spans="3:18" x14ac:dyDescent="0.25">
      <c r="D187" s="2"/>
      <c r="E187" s="2"/>
      <c r="F187" s="2"/>
      <c r="G187" s="2"/>
      <c r="H187" s="2"/>
      <c r="I187" s="2"/>
      <c r="J187" s="2"/>
      <c r="K187" s="2"/>
      <c r="L187" s="2"/>
      <c r="M187" s="2"/>
      <c r="N187" s="2"/>
      <c r="O187" s="2"/>
      <c r="P187" s="2"/>
      <c r="Q187" s="2"/>
      <c r="R187" s="2"/>
    </row>
    <row r="188" spans="3:18" x14ac:dyDescent="0.25">
      <c r="D188" s="2"/>
      <c r="E188" s="2"/>
      <c r="F188" s="2"/>
      <c r="G188" s="2"/>
      <c r="H188" s="2"/>
      <c r="I188" s="2"/>
      <c r="J188" s="2"/>
      <c r="K188" s="2"/>
      <c r="L188" s="2"/>
      <c r="M188" s="2"/>
      <c r="N188" s="2"/>
      <c r="O188" s="2"/>
      <c r="P188" s="2"/>
      <c r="Q188" s="2"/>
      <c r="R188" s="2"/>
    </row>
    <row r="189" spans="3:18" x14ac:dyDescent="0.25">
      <c r="D189" s="2"/>
      <c r="E189" s="2"/>
      <c r="F189" s="2"/>
      <c r="G189" s="2"/>
      <c r="H189" s="2"/>
      <c r="I189" s="2"/>
      <c r="J189" s="2"/>
      <c r="K189" s="2"/>
      <c r="L189" s="2"/>
      <c r="M189" s="2"/>
      <c r="N189" s="2"/>
      <c r="O189" s="2"/>
      <c r="P189" s="2"/>
      <c r="Q189" s="2"/>
      <c r="R189" s="2"/>
    </row>
    <row r="190" spans="3:18" x14ac:dyDescent="0.25">
      <c r="D190" s="2"/>
      <c r="E190" s="2"/>
      <c r="F190" s="2"/>
      <c r="G190" s="2"/>
      <c r="H190" s="2"/>
      <c r="I190" s="2"/>
      <c r="J190" s="2"/>
      <c r="K190" s="2"/>
      <c r="L190" s="2"/>
      <c r="M190" s="2"/>
      <c r="N190" s="2"/>
      <c r="O190" s="2"/>
      <c r="P190" s="2"/>
      <c r="Q190" s="2"/>
      <c r="R190" s="2"/>
    </row>
    <row r="191" spans="3:18" x14ac:dyDescent="0.25">
      <c r="D191" s="2"/>
      <c r="E191" s="2"/>
      <c r="F191" s="2"/>
      <c r="G191" s="2"/>
      <c r="H191" s="2"/>
      <c r="I191" s="2"/>
      <c r="J191" s="2"/>
      <c r="K191" s="2"/>
      <c r="L191" s="2"/>
      <c r="M191" s="2"/>
      <c r="N191" s="2"/>
      <c r="O191" s="2"/>
      <c r="P191" s="2"/>
      <c r="Q191" s="2"/>
      <c r="R191" s="2"/>
    </row>
    <row r="192" spans="3:18" x14ac:dyDescent="0.25">
      <c r="D192" s="2"/>
      <c r="E192" s="2"/>
      <c r="F192" s="2"/>
      <c r="G192" s="2"/>
      <c r="H192" s="2"/>
      <c r="I192" s="2"/>
      <c r="J192" s="2"/>
      <c r="K192" s="2"/>
      <c r="L192" s="2"/>
      <c r="M192" s="2"/>
      <c r="N192" s="2"/>
      <c r="O192" s="2"/>
      <c r="P192" s="2"/>
      <c r="Q192" s="2"/>
      <c r="R192" s="2"/>
    </row>
    <row r="193" spans="4:18" x14ac:dyDescent="0.25">
      <c r="D193" s="2"/>
      <c r="E193" s="2"/>
      <c r="F193" s="2"/>
      <c r="G193" s="2"/>
      <c r="H193" s="2"/>
      <c r="I193" s="2"/>
      <c r="J193" s="2"/>
      <c r="K193" s="2"/>
      <c r="L193" s="2"/>
      <c r="M193" s="2"/>
      <c r="N193" s="2"/>
      <c r="O193" s="2"/>
      <c r="P193" s="2"/>
      <c r="Q193" s="2"/>
      <c r="R193" s="2"/>
    </row>
  </sheetData>
  <sheetProtection password="BFAC" sheet="1" objects="1" scenarios="1"/>
  <autoFilter ref="B2:S50"/>
  <sortState ref="C3:T50">
    <sortCondition ref="K3:K50"/>
    <sortCondition ref="E3:E50"/>
  </sortState>
  <pageMargins left="0.7" right="0.7" top="0.75" bottom="0.75" header="0.3" footer="0.3"/>
  <pageSetup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199"/>
  <sheetViews>
    <sheetView workbookViewId="0">
      <selection activeCell="N19" sqref="N19"/>
    </sheetView>
  </sheetViews>
  <sheetFormatPr defaultRowHeight="15" x14ac:dyDescent="0.25"/>
  <cols>
    <col min="1" max="1" width="44.85546875" customWidth="1"/>
    <col min="2" max="2" width="15.140625" customWidth="1"/>
    <col min="3" max="3" width="17" bestFit="1" customWidth="1"/>
    <col min="4" max="4" width="8.140625" customWidth="1"/>
    <col min="5" max="5" width="11.28515625" customWidth="1"/>
    <col min="9" max="9" width="11.5703125" customWidth="1"/>
    <col min="10" max="10" width="18" customWidth="1"/>
  </cols>
  <sheetData>
    <row r="1" spans="1:17" x14ac:dyDescent="0.25">
      <c r="A1" s="29" t="s">
        <v>683</v>
      </c>
    </row>
    <row r="3" spans="1:17" x14ac:dyDescent="0.25">
      <c r="A3" s="43" t="s">
        <v>608</v>
      </c>
      <c r="B3" s="43" t="s">
        <v>607</v>
      </c>
    </row>
    <row r="4" spans="1:17" ht="43.5" x14ac:dyDescent="0.25">
      <c r="A4" s="43" t="s">
        <v>605</v>
      </c>
      <c r="B4" t="s">
        <v>130</v>
      </c>
      <c r="C4" t="s">
        <v>642</v>
      </c>
      <c r="D4" t="s">
        <v>8</v>
      </c>
      <c r="E4" t="s">
        <v>606</v>
      </c>
      <c r="H4" s="49" t="s">
        <v>130</v>
      </c>
      <c r="I4" s="49" t="s">
        <v>327</v>
      </c>
      <c r="J4" s="49" t="s">
        <v>8</v>
      </c>
      <c r="K4" s="49" t="s">
        <v>604</v>
      </c>
      <c r="M4" s="69" t="s">
        <v>614</v>
      </c>
      <c r="N4" s="70"/>
      <c r="O4" s="70"/>
      <c r="P4" s="63"/>
      <c r="Q4" s="64"/>
    </row>
    <row r="5" spans="1:17" x14ac:dyDescent="0.25">
      <c r="A5" s="44" t="s">
        <v>5</v>
      </c>
      <c r="B5" s="46">
        <v>8</v>
      </c>
      <c r="C5" s="46">
        <v>7</v>
      </c>
      <c r="D5" s="46">
        <v>5</v>
      </c>
      <c r="E5" s="46">
        <v>20</v>
      </c>
      <c r="H5" s="65"/>
      <c r="I5" s="65"/>
      <c r="J5" s="65"/>
      <c r="K5" s="65"/>
    </row>
    <row r="6" spans="1:17" x14ac:dyDescent="0.25">
      <c r="A6" s="45" t="s">
        <v>73</v>
      </c>
      <c r="B6" s="46">
        <v>1</v>
      </c>
      <c r="C6" s="46"/>
      <c r="D6" s="46">
        <v>2</v>
      </c>
      <c r="E6" s="46">
        <v>3</v>
      </c>
      <c r="H6" s="47">
        <f>IF(AND($B6&gt;=1,$C6="",$D6=""),1, 0)</f>
        <v>0</v>
      </c>
      <c r="I6" s="47">
        <f>IF(AND($B6&gt;="",$C6&gt;=1,$D6=""),1,0)</f>
        <v>0</v>
      </c>
      <c r="J6" s="47">
        <f>IF(AND($B6&gt;="",$C6&gt;="",$D6&gt;=1),1,0)</f>
        <v>0</v>
      </c>
      <c r="K6" s="47">
        <f>IF(AND($B6&gt;=1,$C6&gt;=1),1,IF(AND($C6&gt;=1,$D6&gt;=1),1,IF(AND($B6&gt;=1,$D6&gt;=1),1,0)))</f>
        <v>1</v>
      </c>
      <c r="M6" s="81"/>
    </row>
    <row r="7" spans="1:17" x14ac:dyDescent="0.25">
      <c r="A7" s="45" t="s">
        <v>163</v>
      </c>
      <c r="B7" s="46">
        <v>1</v>
      </c>
      <c r="C7" s="46"/>
      <c r="D7" s="46"/>
      <c r="E7" s="46">
        <v>1</v>
      </c>
      <c r="H7" s="47">
        <f t="shared" ref="H7:H41" si="0">IF(AND($B7&gt;=1,$C7="",$D7=""),1, 0)</f>
        <v>1</v>
      </c>
      <c r="I7" s="47">
        <f t="shared" ref="I7:I41" si="1">IF(AND($B7&gt;="",$C7&gt;=1,$D7=""),1,0)</f>
        <v>0</v>
      </c>
      <c r="J7" s="47">
        <f t="shared" ref="J7:J41" si="2">IF(AND($B7&gt;="",$C7&gt;="",$D7&gt;=1),1,0)</f>
        <v>0</v>
      </c>
      <c r="K7" s="47">
        <f t="shared" ref="K7:K41" si="3">IF(AND($B7&gt;=1,$C7&gt;=1),1,IF(AND($C7&gt;=1,$D7&gt;=1),1,IF(AND($B7&gt;=1,$D7&gt;=1),1,0)))</f>
        <v>0</v>
      </c>
    </row>
    <row r="8" spans="1:17" x14ac:dyDescent="0.25">
      <c r="A8" s="45" t="s">
        <v>268</v>
      </c>
      <c r="B8" s="46">
        <v>1</v>
      </c>
      <c r="C8" s="46">
        <v>2</v>
      </c>
      <c r="D8" s="46"/>
      <c r="E8" s="46">
        <v>3</v>
      </c>
      <c r="H8" s="47">
        <f t="shared" si="0"/>
        <v>0</v>
      </c>
      <c r="I8" s="47">
        <f t="shared" si="1"/>
        <v>0</v>
      </c>
      <c r="J8" s="47">
        <f t="shared" si="2"/>
        <v>0</v>
      </c>
      <c r="K8" s="47">
        <f t="shared" si="3"/>
        <v>1</v>
      </c>
    </row>
    <row r="9" spans="1:17" x14ac:dyDescent="0.25">
      <c r="A9" s="45" t="s">
        <v>145</v>
      </c>
      <c r="B9" s="46"/>
      <c r="C9" s="46">
        <v>1</v>
      </c>
      <c r="D9" s="46"/>
      <c r="E9" s="46">
        <v>1</v>
      </c>
      <c r="H9" s="47">
        <f t="shared" si="0"/>
        <v>0</v>
      </c>
      <c r="I9" s="47">
        <f t="shared" si="1"/>
        <v>1</v>
      </c>
      <c r="J9" s="47">
        <f t="shared" si="2"/>
        <v>0</v>
      </c>
      <c r="K9" s="47">
        <f t="shared" si="3"/>
        <v>0</v>
      </c>
    </row>
    <row r="10" spans="1:17" x14ac:dyDescent="0.25">
      <c r="A10" s="45" t="s">
        <v>249</v>
      </c>
      <c r="B10" s="46"/>
      <c r="C10" s="46"/>
      <c r="D10" s="46">
        <v>1</v>
      </c>
      <c r="E10" s="46">
        <v>1</v>
      </c>
      <c r="H10" s="47">
        <f t="shared" si="0"/>
        <v>0</v>
      </c>
      <c r="I10" s="47">
        <f t="shared" si="1"/>
        <v>0</v>
      </c>
      <c r="J10" s="47">
        <f t="shared" si="2"/>
        <v>1</v>
      </c>
      <c r="K10" s="47">
        <f t="shared" si="3"/>
        <v>0</v>
      </c>
    </row>
    <row r="11" spans="1:17" x14ac:dyDescent="0.25">
      <c r="A11" s="45" t="s">
        <v>134</v>
      </c>
      <c r="B11" s="46">
        <v>1</v>
      </c>
      <c r="C11" s="46"/>
      <c r="D11" s="46"/>
      <c r="E11" s="46">
        <v>1</v>
      </c>
      <c r="H11" s="47">
        <f t="shared" si="0"/>
        <v>1</v>
      </c>
      <c r="I11" s="47">
        <f t="shared" si="1"/>
        <v>0</v>
      </c>
      <c r="J11" s="47">
        <f t="shared" si="2"/>
        <v>0</v>
      </c>
      <c r="K11" s="47">
        <f t="shared" si="3"/>
        <v>0</v>
      </c>
    </row>
    <row r="12" spans="1:17" x14ac:dyDescent="0.25">
      <c r="A12" s="45" t="s">
        <v>239</v>
      </c>
      <c r="B12" s="46"/>
      <c r="C12" s="46"/>
      <c r="D12" s="46">
        <v>1</v>
      </c>
      <c r="E12" s="46">
        <v>1</v>
      </c>
      <c r="H12" s="47">
        <f t="shared" si="0"/>
        <v>0</v>
      </c>
      <c r="I12" s="47">
        <f t="shared" si="1"/>
        <v>0</v>
      </c>
      <c r="J12" s="47">
        <f t="shared" si="2"/>
        <v>1</v>
      </c>
      <c r="K12" s="47">
        <f t="shared" si="3"/>
        <v>0</v>
      </c>
    </row>
    <row r="13" spans="1:17" x14ac:dyDescent="0.25">
      <c r="A13" s="45" t="s">
        <v>204</v>
      </c>
      <c r="B13" s="46">
        <v>1</v>
      </c>
      <c r="C13" s="46"/>
      <c r="D13" s="46"/>
      <c r="E13" s="46">
        <v>1</v>
      </c>
      <c r="H13" s="47">
        <f t="shared" si="0"/>
        <v>1</v>
      </c>
      <c r="I13" s="47">
        <f t="shared" si="1"/>
        <v>0</v>
      </c>
      <c r="J13" s="47">
        <f t="shared" si="2"/>
        <v>0</v>
      </c>
      <c r="K13" s="47">
        <f t="shared" si="3"/>
        <v>0</v>
      </c>
    </row>
    <row r="14" spans="1:17" x14ac:dyDescent="0.25">
      <c r="A14" s="45" t="s">
        <v>286</v>
      </c>
      <c r="B14" s="46"/>
      <c r="C14" s="46">
        <v>3</v>
      </c>
      <c r="D14" s="46"/>
      <c r="E14" s="46">
        <v>3</v>
      </c>
      <c r="H14" s="47">
        <f t="shared" si="0"/>
        <v>0</v>
      </c>
      <c r="I14" s="47">
        <f t="shared" si="1"/>
        <v>1</v>
      </c>
      <c r="J14" s="47">
        <f t="shared" si="2"/>
        <v>0</v>
      </c>
      <c r="K14" s="47">
        <f t="shared" si="3"/>
        <v>0</v>
      </c>
    </row>
    <row r="15" spans="1:17" x14ac:dyDescent="0.25">
      <c r="A15" s="45" t="s">
        <v>278</v>
      </c>
      <c r="B15" s="46"/>
      <c r="C15" s="46">
        <v>1</v>
      </c>
      <c r="D15" s="46"/>
      <c r="E15" s="46">
        <v>1</v>
      </c>
      <c r="H15" s="47">
        <f t="shared" si="0"/>
        <v>0</v>
      </c>
      <c r="I15" s="47">
        <f t="shared" si="1"/>
        <v>1</v>
      </c>
      <c r="J15" s="47">
        <f t="shared" si="2"/>
        <v>0</v>
      </c>
      <c r="K15" s="47">
        <f t="shared" si="3"/>
        <v>0</v>
      </c>
    </row>
    <row r="16" spans="1:17" x14ac:dyDescent="0.25">
      <c r="A16" s="45" t="s">
        <v>33</v>
      </c>
      <c r="B16" s="46"/>
      <c r="C16" s="46"/>
      <c r="D16" s="46">
        <v>1</v>
      </c>
      <c r="E16" s="46">
        <v>1</v>
      </c>
      <c r="H16" s="47">
        <f t="shared" si="0"/>
        <v>0</v>
      </c>
      <c r="I16" s="47">
        <f t="shared" si="1"/>
        <v>0</v>
      </c>
      <c r="J16" s="47">
        <f t="shared" si="2"/>
        <v>1</v>
      </c>
      <c r="K16" s="47">
        <f t="shared" si="3"/>
        <v>0</v>
      </c>
    </row>
    <row r="17" spans="1:11" x14ac:dyDescent="0.25">
      <c r="A17" s="45" t="s">
        <v>172</v>
      </c>
      <c r="B17" s="46">
        <v>1</v>
      </c>
      <c r="C17" s="46"/>
      <c r="D17" s="46"/>
      <c r="E17" s="46">
        <v>1</v>
      </c>
      <c r="H17" s="47">
        <f t="shared" si="0"/>
        <v>1</v>
      </c>
      <c r="I17" s="47">
        <f t="shared" si="1"/>
        <v>0</v>
      </c>
      <c r="J17" s="47">
        <f t="shared" si="2"/>
        <v>0</v>
      </c>
      <c r="K17" s="47">
        <f t="shared" si="3"/>
        <v>0</v>
      </c>
    </row>
    <row r="18" spans="1:11" x14ac:dyDescent="0.25">
      <c r="A18" s="45" t="s">
        <v>193</v>
      </c>
      <c r="B18" s="46">
        <v>2</v>
      </c>
      <c r="C18" s="46"/>
      <c r="D18" s="46"/>
      <c r="E18" s="46">
        <v>2</v>
      </c>
      <c r="H18" s="47">
        <f t="shared" si="0"/>
        <v>1</v>
      </c>
      <c r="I18" s="47">
        <f t="shared" si="1"/>
        <v>0</v>
      </c>
      <c r="J18" s="47">
        <f t="shared" si="2"/>
        <v>0</v>
      </c>
      <c r="K18" s="47">
        <f t="shared" si="3"/>
        <v>0</v>
      </c>
    </row>
    <row r="19" spans="1:11" ht="15.75" thickBot="1" x14ac:dyDescent="0.3">
      <c r="A19" s="44" t="s">
        <v>329</v>
      </c>
      <c r="B19" s="46">
        <v>6</v>
      </c>
      <c r="C19" s="46">
        <v>3</v>
      </c>
      <c r="D19" s="46">
        <v>19</v>
      </c>
      <c r="E19" s="46">
        <v>28</v>
      </c>
      <c r="H19" s="50">
        <f>SUM(H5:H18)</f>
        <v>5</v>
      </c>
      <c r="I19" s="50">
        <f>SUM(I5:I18)</f>
        <v>3</v>
      </c>
      <c r="J19" s="50">
        <f>SUM(J5:J18)</f>
        <v>3</v>
      </c>
      <c r="K19" s="50">
        <f>SUM(K5:K18)</f>
        <v>2</v>
      </c>
    </row>
    <row r="20" spans="1:11" x14ac:dyDescent="0.25">
      <c r="A20" s="45" t="s">
        <v>542</v>
      </c>
      <c r="B20" s="46"/>
      <c r="C20" s="46"/>
      <c r="D20" s="46">
        <v>1</v>
      </c>
      <c r="E20" s="46">
        <v>1</v>
      </c>
      <c r="H20" s="48">
        <f t="shared" si="0"/>
        <v>0</v>
      </c>
      <c r="I20" s="48">
        <f t="shared" si="1"/>
        <v>0</v>
      </c>
      <c r="J20" s="48">
        <f t="shared" si="2"/>
        <v>1</v>
      </c>
      <c r="K20" s="48">
        <f t="shared" si="3"/>
        <v>0</v>
      </c>
    </row>
    <row r="21" spans="1:11" x14ac:dyDescent="0.25">
      <c r="A21" s="45" t="s">
        <v>230</v>
      </c>
      <c r="B21" s="46"/>
      <c r="C21" s="46"/>
      <c r="D21" s="46">
        <v>1</v>
      </c>
      <c r="E21" s="46">
        <v>1</v>
      </c>
      <c r="H21" s="47">
        <f t="shared" si="0"/>
        <v>0</v>
      </c>
      <c r="I21" s="47">
        <f t="shared" si="1"/>
        <v>0</v>
      </c>
      <c r="J21" s="47">
        <f t="shared" si="2"/>
        <v>1</v>
      </c>
      <c r="K21" s="47">
        <f t="shared" si="3"/>
        <v>0</v>
      </c>
    </row>
    <row r="22" spans="1:11" x14ac:dyDescent="0.25">
      <c r="A22" s="45" t="s">
        <v>85</v>
      </c>
      <c r="B22" s="46"/>
      <c r="C22" s="46"/>
      <c r="D22" s="46">
        <v>3</v>
      </c>
      <c r="E22" s="46">
        <v>3</v>
      </c>
      <c r="H22" s="47">
        <f t="shared" si="0"/>
        <v>0</v>
      </c>
      <c r="I22" s="47">
        <f t="shared" si="1"/>
        <v>0</v>
      </c>
      <c r="J22" s="47">
        <f t="shared" si="2"/>
        <v>1</v>
      </c>
      <c r="K22" s="47">
        <f t="shared" si="3"/>
        <v>0</v>
      </c>
    </row>
    <row r="23" spans="1:11" x14ac:dyDescent="0.25">
      <c r="A23" s="45" t="s">
        <v>340</v>
      </c>
      <c r="B23" s="46"/>
      <c r="C23" s="46"/>
      <c r="D23" s="46">
        <v>1</v>
      </c>
      <c r="E23" s="46">
        <v>1</v>
      </c>
      <c r="H23" s="47">
        <f t="shared" si="0"/>
        <v>0</v>
      </c>
      <c r="I23" s="47">
        <f t="shared" si="1"/>
        <v>0</v>
      </c>
      <c r="J23" s="47">
        <f t="shared" si="2"/>
        <v>1</v>
      </c>
      <c r="K23" s="47">
        <f t="shared" si="3"/>
        <v>0</v>
      </c>
    </row>
    <row r="24" spans="1:11" x14ac:dyDescent="0.25">
      <c r="A24" s="45" t="s">
        <v>264</v>
      </c>
      <c r="B24" s="46"/>
      <c r="C24" s="46"/>
      <c r="D24" s="46">
        <v>1</v>
      </c>
      <c r="E24" s="46">
        <v>1</v>
      </c>
      <c r="H24" s="47">
        <f t="shared" si="0"/>
        <v>0</v>
      </c>
      <c r="I24" s="47">
        <f t="shared" si="1"/>
        <v>0</v>
      </c>
      <c r="J24" s="47">
        <f t="shared" si="2"/>
        <v>1</v>
      </c>
      <c r="K24" s="47">
        <f t="shared" si="3"/>
        <v>0</v>
      </c>
    </row>
    <row r="25" spans="1:11" x14ac:dyDescent="0.25">
      <c r="A25" s="45" t="s">
        <v>55</v>
      </c>
      <c r="B25" s="46"/>
      <c r="C25" s="46"/>
      <c r="D25" s="46">
        <v>1</v>
      </c>
      <c r="E25" s="46">
        <v>1</v>
      </c>
      <c r="H25" s="47">
        <f t="shared" si="0"/>
        <v>0</v>
      </c>
      <c r="I25" s="47">
        <f t="shared" si="1"/>
        <v>0</v>
      </c>
      <c r="J25" s="47">
        <f t="shared" si="2"/>
        <v>1</v>
      </c>
      <c r="K25" s="47">
        <f t="shared" si="3"/>
        <v>0</v>
      </c>
    </row>
    <row r="26" spans="1:11" x14ac:dyDescent="0.25">
      <c r="A26" s="45" t="s">
        <v>298</v>
      </c>
      <c r="B26" s="46"/>
      <c r="C26" s="46"/>
      <c r="D26" s="46">
        <v>1</v>
      </c>
      <c r="E26" s="46">
        <v>1</v>
      </c>
      <c r="H26" s="47">
        <f t="shared" si="0"/>
        <v>0</v>
      </c>
      <c r="I26" s="47">
        <f t="shared" si="1"/>
        <v>0</v>
      </c>
      <c r="J26" s="47">
        <f t="shared" si="2"/>
        <v>1</v>
      </c>
      <c r="K26" s="47">
        <f t="shared" si="3"/>
        <v>0</v>
      </c>
    </row>
    <row r="27" spans="1:11" x14ac:dyDescent="0.25">
      <c r="A27" s="45" t="s">
        <v>220</v>
      </c>
      <c r="B27" s="46">
        <v>1</v>
      </c>
      <c r="C27" s="46"/>
      <c r="D27" s="46"/>
      <c r="E27" s="46">
        <v>1</v>
      </c>
      <c r="H27" s="47">
        <f t="shared" si="0"/>
        <v>1</v>
      </c>
      <c r="I27" s="47">
        <f t="shared" si="1"/>
        <v>0</v>
      </c>
      <c r="J27" s="47">
        <f t="shared" si="2"/>
        <v>0</v>
      </c>
      <c r="K27" s="47">
        <f t="shared" si="3"/>
        <v>0</v>
      </c>
    </row>
    <row r="28" spans="1:11" x14ac:dyDescent="0.25">
      <c r="A28" s="45" t="s">
        <v>155</v>
      </c>
      <c r="B28" s="46">
        <v>2</v>
      </c>
      <c r="C28" s="46"/>
      <c r="D28" s="46"/>
      <c r="E28" s="46">
        <v>2</v>
      </c>
      <c r="H28" s="47">
        <f t="shared" si="0"/>
        <v>1</v>
      </c>
      <c r="I28" s="47">
        <f t="shared" si="1"/>
        <v>0</v>
      </c>
      <c r="J28" s="47">
        <f t="shared" si="2"/>
        <v>0</v>
      </c>
      <c r="K28" s="47">
        <f t="shared" si="3"/>
        <v>0</v>
      </c>
    </row>
    <row r="29" spans="1:11" x14ac:dyDescent="0.25">
      <c r="A29" s="45" t="s">
        <v>258</v>
      </c>
      <c r="B29" s="46">
        <v>1</v>
      </c>
      <c r="C29" s="46"/>
      <c r="D29" s="46"/>
      <c r="E29" s="46">
        <v>1</v>
      </c>
      <c r="H29" s="47">
        <f t="shared" si="0"/>
        <v>1</v>
      </c>
      <c r="I29" s="47">
        <f t="shared" si="1"/>
        <v>0</v>
      </c>
      <c r="J29" s="47">
        <f t="shared" si="2"/>
        <v>0</v>
      </c>
      <c r="K29" s="47">
        <f t="shared" si="3"/>
        <v>0</v>
      </c>
    </row>
    <row r="30" spans="1:11" x14ac:dyDescent="0.25">
      <c r="A30" s="45" t="s">
        <v>43</v>
      </c>
      <c r="B30" s="46"/>
      <c r="C30" s="46"/>
      <c r="D30" s="46">
        <v>1</v>
      </c>
      <c r="E30" s="46">
        <v>1</v>
      </c>
      <c r="H30" s="47">
        <f t="shared" si="0"/>
        <v>0</v>
      </c>
      <c r="I30" s="47">
        <f t="shared" si="1"/>
        <v>0</v>
      </c>
      <c r="J30" s="47">
        <f t="shared" si="2"/>
        <v>1</v>
      </c>
      <c r="K30" s="47">
        <f t="shared" si="3"/>
        <v>0</v>
      </c>
    </row>
    <row r="31" spans="1:11" x14ac:dyDescent="0.25">
      <c r="A31" s="45" t="s">
        <v>26</v>
      </c>
      <c r="B31" s="46"/>
      <c r="C31" s="46"/>
      <c r="D31" s="46">
        <v>1</v>
      </c>
      <c r="E31" s="46">
        <v>1</v>
      </c>
      <c r="H31" s="47">
        <f t="shared" si="0"/>
        <v>0</v>
      </c>
      <c r="I31" s="47">
        <f t="shared" si="1"/>
        <v>0</v>
      </c>
      <c r="J31" s="47">
        <f t="shared" si="2"/>
        <v>1</v>
      </c>
      <c r="K31" s="47">
        <f t="shared" si="3"/>
        <v>0</v>
      </c>
    </row>
    <row r="32" spans="1:11" x14ac:dyDescent="0.25">
      <c r="A32" s="45" t="s">
        <v>0</v>
      </c>
      <c r="B32" s="46"/>
      <c r="C32" s="46"/>
      <c r="D32" s="46">
        <v>1</v>
      </c>
      <c r="E32" s="46">
        <v>1</v>
      </c>
      <c r="H32" s="47">
        <f t="shared" si="0"/>
        <v>0</v>
      </c>
      <c r="I32" s="47">
        <f t="shared" si="1"/>
        <v>0</v>
      </c>
      <c r="J32" s="47">
        <f t="shared" si="2"/>
        <v>1</v>
      </c>
      <c r="K32" s="47">
        <f t="shared" si="3"/>
        <v>0</v>
      </c>
    </row>
    <row r="33" spans="1:17" x14ac:dyDescent="0.25">
      <c r="A33" s="45" t="s">
        <v>50</v>
      </c>
      <c r="B33" s="46"/>
      <c r="C33" s="46"/>
      <c r="D33" s="46">
        <v>1</v>
      </c>
      <c r="E33" s="46">
        <v>1</v>
      </c>
      <c r="H33" s="47">
        <f t="shared" si="0"/>
        <v>0</v>
      </c>
      <c r="I33" s="47">
        <f t="shared" si="1"/>
        <v>0</v>
      </c>
      <c r="J33" s="47">
        <f t="shared" si="2"/>
        <v>1</v>
      </c>
      <c r="K33" s="47">
        <f t="shared" si="3"/>
        <v>0</v>
      </c>
    </row>
    <row r="34" spans="1:17" x14ac:dyDescent="0.25">
      <c r="A34" s="45" t="s">
        <v>16</v>
      </c>
      <c r="B34" s="46"/>
      <c r="C34" s="46"/>
      <c r="D34" s="46">
        <v>1</v>
      </c>
      <c r="E34" s="46">
        <v>1</v>
      </c>
      <c r="H34" s="47">
        <f t="shared" si="0"/>
        <v>0</v>
      </c>
      <c r="I34" s="47">
        <f t="shared" si="1"/>
        <v>0</v>
      </c>
      <c r="J34" s="47">
        <f t="shared" si="2"/>
        <v>1</v>
      </c>
      <c r="K34" s="47">
        <f t="shared" si="3"/>
        <v>0</v>
      </c>
    </row>
    <row r="35" spans="1:17" x14ac:dyDescent="0.25">
      <c r="A35" s="45" t="s">
        <v>213</v>
      </c>
      <c r="B35" s="46">
        <v>1</v>
      </c>
      <c r="C35" s="46"/>
      <c r="D35" s="46"/>
      <c r="E35" s="46">
        <v>1</v>
      </c>
      <c r="H35" s="47">
        <f t="shared" si="0"/>
        <v>1</v>
      </c>
      <c r="I35" s="47">
        <f t="shared" si="1"/>
        <v>0</v>
      </c>
      <c r="J35" s="47">
        <f t="shared" si="2"/>
        <v>0</v>
      </c>
      <c r="K35" s="47">
        <f t="shared" si="3"/>
        <v>0</v>
      </c>
    </row>
    <row r="36" spans="1:17" x14ac:dyDescent="0.25">
      <c r="A36" s="45" t="s">
        <v>185</v>
      </c>
      <c r="B36" s="46">
        <v>1</v>
      </c>
      <c r="C36" s="46"/>
      <c r="D36" s="46"/>
      <c r="E36" s="46">
        <v>1</v>
      </c>
      <c r="H36" s="47">
        <f t="shared" si="0"/>
        <v>1</v>
      </c>
      <c r="I36" s="47">
        <f t="shared" si="1"/>
        <v>0</v>
      </c>
      <c r="J36" s="47">
        <f t="shared" si="2"/>
        <v>0</v>
      </c>
      <c r="K36" s="47">
        <f t="shared" si="3"/>
        <v>0</v>
      </c>
    </row>
    <row r="37" spans="1:17" x14ac:dyDescent="0.25">
      <c r="A37" s="45" t="s">
        <v>63</v>
      </c>
      <c r="B37" s="46"/>
      <c r="C37" s="46">
        <v>1</v>
      </c>
      <c r="D37" s="46">
        <v>1</v>
      </c>
      <c r="E37" s="46">
        <v>2</v>
      </c>
      <c r="H37" s="47">
        <f t="shared" si="0"/>
        <v>0</v>
      </c>
      <c r="I37" s="47">
        <f t="shared" si="1"/>
        <v>0</v>
      </c>
      <c r="J37" s="47">
        <f t="shared" si="2"/>
        <v>0</v>
      </c>
      <c r="K37" s="47">
        <f t="shared" si="3"/>
        <v>1</v>
      </c>
    </row>
    <row r="38" spans="1:17" x14ac:dyDescent="0.25">
      <c r="A38" s="45" t="s">
        <v>93</v>
      </c>
      <c r="B38" s="46"/>
      <c r="C38" s="46"/>
      <c r="D38" s="46">
        <v>2</v>
      </c>
      <c r="E38" s="46">
        <v>2</v>
      </c>
      <c r="H38" s="47">
        <f t="shared" si="0"/>
        <v>0</v>
      </c>
      <c r="I38" s="47">
        <f t="shared" si="1"/>
        <v>0</v>
      </c>
      <c r="J38" s="47">
        <f t="shared" si="2"/>
        <v>1</v>
      </c>
      <c r="K38" s="47">
        <f t="shared" si="3"/>
        <v>0</v>
      </c>
    </row>
    <row r="39" spans="1:17" x14ac:dyDescent="0.25">
      <c r="A39" s="45" t="s">
        <v>59</v>
      </c>
      <c r="B39" s="46"/>
      <c r="C39" s="46"/>
      <c r="D39" s="46">
        <v>2</v>
      </c>
      <c r="E39" s="46">
        <v>2</v>
      </c>
      <c r="H39" s="47">
        <f t="shared" si="0"/>
        <v>0</v>
      </c>
      <c r="I39" s="47">
        <f t="shared" si="1"/>
        <v>0</v>
      </c>
      <c r="J39" s="47">
        <f t="shared" si="2"/>
        <v>1</v>
      </c>
      <c r="K39" s="47">
        <f t="shared" si="3"/>
        <v>0</v>
      </c>
    </row>
    <row r="40" spans="1:17" x14ac:dyDescent="0.25">
      <c r="A40" s="45" t="s">
        <v>347</v>
      </c>
      <c r="B40" s="46"/>
      <c r="C40" s="46">
        <v>1</v>
      </c>
      <c r="D40" s="46"/>
      <c r="E40" s="46">
        <v>1</v>
      </c>
      <c r="H40" s="47">
        <f t="shared" si="0"/>
        <v>0</v>
      </c>
      <c r="I40" s="47">
        <f t="shared" si="1"/>
        <v>1</v>
      </c>
      <c r="J40" s="47">
        <f t="shared" si="2"/>
        <v>0</v>
      </c>
      <c r="K40" s="47">
        <f t="shared" si="3"/>
        <v>0</v>
      </c>
    </row>
    <row r="41" spans="1:17" x14ac:dyDescent="0.25">
      <c r="A41" s="45" t="s">
        <v>105</v>
      </c>
      <c r="B41" s="46"/>
      <c r="C41" s="46">
        <v>1</v>
      </c>
      <c r="D41" s="46"/>
      <c r="E41" s="46">
        <v>1</v>
      </c>
      <c r="H41" s="47">
        <f t="shared" si="0"/>
        <v>0</v>
      </c>
      <c r="I41" s="47">
        <f t="shared" si="1"/>
        <v>1</v>
      </c>
      <c r="J41" s="47">
        <f t="shared" si="2"/>
        <v>0</v>
      </c>
      <c r="K41" s="47">
        <f t="shared" si="3"/>
        <v>0</v>
      </c>
    </row>
    <row r="42" spans="1:17" x14ac:dyDescent="0.25">
      <c r="A42" s="44" t="s">
        <v>606</v>
      </c>
      <c r="B42" s="46">
        <v>14</v>
      </c>
      <c r="C42" s="46">
        <v>10</v>
      </c>
      <c r="D42" s="46">
        <v>24</v>
      </c>
      <c r="E42" s="46">
        <v>48</v>
      </c>
      <c r="H42" s="51">
        <f>SUM(H20:H41)</f>
        <v>5</v>
      </c>
      <c r="I42" s="51">
        <f>SUM(I20:I41)</f>
        <v>2</v>
      </c>
      <c r="J42" s="51">
        <f>SUM(J20:J41)</f>
        <v>14</v>
      </c>
      <c r="K42" s="51">
        <f>SUM(K20:K41)</f>
        <v>1</v>
      </c>
    </row>
    <row r="43" spans="1:17" x14ac:dyDescent="0.25">
      <c r="H43" s="10"/>
      <c r="I43" s="10"/>
      <c r="J43" s="10"/>
      <c r="K43" s="10"/>
      <c r="L43" s="10"/>
      <c r="M43" s="10"/>
      <c r="N43" s="10"/>
      <c r="O43" s="10"/>
      <c r="P43" s="10"/>
      <c r="Q43" s="10"/>
    </row>
    <row r="44" spans="1:17" x14ac:dyDescent="0.25">
      <c r="H44" s="10"/>
      <c r="I44" s="10"/>
      <c r="J44" s="10"/>
      <c r="K44" s="10"/>
      <c r="L44" s="10"/>
      <c r="M44" s="10"/>
      <c r="N44" s="10"/>
      <c r="O44" s="10"/>
      <c r="P44" s="10"/>
      <c r="Q44" s="10"/>
    </row>
    <row r="45" spans="1:17" x14ac:dyDescent="0.25">
      <c r="H45" s="10"/>
      <c r="I45" s="10"/>
      <c r="J45" s="10"/>
      <c r="K45" s="10"/>
      <c r="L45" s="10"/>
      <c r="M45" s="10"/>
      <c r="N45" s="10"/>
      <c r="O45" s="10"/>
      <c r="P45" s="10"/>
      <c r="Q45" s="10"/>
    </row>
    <row r="46" spans="1:17" x14ac:dyDescent="0.25">
      <c r="A46" s="43" t="s">
        <v>605</v>
      </c>
      <c r="B46" t="s">
        <v>608</v>
      </c>
    </row>
    <row r="47" spans="1:17" x14ac:dyDescent="0.25">
      <c r="A47" s="73" t="s">
        <v>236</v>
      </c>
      <c r="B47" s="74">
        <v>21</v>
      </c>
      <c r="C47" s="72"/>
      <c r="D47" s="72">
        <f>COUNTIF(B48:B64,"&gt;=1")</f>
        <v>17</v>
      </c>
      <c r="F47" s="69" t="s">
        <v>684</v>
      </c>
      <c r="G47" s="70"/>
      <c r="H47" s="70"/>
      <c r="I47" s="63"/>
      <c r="J47" s="64"/>
    </row>
    <row r="48" spans="1:17" x14ac:dyDescent="0.25">
      <c r="A48" s="45" t="s">
        <v>542</v>
      </c>
      <c r="B48" s="46">
        <v>1</v>
      </c>
      <c r="C48" s="71"/>
      <c r="D48" s="71"/>
    </row>
    <row r="49" spans="1:4" x14ac:dyDescent="0.25">
      <c r="A49" s="45" t="s">
        <v>230</v>
      </c>
      <c r="B49" s="46">
        <v>1</v>
      </c>
      <c r="C49" s="71"/>
      <c r="D49" s="71"/>
    </row>
    <row r="50" spans="1:4" x14ac:dyDescent="0.25">
      <c r="A50" s="45" t="s">
        <v>85</v>
      </c>
      <c r="B50" s="46">
        <v>3</v>
      </c>
      <c r="C50" s="71"/>
      <c r="D50" s="71"/>
    </row>
    <row r="51" spans="1:4" x14ac:dyDescent="0.25">
      <c r="A51" s="45" t="s">
        <v>264</v>
      </c>
      <c r="B51" s="46">
        <v>1</v>
      </c>
      <c r="C51" s="71"/>
      <c r="D51" s="71"/>
    </row>
    <row r="52" spans="1:4" x14ac:dyDescent="0.25">
      <c r="A52" s="45" t="s">
        <v>55</v>
      </c>
      <c r="B52" s="46">
        <v>1</v>
      </c>
      <c r="C52" s="71"/>
      <c r="D52" s="71"/>
    </row>
    <row r="53" spans="1:4" x14ac:dyDescent="0.25">
      <c r="A53" s="45" t="s">
        <v>298</v>
      </c>
      <c r="B53" s="46">
        <v>1</v>
      </c>
      <c r="C53" s="71"/>
      <c r="D53" s="71"/>
    </row>
    <row r="54" spans="1:4" x14ac:dyDescent="0.25">
      <c r="A54" s="45" t="s">
        <v>155</v>
      </c>
      <c r="B54" s="46">
        <v>2</v>
      </c>
      <c r="C54" s="71"/>
      <c r="D54" s="71"/>
    </row>
    <row r="55" spans="1:4" x14ac:dyDescent="0.25">
      <c r="A55" s="45" t="s">
        <v>134</v>
      </c>
      <c r="B55" s="46">
        <v>1</v>
      </c>
      <c r="C55" s="71"/>
      <c r="D55" s="71"/>
    </row>
    <row r="56" spans="1:4" x14ac:dyDescent="0.25">
      <c r="A56" s="45" t="s">
        <v>43</v>
      </c>
      <c r="B56" s="46">
        <v>1</v>
      </c>
      <c r="C56" s="71"/>
      <c r="D56" s="71"/>
    </row>
    <row r="57" spans="1:4" x14ac:dyDescent="0.25">
      <c r="A57" s="45" t="s">
        <v>26</v>
      </c>
      <c r="B57" s="46">
        <v>1</v>
      </c>
      <c r="C57" s="71"/>
      <c r="D57" s="71"/>
    </row>
    <row r="58" spans="1:4" x14ac:dyDescent="0.25">
      <c r="A58" s="45" t="s">
        <v>50</v>
      </c>
      <c r="B58" s="46">
        <v>1</v>
      </c>
      <c r="C58" s="71"/>
      <c r="D58" s="71"/>
    </row>
    <row r="59" spans="1:4" x14ac:dyDescent="0.25">
      <c r="A59" s="45" t="s">
        <v>16</v>
      </c>
      <c r="B59" s="46">
        <v>1</v>
      </c>
      <c r="C59" s="71"/>
      <c r="D59" s="71"/>
    </row>
    <row r="60" spans="1:4" x14ac:dyDescent="0.25">
      <c r="A60" s="45" t="s">
        <v>239</v>
      </c>
      <c r="B60" s="46">
        <v>1</v>
      </c>
      <c r="C60" s="71"/>
      <c r="D60" s="71"/>
    </row>
    <row r="61" spans="1:4" x14ac:dyDescent="0.25">
      <c r="A61" s="45" t="s">
        <v>204</v>
      </c>
      <c r="B61" s="46">
        <v>1</v>
      </c>
      <c r="C61" s="71"/>
      <c r="D61" s="71"/>
    </row>
    <row r="62" spans="1:4" x14ac:dyDescent="0.25">
      <c r="A62" s="45" t="s">
        <v>213</v>
      </c>
      <c r="B62" s="46">
        <v>1</v>
      </c>
      <c r="C62" s="71"/>
      <c r="D62" s="71"/>
    </row>
    <row r="63" spans="1:4" x14ac:dyDescent="0.25">
      <c r="A63" s="45" t="s">
        <v>63</v>
      </c>
      <c r="B63" s="46">
        <v>2</v>
      </c>
      <c r="C63" s="71"/>
      <c r="D63" s="71"/>
    </row>
    <row r="64" spans="1:4" x14ac:dyDescent="0.25">
      <c r="A64" s="45" t="s">
        <v>278</v>
      </c>
      <c r="B64" s="46">
        <v>1</v>
      </c>
      <c r="C64" s="71"/>
      <c r="D64" s="71"/>
    </row>
    <row r="65" spans="1:4" x14ac:dyDescent="0.25">
      <c r="A65" s="73" t="s">
        <v>554</v>
      </c>
      <c r="B65" s="74">
        <v>2</v>
      </c>
      <c r="C65" s="72"/>
      <c r="D65" s="72">
        <f>COUNTIF(B66:B67,"&gt;=1")</f>
        <v>2</v>
      </c>
    </row>
    <row r="66" spans="1:4" x14ac:dyDescent="0.25">
      <c r="A66" s="45" t="s">
        <v>258</v>
      </c>
      <c r="B66" s="46">
        <v>1</v>
      </c>
      <c r="C66" s="71"/>
      <c r="D66" s="71"/>
    </row>
    <row r="67" spans="1:4" x14ac:dyDescent="0.25">
      <c r="A67" s="45" t="s">
        <v>105</v>
      </c>
      <c r="B67" s="46">
        <v>1</v>
      </c>
      <c r="C67" s="71"/>
      <c r="D67" s="71"/>
    </row>
    <row r="68" spans="1:4" x14ac:dyDescent="0.25">
      <c r="A68" s="73" t="s">
        <v>325</v>
      </c>
      <c r="B68" s="74">
        <v>1</v>
      </c>
      <c r="C68" s="72"/>
      <c r="D68" s="72">
        <f>COUNTIF(B69,"&gt;=1")</f>
        <v>1</v>
      </c>
    </row>
    <row r="69" spans="1:4" x14ac:dyDescent="0.25">
      <c r="A69" s="45" t="s">
        <v>172</v>
      </c>
      <c r="B69" s="46">
        <v>1</v>
      </c>
      <c r="C69" s="71"/>
      <c r="D69" s="71"/>
    </row>
    <row r="70" spans="1:4" x14ac:dyDescent="0.25">
      <c r="A70" s="73" t="s">
        <v>255</v>
      </c>
      <c r="B70" s="74">
        <v>2</v>
      </c>
      <c r="C70" s="72"/>
      <c r="D70" s="72">
        <f>COUNTIF(B71:B72,"&gt;=1")</f>
        <v>2</v>
      </c>
    </row>
    <row r="71" spans="1:4" x14ac:dyDescent="0.25">
      <c r="A71" s="45" t="s">
        <v>340</v>
      </c>
      <c r="B71" s="46">
        <v>1</v>
      </c>
      <c r="C71" s="71"/>
      <c r="D71" s="71"/>
    </row>
    <row r="72" spans="1:4" x14ac:dyDescent="0.25">
      <c r="A72" s="45" t="s">
        <v>249</v>
      </c>
      <c r="B72" s="46">
        <v>1</v>
      </c>
      <c r="C72" s="71"/>
      <c r="D72" s="71"/>
    </row>
    <row r="73" spans="1:4" x14ac:dyDescent="0.25">
      <c r="A73" s="73" t="s">
        <v>323</v>
      </c>
      <c r="B73" s="74">
        <v>11</v>
      </c>
      <c r="C73" s="72"/>
      <c r="D73" s="72">
        <f>COUNTIF(B74:B80,"&gt;=1")</f>
        <v>7</v>
      </c>
    </row>
    <row r="74" spans="1:4" x14ac:dyDescent="0.25">
      <c r="A74" s="45" t="s">
        <v>73</v>
      </c>
      <c r="B74" s="46">
        <v>3</v>
      </c>
      <c r="C74" s="71"/>
      <c r="D74" s="71"/>
    </row>
    <row r="75" spans="1:4" x14ac:dyDescent="0.25">
      <c r="A75" s="45" t="s">
        <v>163</v>
      </c>
      <c r="B75" s="46">
        <v>1</v>
      </c>
      <c r="C75" s="71"/>
      <c r="D75" s="71"/>
    </row>
    <row r="76" spans="1:4" x14ac:dyDescent="0.25">
      <c r="A76" s="45" t="s">
        <v>145</v>
      </c>
      <c r="B76" s="46">
        <v>1</v>
      </c>
      <c r="C76" s="71"/>
      <c r="D76" s="71"/>
    </row>
    <row r="77" spans="1:4" x14ac:dyDescent="0.25">
      <c r="A77" s="45" t="s">
        <v>220</v>
      </c>
      <c r="B77" s="46">
        <v>1</v>
      </c>
      <c r="C77" s="71"/>
      <c r="D77" s="71"/>
    </row>
    <row r="78" spans="1:4" x14ac:dyDescent="0.25">
      <c r="A78" s="45" t="s">
        <v>185</v>
      </c>
      <c r="B78" s="46">
        <v>1</v>
      </c>
      <c r="C78" s="71"/>
      <c r="D78" s="71"/>
    </row>
    <row r="79" spans="1:4" x14ac:dyDescent="0.25">
      <c r="A79" s="45" t="s">
        <v>59</v>
      </c>
      <c r="B79" s="46">
        <v>2</v>
      </c>
      <c r="C79" s="71"/>
      <c r="D79" s="71"/>
    </row>
    <row r="80" spans="1:4" x14ac:dyDescent="0.25">
      <c r="A80" s="45" t="s">
        <v>193</v>
      </c>
      <c r="B80" s="46">
        <v>2</v>
      </c>
      <c r="C80" s="71"/>
      <c r="D80" s="71"/>
    </row>
    <row r="81" spans="1:10" x14ac:dyDescent="0.25">
      <c r="A81" s="73" t="s">
        <v>276</v>
      </c>
      <c r="B81" s="74">
        <v>3</v>
      </c>
      <c r="C81" s="72"/>
      <c r="D81" s="72">
        <f>COUNTIF(B82,"&gt;=1")</f>
        <v>1</v>
      </c>
    </row>
    <row r="82" spans="1:10" x14ac:dyDescent="0.25">
      <c r="A82" s="45" t="s">
        <v>268</v>
      </c>
      <c r="B82" s="46">
        <v>3</v>
      </c>
      <c r="C82" s="71"/>
      <c r="D82" s="71"/>
    </row>
    <row r="83" spans="1:10" x14ac:dyDescent="0.25">
      <c r="A83" s="73" t="s">
        <v>665</v>
      </c>
      <c r="B83" s="74">
        <v>1</v>
      </c>
      <c r="C83" s="72"/>
      <c r="D83" s="72">
        <f>COUNTIF(B84,"&gt;=1")</f>
        <v>1</v>
      </c>
    </row>
    <row r="84" spans="1:10" x14ac:dyDescent="0.25">
      <c r="A84" s="45" t="s">
        <v>0</v>
      </c>
      <c r="B84" s="46">
        <v>1</v>
      </c>
      <c r="C84" s="71"/>
      <c r="D84" s="71"/>
    </row>
    <row r="85" spans="1:10" x14ac:dyDescent="0.25">
      <c r="A85" s="73" t="s">
        <v>324</v>
      </c>
      <c r="B85" s="74">
        <v>6</v>
      </c>
      <c r="C85" s="72"/>
      <c r="D85" s="72">
        <f>COUNTIF(B86:B88,"&gt;=1")</f>
        <v>3</v>
      </c>
    </row>
    <row r="86" spans="1:10" x14ac:dyDescent="0.25">
      <c r="A86" s="45" t="s">
        <v>286</v>
      </c>
      <c r="B86" s="46">
        <v>3</v>
      </c>
      <c r="C86" s="71"/>
      <c r="D86" s="71"/>
    </row>
    <row r="87" spans="1:10" x14ac:dyDescent="0.25">
      <c r="A87" s="45" t="s">
        <v>93</v>
      </c>
      <c r="B87" s="46">
        <v>2</v>
      </c>
      <c r="C87" s="71"/>
      <c r="D87" s="71"/>
    </row>
    <row r="88" spans="1:10" x14ac:dyDescent="0.25">
      <c r="A88" s="45" t="s">
        <v>347</v>
      </c>
      <c r="B88" s="46">
        <v>1</v>
      </c>
      <c r="C88" s="71"/>
      <c r="D88" s="71"/>
    </row>
    <row r="89" spans="1:10" x14ac:dyDescent="0.25">
      <c r="A89" s="73" t="s">
        <v>39</v>
      </c>
      <c r="B89" s="74">
        <v>1</v>
      </c>
      <c r="C89" s="72"/>
      <c r="D89" s="72">
        <f>COUNTIF(B90,"&gt;=1")</f>
        <v>1</v>
      </c>
    </row>
    <row r="90" spans="1:10" x14ac:dyDescent="0.25">
      <c r="A90" s="45" t="s">
        <v>33</v>
      </c>
      <c r="B90" s="46">
        <v>1</v>
      </c>
      <c r="C90" s="71"/>
      <c r="D90" s="71"/>
    </row>
    <row r="91" spans="1:10" x14ac:dyDescent="0.25">
      <c r="A91" s="44" t="s">
        <v>606</v>
      </c>
      <c r="B91" s="46">
        <v>48</v>
      </c>
      <c r="C91" s="72"/>
      <c r="D91" s="72">
        <f>SUM(D47:D90)</f>
        <v>35</v>
      </c>
    </row>
    <row r="96" spans="1:10" ht="45" x14ac:dyDescent="0.25">
      <c r="A96" s="43" t="s">
        <v>605</v>
      </c>
      <c r="B96" t="s">
        <v>608</v>
      </c>
      <c r="C96" s="75" t="s">
        <v>680</v>
      </c>
      <c r="D96" s="75" t="s">
        <v>681</v>
      </c>
      <c r="E96" s="75" t="s">
        <v>682</v>
      </c>
      <c r="G96" s="76" t="s">
        <v>684</v>
      </c>
      <c r="H96" s="77"/>
      <c r="I96" s="77"/>
      <c r="J96" s="78"/>
    </row>
    <row r="97" spans="1:7" x14ac:dyDescent="0.25">
      <c r="A97" s="44" t="s">
        <v>38</v>
      </c>
      <c r="B97" s="46">
        <v>6</v>
      </c>
      <c r="C97" s="71"/>
      <c r="D97" s="71">
        <f>COUNTIF(C98:C102,"&gt;=1")</f>
        <v>5</v>
      </c>
      <c r="E97" s="71">
        <f>+D97-1</f>
        <v>4</v>
      </c>
      <c r="F97">
        <v>1</v>
      </c>
      <c r="G97" t="s">
        <v>679</v>
      </c>
    </row>
    <row r="98" spans="1:7" x14ac:dyDescent="0.25">
      <c r="A98" s="45" t="s">
        <v>264</v>
      </c>
      <c r="B98" s="46">
        <v>1</v>
      </c>
      <c r="C98" s="71">
        <v>1</v>
      </c>
      <c r="D98" s="71"/>
      <c r="E98" s="71"/>
    </row>
    <row r="99" spans="1:7" x14ac:dyDescent="0.25">
      <c r="A99" s="45" t="s">
        <v>155</v>
      </c>
      <c r="B99" s="46">
        <v>2</v>
      </c>
      <c r="C99" s="71">
        <v>1</v>
      </c>
      <c r="D99" s="71"/>
      <c r="E99" s="71"/>
    </row>
    <row r="100" spans="1:7" x14ac:dyDescent="0.25">
      <c r="A100" s="45" t="s">
        <v>213</v>
      </c>
      <c r="B100" s="46">
        <v>1</v>
      </c>
      <c r="C100" s="71">
        <v>1</v>
      </c>
      <c r="D100" s="71"/>
      <c r="E100" s="71"/>
    </row>
    <row r="101" spans="1:7" x14ac:dyDescent="0.25">
      <c r="A101" s="45" t="s">
        <v>33</v>
      </c>
      <c r="B101" s="46">
        <v>1</v>
      </c>
      <c r="C101" s="71">
        <v>1</v>
      </c>
      <c r="D101" s="71"/>
      <c r="E101" s="71"/>
    </row>
    <row r="102" spans="1:7" x14ac:dyDescent="0.25">
      <c r="A102" s="45" t="s">
        <v>172</v>
      </c>
      <c r="B102" s="46">
        <v>1</v>
      </c>
      <c r="C102" s="71">
        <v>1</v>
      </c>
      <c r="D102" s="71"/>
      <c r="E102" s="71"/>
    </row>
    <row r="103" spans="1:7" x14ac:dyDescent="0.25">
      <c r="A103" s="44" t="s">
        <v>4</v>
      </c>
      <c r="B103" s="46">
        <v>1</v>
      </c>
      <c r="C103" s="71"/>
      <c r="D103" s="71">
        <f>COUNTIF(B103,"&gt;=1")</f>
        <v>1</v>
      </c>
      <c r="E103" s="71">
        <f t="shared" ref="E103:E150" si="4">D103</f>
        <v>1</v>
      </c>
    </row>
    <row r="104" spans="1:7" x14ac:dyDescent="0.25">
      <c r="A104" s="45" t="s">
        <v>0</v>
      </c>
      <c r="B104" s="46">
        <v>1</v>
      </c>
      <c r="C104" s="71"/>
      <c r="D104" s="71"/>
      <c r="E104" s="71"/>
    </row>
    <row r="105" spans="1:7" x14ac:dyDescent="0.25">
      <c r="A105" s="44" t="s">
        <v>61</v>
      </c>
      <c r="B105" s="46">
        <v>2</v>
      </c>
      <c r="C105" s="71">
        <v>1</v>
      </c>
      <c r="D105" s="71">
        <f>COUNTIF(B105,"&gt;=1")</f>
        <v>1</v>
      </c>
      <c r="E105" s="71">
        <f t="shared" si="4"/>
        <v>1</v>
      </c>
    </row>
    <row r="106" spans="1:7" x14ac:dyDescent="0.25">
      <c r="A106" s="45" t="s">
        <v>59</v>
      </c>
      <c r="B106" s="46">
        <v>2</v>
      </c>
      <c r="C106" s="71"/>
      <c r="D106" s="71"/>
      <c r="E106" s="71"/>
    </row>
    <row r="107" spans="1:7" x14ac:dyDescent="0.25">
      <c r="A107" s="44" t="s">
        <v>568</v>
      </c>
      <c r="B107" s="46">
        <v>6</v>
      </c>
      <c r="C107" s="71"/>
      <c r="D107" s="71">
        <f>COUNTIF(B108:B111,"&gt;=1")</f>
        <v>4</v>
      </c>
      <c r="E107" s="71">
        <f t="shared" si="4"/>
        <v>4</v>
      </c>
    </row>
    <row r="108" spans="1:7" x14ac:dyDescent="0.25">
      <c r="A108" s="45" t="s">
        <v>73</v>
      </c>
      <c r="B108" s="46">
        <v>3</v>
      </c>
      <c r="C108" s="71">
        <v>1</v>
      </c>
      <c r="D108" s="71"/>
      <c r="E108" s="71"/>
    </row>
    <row r="109" spans="1:7" x14ac:dyDescent="0.25">
      <c r="A109" s="45" t="s">
        <v>249</v>
      </c>
      <c r="B109" s="46">
        <v>1</v>
      </c>
      <c r="C109" s="71">
        <v>1</v>
      </c>
      <c r="D109" s="71"/>
      <c r="E109" s="71"/>
    </row>
    <row r="110" spans="1:7" x14ac:dyDescent="0.25">
      <c r="A110" s="45" t="s">
        <v>185</v>
      </c>
      <c r="B110" s="46">
        <v>1</v>
      </c>
      <c r="C110" s="71">
        <v>1</v>
      </c>
      <c r="D110" s="71"/>
      <c r="E110" s="71"/>
    </row>
    <row r="111" spans="1:7" x14ac:dyDescent="0.25">
      <c r="A111" s="45" t="s">
        <v>105</v>
      </c>
      <c r="B111" s="46">
        <v>1</v>
      </c>
      <c r="C111" s="71">
        <v>1</v>
      </c>
      <c r="D111" s="71"/>
      <c r="E111" s="71"/>
    </row>
    <row r="112" spans="1:7" x14ac:dyDescent="0.25">
      <c r="A112" s="44" t="s">
        <v>362</v>
      </c>
      <c r="B112" s="46">
        <v>1</v>
      </c>
      <c r="C112" s="71"/>
      <c r="D112" s="71">
        <f>COUNTIF(C113,"&gt;=1")</f>
        <v>1</v>
      </c>
      <c r="E112" s="71">
        <f t="shared" si="4"/>
        <v>1</v>
      </c>
    </row>
    <row r="113" spans="1:7" x14ac:dyDescent="0.25">
      <c r="A113" s="45" t="s">
        <v>340</v>
      </c>
      <c r="B113" s="46">
        <v>1</v>
      </c>
      <c r="C113" s="71">
        <v>1</v>
      </c>
      <c r="D113" s="71"/>
      <c r="E113" s="71"/>
    </row>
    <row r="114" spans="1:7" x14ac:dyDescent="0.25">
      <c r="A114" s="44" t="s">
        <v>91</v>
      </c>
      <c r="B114" s="46">
        <v>3</v>
      </c>
      <c r="C114" s="71"/>
      <c r="D114" s="71">
        <f>COUNTIF(C115,"&gt;=1")</f>
        <v>1</v>
      </c>
      <c r="E114" s="71">
        <f t="shared" si="4"/>
        <v>1</v>
      </c>
    </row>
    <row r="115" spans="1:7" x14ac:dyDescent="0.25">
      <c r="A115" s="45" t="s">
        <v>85</v>
      </c>
      <c r="B115" s="46">
        <v>3</v>
      </c>
      <c r="C115" s="71">
        <v>1</v>
      </c>
      <c r="D115" s="71"/>
      <c r="E115" s="71"/>
    </row>
    <row r="116" spans="1:7" x14ac:dyDescent="0.25">
      <c r="A116" s="44" t="s">
        <v>72</v>
      </c>
      <c r="B116" s="46">
        <v>4</v>
      </c>
      <c r="C116" s="71"/>
      <c r="D116" s="71">
        <f>COUNTIF(C117:C118,"&gt;=1")</f>
        <v>2</v>
      </c>
      <c r="E116" s="71">
        <f t="shared" si="4"/>
        <v>2</v>
      </c>
    </row>
    <row r="117" spans="1:7" x14ac:dyDescent="0.25">
      <c r="A117" s="45" t="s">
        <v>63</v>
      </c>
      <c r="B117" s="46">
        <v>2</v>
      </c>
      <c r="C117" s="71">
        <v>1</v>
      </c>
      <c r="D117" s="71"/>
      <c r="E117" s="71"/>
    </row>
    <row r="118" spans="1:7" x14ac:dyDescent="0.25">
      <c r="A118" s="45" t="s">
        <v>93</v>
      </c>
      <c r="B118" s="46">
        <v>2</v>
      </c>
      <c r="C118" s="71">
        <v>1</v>
      </c>
      <c r="D118" s="71"/>
      <c r="E118" s="71"/>
    </row>
    <row r="119" spans="1:7" x14ac:dyDescent="0.25">
      <c r="A119" s="44" t="s">
        <v>140</v>
      </c>
      <c r="B119" s="46">
        <v>1</v>
      </c>
      <c r="C119" s="71"/>
      <c r="D119" s="71">
        <f>COUNTIF(C120,"&gt;=1")</f>
        <v>1</v>
      </c>
      <c r="E119" s="71">
        <f t="shared" si="4"/>
        <v>1</v>
      </c>
    </row>
    <row r="120" spans="1:7" x14ac:dyDescent="0.25">
      <c r="A120" s="45" t="s">
        <v>134</v>
      </c>
      <c r="B120" s="46">
        <v>1</v>
      </c>
      <c r="C120" s="71">
        <v>1</v>
      </c>
      <c r="D120" s="71"/>
      <c r="E120" s="71"/>
    </row>
    <row r="121" spans="1:7" x14ac:dyDescent="0.25">
      <c r="A121" s="44" t="s">
        <v>151</v>
      </c>
      <c r="B121" s="46">
        <v>1</v>
      </c>
      <c r="C121" s="71"/>
      <c r="D121" s="71">
        <f>COUNTIF(C122,"&gt;=1")</f>
        <v>1</v>
      </c>
      <c r="E121" s="71">
        <f t="shared" si="4"/>
        <v>1</v>
      </c>
    </row>
    <row r="122" spans="1:7" x14ac:dyDescent="0.25">
      <c r="A122" s="45" t="s">
        <v>145</v>
      </c>
      <c r="B122" s="46">
        <v>1</v>
      </c>
      <c r="C122" s="71">
        <v>1</v>
      </c>
      <c r="D122" s="71"/>
      <c r="E122" s="71"/>
    </row>
    <row r="123" spans="1:7" x14ac:dyDescent="0.25">
      <c r="A123" s="44" t="s">
        <v>171</v>
      </c>
      <c r="B123" s="46">
        <v>1</v>
      </c>
      <c r="C123" s="71"/>
      <c r="D123" s="71">
        <f>COUNTIF(C124,"&gt;=1")</f>
        <v>1</v>
      </c>
      <c r="E123" s="71">
        <f t="shared" si="4"/>
        <v>1</v>
      </c>
    </row>
    <row r="124" spans="1:7" x14ac:dyDescent="0.25">
      <c r="A124" s="45" t="s">
        <v>163</v>
      </c>
      <c r="B124" s="46">
        <v>1</v>
      </c>
      <c r="C124" s="71">
        <v>1</v>
      </c>
      <c r="D124" s="71"/>
      <c r="E124" s="71"/>
    </row>
    <row r="125" spans="1:7" x14ac:dyDescent="0.25">
      <c r="A125" s="44" t="s">
        <v>225</v>
      </c>
      <c r="B125" s="46">
        <v>1</v>
      </c>
      <c r="C125" s="71"/>
      <c r="D125" s="71">
        <f>COUNTIF(C126,"&gt;=1")</f>
        <v>1</v>
      </c>
      <c r="E125" s="71">
        <f t="shared" si="4"/>
        <v>1</v>
      </c>
    </row>
    <row r="126" spans="1:7" x14ac:dyDescent="0.25">
      <c r="A126" s="45" t="s">
        <v>220</v>
      </c>
      <c r="B126" s="46">
        <v>1</v>
      </c>
      <c r="C126" s="71">
        <v>1</v>
      </c>
      <c r="D126" s="71"/>
      <c r="E126" s="71"/>
    </row>
    <row r="127" spans="1:7" x14ac:dyDescent="0.25">
      <c r="A127" s="44" t="s">
        <v>15</v>
      </c>
      <c r="B127" s="46">
        <v>7</v>
      </c>
      <c r="C127" s="71"/>
      <c r="D127" s="71">
        <f>COUNTIF(C128:C134,"&gt;=1")</f>
        <v>7</v>
      </c>
      <c r="E127" s="71">
        <f>+D127-5</f>
        <v>2</v>
      </c>
      <c r="F127">
        <v>5</v>
      </c>
      <c r="G127" t="s">
        <v>678</v>
      </c>
    </row>
    <row r="128" spans="1:7" x14ac:dyDescent="0.25">
      <c r="A128" s="45" t="s">
        <v>55</v>
      </c>
      <c r="B128" s="46">
        <v>1</v>
      </c>
      <c r="C128" s="71">
        <v>1</v>
      </c>
      <c r="D128" s="71"/>
      <c r="E128" s="71"/>
    </row>
    <row r="129" spans="1:5" x14ac:dyDescent="0.25">
      <c r="A129" s="45" t="s">
        <v>298</v>
      </c>
      <c r="B129" s="46">
        <v>1</v>
      </c>
      <c r="C129" s="71">
        <v>1</v>
      </c>
      <c r="D129" s="71"/>
      <c r="E129" s="71"/>
    </row>
    <row r="130" spans="1:5" x14ac:dyDescent="0.25">
      <c r="A130" s="45" t="s">
        <v>43</v>
      </c>
      <c r="B130" s="46">
        <v>1</v>
      </c>
      <c r="C130" s="71">
        <v>1</v>
      </c>
      <c r="D130" s="71"/>
      <c r="E130" s="71"/>
    </row>
    <row r="131" spans="1:5" x14ac:dyDescent="0.25">
      <c r="A131" s="45" t="s">
        <v>26</v>
      </c>
      <c r="B131" s="46">
        <v>1</v>
      </c>
      <c r="C131" s="71">
        <v>1</v>
      </c>
      <c r="D131" s="71"/>
      <c r="E131" s="71"/>
    </row>
    <row r="132" spans="1:5" x14ac:dyDescent="0.25">
      <c r="A132" s="45" t="s">
        <v>50</v>
      </c>
      <c r="B132" s="46">
        <v>1</v>
      </c>
      <c r="C132" s="71">
        <v>1</v>
      </c>
      <c r="D132" s="71"/>
      <c r="E132" s="71"/>
    </row>
    <row r="133" spans="1:5" x14ac:dyDescent="0.25">
      <c r="A133" s="45" t="s">
        <v>16</v>
      </c>
      <c r="B133" s="46">
        <v>1</v>
      </c>
      <c r="C133" s="71">
        <v>1</v>
      </c>
      <c r="D133" s="71"/>
      <c r="E133" s="71"/>
    </row>
    <row r="134" spans="1:5" x14ac:dyDescent="0.25">
      <c r="A134" s="45" t="s">
        <v>239</v>
      </c>
      <c r="B134" s="46">
        <v>1</v>
      </c>
      <c r="C134" s="71">
        <v>1</v>
      </c>
      <c r="D134" s="71"/>
      <c r="E134" s="71"/>
    </row>
    <row r="135" spans="1:5" x14ac:dyDescent="0.25">
      <c r="A135" s="44" t="s">
        <v>285</v>
      </c>
      <c r="B135" s="46">
        <v>1</v>
      </c>
      <c r="C135" s="71"/>
      <c r="D135" s="71">
        <f>COUNTIF(C136,"&gt;=1")</f>
        <v>1</v>
      </c>
      <c r="E135" s="71">
        <f t="shared" si="4"/>
        <v>1</v>
      </c>
    </row>
    <row r="136" spans="1:5" x14ac:dyDescent="0.25">
      <c r="A136" s="45" t="s">
        <v>278</v>
      </c>
      <c r="B136" s="46">
        <v>1</v>
      </c>
      <c r="C136" s="71">
        <v>1</v>
      </c>
      <c r="D136" s="71"/>
      <c r="E136" s="71"/>
    </row>
    <row r="137" spans="1:5" x14ac:dyDescent="0.25">
      <c r="A137" s="44" t="s">
        <v>212</v>
      </c>
      <c r="B137" s="46">
        <v>2</v>
      </c>
      <c r="C137" s="71"/>
      <c r="D137" s="71">
        <f>COUNTIF(C138:C139,"&gt;=1")</f>
        <v>2</v>
      </c>
      <c r="E137" s="71">
        <f t="shared" si="4"/>
        <v>2</v>
      </c>
    </row>
    <row r="138" spans="1:5" x14ac:dyDescent="0.25">
      <c r="A138" s="45" t="s">
        <v>230</v>
      </c>
      <c r="B138" s="46">
        <v>1</v>
      </c>
      <c r="C138" s="71">
        <v>1</v>
      </c>
      <c r="D138" s="71"/>
      <c r="E138" s="71"/>
    </row>
    <row r="139" spans="1:5" x14ac:dyDescent="0.25">
      <c r="A139" s="45" t="s">
        <v>204</v>
      </c>
      <c r="B139" s="46">
        <v>1</v>
      </c>
      <c r="C139" s="71">
        <v>1</v>
      </c>
      <c r="D139" s="71"/>
      <c r="E139" s="71"/>
    </row>
    <row r="140" spans="1:5" x14ac:dyDescent="0.25">
      <c r="A140" s="44" t="s">
        <v>291</v>
      </c>
      <c r="B140" s="46">
        <v>3</v>
      </c>
      <c r="C140" s="71"/>
      <c r="D140" s="71">
        <f>COUNTIF(C141,"&gt;=1")</f>
        <v>1</v>
      </c>
      <c r="E140" s="71">
        <f t="shared" si="4"/>
        <v>1</v>
      </c>
    </row>
    <row r="141" spans="1:5" x14ac:dyDescent="0.25">
      <c r="A141" s="45" t="s">
        <v>286</v>
      </c>
      <c r="B141" s="46">
        <v>3</v>
      </c>
      <c r="C141" s="71">
        <v>1</v>
      </c>
      <c r="D141" s="71"/>
      <c r="E141" s="71"/>
    </row>
    <row r="142" spans="1:5" x14ac:dyDescent="0.25">
      <c r="A142" s="44" t="s">
        <v>259</v>
      </c>
      <c r="B142" s="46">
        <v>1</v>
      </c>
      <c r="C142" s="71"/>
      <c r="D142" s="71">
        <f>COUNTIF(C143,"&gt;=1")</f>
        <v>1</v>
      </c>
      <c r="E142" s="71">
        <f t="shared" si="4"/>
        <v>1</v>
      </c>
    </row>
    <row r="143" spans="1:5" x14ac:dyDescent="0.25">
      <c r="A143" s="45" t="s">
        <v>258</v>
      </c>
      <c r="B143" s="46">
        <v>1</v>
      </c>
      <c r="C143" s="71">
        <v>1</v>
      </c>
      <c r="D143" s="71"/>
      <c r="E143" s="71"/>
    </row>
    <row r="144" spans="1:5" x14ac:dyDescent="0.25">
      <c r="A144" s="44" t="s">
        <v>274</v>
      </c>
      <c r="B144" s="46">
        <v>3</v>
      </c>
      <c r="C144" s="71"/>
      <c r="D144" s="71">
        <f>COUNTIF(C145,"&gt;=1")</f>
        <v>1</v>
      </c>
      <c r="E144" s="71">
        <f t="shared" si="4"/>
        <v>1</v>
      </c>
    </row>
    <row r="145" spans="1:10" x14ac:dyDescent="0.25">
      <c r="A145" s="45" t="s">
        <v>268</v>
      </c>
      <c r="B145" s="46">
        <v>3</v>
      </c>
      <c r="C145" s="71">
        <v>1</v>
      </c>
      <c r="D145" s="71"/>
      <c r="E145" s="71"/>
    </row>
    <row r="146" spans="1:10" x14ac:dyDescent="0.25">
      <c r="A146" s="44" t="s">
        <v>547</v>
      </c>
      <c r="B146" s="46">
        <v>1</v>
      </c>
      <c r="C146" s="71"/>
      <c r="D146" s="71">
        <f>COUNTIF(C147,"&gt;=1")</f>
        <v>1</v>
      </c>
      <c r="E146" s="71">
        <f t="shared" si="4"/>
        <v>1</v>
      </c>
    </row>
    <row r="147" spans="1:10" x14ac:dyDescent="0.25">
      <c r="A147" s="45" t="s">
        <v>542</v>
      </c>
      <c r="B147" s="46">
        <v>1</v>
      </c>
      <c r="C147" s="71">
        <v>1</v>
      </c>
      <c r="D147" s="71"/>
      <c r="E147" s="71"/>
    </row>
    <row r="148" spans="1:10" x14ac:dyDescent="0.25">
      <c r="A148" s="44" t="s">
        <v>361</v>
      </c>
      <c r="B148" s="46">
        <v>1</v>
      </c>
      <c r="C148" s="71"/>
      <c r="D148" s="71">
        <f>COUNTIF(C149,"&gt;=1")</f>
        <v>1</v>
      </c>
      <c r="E148" s="71">
        <f t="shared" si="4"/>
        <v>1</v>
      </c>
    </row>
    <row r="149" spans="1:10" x14ac:dyDescent="0.25">
      <c r="A149" s="45" t="s">
        <v>347</v>
      </c>
      <c r="B149" s="46">
        <v>1</v>
      </c>
      <c r="C149" s="71">
        <v>1</v>
      </c>
      <c r="D149" s="71"/>
      <c r="E149" s="71"/>
    </row>
    <row r="150" spans="1:10" x14ac:dyDescent="0.25">
      <c r="A150" s="44" t="s">
        <v>201</v>
      </c>
      <c r="B150" s="46">
        <v>2</v>
      </c>
      <c r="C150" s="71"/>
      <c r="D150" s="71">
        <f>COUNTIF(C151,"&gt;=1")</f>
        <v>1</v>
      </c>
      <c r="E150" s="71">
        <f t="shared" si="4"/>
        <v>1</v>
      </c>
    </row>
    <row r="151" spans="1:10" x14ac:dyDescent="0.25">
      <c r="A151" s="45" t="s">
        <v>193</v>
      </c>
      <c r="B151" s="46">
        <v>2</v>
      </c>
      <c r="C151" s="71">
        <v>1</v>
      </c>
      <c r="D151" s="71"/>
      <c r="E151" s="71"/>
    </row>
    <row r="152" spans="1:10" x14ac:dyDescent="0.25">
      <c r="A152" s="44" t="s">
        <v>606</v>
      </c>
      <c r="B152" s="46">
        <v>48</v>
      </c>
      <c r="C152" s="72">
        <f>SUM(C98:C151)</f>
        <v>34</v>
      </c>
      <c r="D152" s="72">
        <f>SUM(D97:D151)</f>
        <v>35</v>
      </c>
      <c r="E152" s="72">
        <f>SUM(E97:E151)</f>
        <v>29</v>
      </c>
    </row>
    <row r="159" spans="1:10" x14ac:dyDescent="0.25">
      <c r="A159" s="43" t="s">
        <v>605</v>
      </c>
      <c r="B159" t="s">
        <v>608</v>
      </c>
    </row>
    <row r="160" spans="1:10" x14ac:dyDescent="0.25">
      <c r="A160" s="44" t="s">
        <v>5</v>
      </c>
      <c r="B160" s="46">
        <v>18</v>
      </c>
      <c r="C160" s="79"/>
      <c r="D160" s="80">
        <f>COUNTIF(B161:B171,"&gt;=1")</f>
        <v>11</v>
      </c>
      <c r="G160" s="76" t="s">
        <v>685</v>
      </c>
      <c r="H160" s="77"/>
      <c r="I160" s="77"/>
      <c r="J160" s="78"/>
    </row>
    <row r="161" spans="1:4" x14ac:dyDescent="0.25">
      <c r="A161" s="45" t="s">
        <v>73</v>
      </c>
      <c r="B161" s="46">
        <v>3</v>
      </c>
    </row>
    <row r="162" spans="1:4" x14ac:dyDescent="0.25">
      <c r="A162" s="45" t="s">
        <v>268</v>
      </c>
      <c r="B162" s="46">
        <v>3</v>
      </c>
    </row>
    <row r="163" spans="1:4" x14ac:dyDescent="0.25">
      <c r="A163" s="45" t="s">
        <v>249</v>
      </c>
      <c r="B163" s="46">
        <v>1</v>
      </c>
    </row>
    <row r="164" spans="1:4" x14ac:dyDescent="0.25">
      <c r="A164" s="45" t="s">
        <v>134</v>
      </c>
      <c r="B164" s="46">
        <v>1</v>
      </c>
    </row>
    <row r="165" spans="1:4" x14ac:dyDescent="0.25">
      <c r="A165" s="45" t="s">
        <v>239</v>
      </c>
      <c r="B165" s="46">
        <v>1</v>
      </c>
    </row>
    <row r="166" spans="1:4" x14ac:dyDescent="0.25">
      <c r="A166" s="45" t="s">
        <v>204</v>
      </c>
      <c r="B166" s="46">
        <v>1</v>
      </c>
    </row>
    <row r="167" spans="1:4" x14ac:dyDescent="0.25">
      <c r="A167" s="45" t="s">
        <v>286</v>
      </c>
      <c r="B167" s="46">
        <v>3</v>
      </c>
    </row>
    <row r="168" spans="1:4" x14ac:dyDescent="0.25">
      <c r="A168" s="45" t="s">
        <v>278</v>
      </c>
      <c r="B168" s="46">
        <v>1</v>
      </c>
    </row>
    <row r="169" spans="1:4" x14ac:dyDescent="0.25">
      <c r="A169" s="45" t="s">
        <v>33</v>
      </c>
      <c r="B169" s="46">
        <v>1</v>
      </c>
    </row>
    <row r="170" spans="1:4" x14ac:dyDescent="0.25">
      <c r="A170" s="45" t="s">
        <v>172</v>
      </c>
      <c r="B170" s="46">
        <v>1</v>
      </c>
    </row>
    <row r="171" spans="1:4" x14ac:dyDescent="0.25">
      <c r="A171" s="45" t="s">
        <v>193</v>
      </c>
      <c r="B171" s="46">
        <v>2</v>
      </c>
    </row>
    <row r="172" spans="1:4" x14ac:dyDescent="0.25">
      <c r="A172" s="44" t="s">
        <v>582</v>
      </c>
      <c r="B172" s="46">
        <v>2</v>
      </c>
      <c r="C172" s="79"/>
      <c r="D172" s="80">
        <f>COUNTIF(B173:B174,"&gt;=1")</f>
        <v>2</v>
      </c>
    </row>
    <row r="173" spans="1:4" x14ac:dyDescent="0.25">
      <c r="A173" s="45" t="s">
        <v>163</v>
      </c>
      <c r="B173" s="46">
        <v>1</v>
      </c>
    </row>
    <row r="174" spans="1:4" x14ac:dyDescent="0.25">
      <c r="A174" s="45" t="s">
        <v>145</v>
      </c>
      <c r="B174" s="46">
        <v>1</v>
      </c>
    </row>
    <row r="175" spans="1:4" x14ac:dyDescent="0.25">
      <c r="A175" s="44" t="s">
        <v>322</v>
      </c>
      <c r="B175" s="46">
        <v>15</v>
      </c>
      <c r="C175" s="79"/>
      <c r="D175" s="80">
        <f>COUNTIF(B176:B185,"&gt;=1")</f>
        <v>10</v>
      </c>
    </row>
    <row r="176" spans="1:4" x14ac:dyDescent="0.25">
      <c r="A176" s="45" t="s">
        <v>230</v>
      </c>
      <c r="B176" s="46">
        <v>1</v>
      </c>
    </row>
    <row r="177" spans="1:4" x14ac:dyDescent="0.25">
      <c r="A177" s="45" t="s">
        <v>85</v>
      </c>
      <c r="B177" s="46">
        <v>3</v>
      </c>
    </row>
    <row r="178" spans="1:4" x14ac:dyDescent="0.25">
      <c r="A178" s="45" t="s">
        <v>264</v>
      </c>
      <c r="B178" s="46">
        <v>1</v>
      </c>
    </row>
    <row r="179" spans="1:4" x14ac:dyDescent="0.25">
      <c r="A179" s="45" t="s">
        <v>155</v>
      </c>
      <c r="B179" s="46">
        <v>2</v>
      </c>
    </row>
    <row r="180" spans="1:4" x14ac:dyDescent="0.25">
      <c r="A180" s="45" t="s">
        <v>258</v>
      </c>
      <c r="B180" s="46">
        <v>1</v>
      </c>
    </row>
    <row r="181" spans="1:4" x14ac:dyDescent="0.25">
      <c r="A181" s="45" t="s">
        <v>16</v>
      </c>
      <c r="B181" s="46">
        <v>1</v>
      </c>
    </row>
    <row r="182" spans="1:4" x14ac:dyDescent="0.25">
      <c r="A182" s="45" t="s">
        <v>63</v>
      </c>
      <c r="B182" s="46">
        <v>2</v>
      </c>
    </row>
    <row r="183" spans="1:4" x14ac:dyDescent="0.25">
      <c r="A183" s="45" t="s">
        <v>59</v>
      </c>
      <c r="B183" s="46">
        <v>2</v>
      </c>
    </row>
    <row r="184" spans="1:4" x14ac:dyDescent="0.25">
      <c r="A184" s="45" t="s">
        <v>347</v>
      </c>
      <c r="B184" s="46">
        <v>1</v>
      </c>
    </row>
    <row r="185" spans="1:4" x14ac:dyDescent="0.25">
      <c r="A185" s="45" t="s">
        <v>105</v>
      </c>
      <c r="B185" s="46">
        <v>1</v>
      </c>
    </row>
    <row r="186" spans="1:4" x14ac:dyDescent="0.25">
      <c r="A186" s="44" t="s">
        <v>581</v>
      </c>
      <c r="B186" s="46">
        <v>13</v>
      </c>
      <c r="C186" s="79"/>
      <c r="D186" s="80">
        <f>COUNTIF(B187:B198,"&gt;=1")</f>
        <v>12</v>
      </c>
    </row>
    <row r="187" spans="1:4" x14ac:dyDescent="0.25">
      <c r="A187" s="45" t="s">
        <v>542</v>
      </c>
      <c r="B187" s="46">
        <v>1</v>
      </c>
    </row>
    <row r="188" spans="1:4" x14ac:dyDescent="0.25">
      <c r="A188" s="45" t="s">
        <v>340</v>
      </c>
      <c r="B188" s="46">
        <v>1</v>
      </c>
    </row>
    <row r="189" spans="1:4" x14ac:dyDescent="0.25">
      <c r="A189" s="45" t="s">
        <v>55</v>
      </c>
      <c r="B189" s="46">
        <v>1</v>
      </c>
    </row>
    <row r="190" spans="1:4" x14ac:dyDescent="0.25">
      <c r="A190" s="45" t="s">
        <v>298</v>
      </c>
      <c r="B190" s="46">
        <v>1</v>
      </c>
    </row>
    <row r="191" spans="1:4" x14ac:dyDescent="0.25">
      <c r="A191" s="45" t="s">
        <v>220</v>
      </c>
      <c r="B191" s="46">
        <v>1</v>
      </c>
    </row>
    <row r="192" spans="1:4" x14ac:dyDescent="0.25">
      <c r="A192" s="45" t="s">
        <v>43</v>
      </c>
      <c r="B192" s="46">
        <v>1</v>
      </c>
    </row>
    <row r="193" spans="1:2" x14ac:dyDescent="0.25">
      <c r="A193" s="45" t="s">
        <v>26</v>
      </c>
      <c r="B193" s="46">
        <v>1</v>
      </c>
    </row>
    <row r="194" spans="1:2" x14ac:dyDescent="0.25">
      <c r="A194" s="45" t="s">
        <v>0</v>
      </c>
      <c r="B194" s="46">
        <v>1</v>
      </c>
    </row>
    <row r="195" spans="1:2" x14ac:dyDescent="0.25">
      <c r="A195" s="45" t="s">
        <v>50</v>
      </c>
      <c r="B195" s="46">
        <v>1</v>
      </c>
    </row>
    <row r="196" spans="1:2" x14ac:dyDescent="0.25">
      <c r="A196" s="45" t="s">
        <v>213</v>
      </c>
      <c r="B196" s="46">
        <v>1</v>
      </c>
    </row>
    <row r="197" spans="1:2" x14ac:dyDescent="0.25">
      <c r="A197" s="45" t="s">
        <v>185</v>
      </c>
      <c r="B197" s="46">
        <v>1</v>
      </c>
    </row>
    <row r="198" spans="1:2" x14ac:dyDescent="0.25">
      <c r="A198" s="45" t="s">
        <v>93</v>
      </c>
      <c r="B198" s="46">
        <v>2</v>
      </c>
    </row>
    <row r="199" spans="1:2" x14ac:dyDescent="0.25">
      <c r="A199" s="44" t="s">
        <v>606</v>
      </c>
      <c r="B199" s="46">
        <v>48</v>
      </c>
    </row>
  </sheetData>
  <sheetProtection password="BFAC" sheet="1" objects="1" scenarios="1"/>
  <sortState ref="I74:L116">
    <sortCondition ref="I74:I116"/>
  </sortState>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V64"/>
  <sheetViews>
    <sheetView zoomScaleNormal="100" workbookViewId="0"/>
  </sheetViews>
  <sheetFormatPr defaultColWidth="10.28515625" defaultRowHeight="14.25" x14ac:dyDescent="0.2"/>
  <cols>
    <col min="1" max="1" width="4" style="10" customWidth="1"/>
    <col min="2" max="2" width="10.28515625" style="21"/>
    <col min="3" max="3" width="10.28515625" style="10"/>
    <col min="4" max="4" width="13.5703125" style="10" customWidth="1"/>
    <col min="5" max="5" width="48.85546875" style="10" customWidth="1"/>
    <col min="6" max="6" width="19.28515625" style="10" customWidth="1"/>
    <col min="7" max="7" width="53.5703125" style="10" customWidth="1"/>
    <col min="8" max="8" width="14.28515625" style="10" customWidth="1"/>
    <col min="9" max="9" width="10.28515625" style="10"/>
    <col min="10" max="10" width="11.85546875" style="10" customWidth="1"/>
    <col min="11" max="13" width="10.28515625" style="10"/>
    <col min="14" max="14" width="13.140625" style="10" customWidth="1"/>
    <col min="15" max="15" width="12.28515625" style="10" customWidth="1"/>
    <col min="16" max="16" width="15.7109375" style="10" customWidth="1"/>
    <col min="17" max="17" width="29" style="10" customWidth="1"/>
    <col min="18" max="18" width="8.28515625" style="10" customWidth="1"/>
    <col min="19" max="19" width="42" style="10" customWidth="1"/>
    <col min="20" max="16384" width="10.28515625" style="10"/>
  </cols>
  <sheetData>
    <row r="1" spans="1:22" ht="15" x14ac:dyDescent="0.25">
      <c r="B1" s="42" t="s">
        <v>601</v>
      </c>
      <c r="C1" s="29"/>
      <c r="D1" s="29"/>
      <c r="E1" s="29"/>
    </row>
    <row r="2" spans="1:22" ht="51" x14ac:dyDescent="0.2">
      <c r="B2" s="53" t="s">
        <v>578</v>
      </c>
      <c r="C2" s="54" t="s">
        <v>615</v>
      </c>
      <c r="D2" s="54" t="s">
        <v>11</v>
      </c>
      <c r="E2" s="54" t="s">
        <v>12</v>
      </c>
      <c r="F2" s="54" t="s">
        <v>455</v>
      </c>
      <c r="G2" s="54" t="s">
        <v>555</v>
      </c>
      <c r="H2" s="54" t="s">
        <v>616</v>
      </c>
      <c r="I2" s="54" t="s">
        <v>723</v>
      </c>
      <c r="J2" s="54" t="s">
        <v>670</v>
      </c>
      <c r="K2" s="54" t="s">
        <v>14</v>
      </c>
      <c r="L2" s="54" t="s">
        <v>587</v>
      </c>
      <c r="M2" s="54" t="s">
        <v>588</v>
      </c>
      <c r="N2" s="54" t="s">
        <v>598</v>
      </c>
      <c r="O2" s="54" t="s">
        <v>326</v>
      </c>
      <c r="P2" s="54" t="s">
        <v>599</v>
      </c>
      <c r="Q2" s="54" t="s">
        <v>22</v>
      </c>
      <c r="R2" s="54" t="s">
        <v>618</v>
      </c>
      <c r="S2" s="55" t="s">
        <v>725</v>
      </c>
      <c r="T2" s="14"/>
      <c r="U2" s="14"/>
      <c r="V2" s="14"/>
    </row>
    <row r="3" spans="1:22" ht="280.5" x14ac:dyDescent="0.2">
      <c r="A3" s="3">
        <v>1</v>
      </c>
      <c r="B3" s="18">
        <v>1</v>
      </c>
      <c r="C3" s="6">
        <v>1</v>
      </c>
      <c r="D3" s="6" t="s">
        <v>445</v>
      </c>
      <c r="E3" s="6" t="s">
        <v>454</v>
      </c>
      <c r="F3" s="6" t="s">
        <v>452</v>
      </c>
      <c r="G3" s="6" t="s">
        <v>453</v>
      </c>
      <c r="H3" s="6" t="s">
        <v>585</v>
      </c>
      <c r="I3" s="6" t="s">
        <v>254</v>
      </c>
      <c r="J3" s="6" t="s">
        <v>456</v>
      </c>
      <c r="K3" s="6" t="s">
        <v>38</v>
      </c>
      <c r="L3" s="6" t="s">
        <v>586</v>
      </c>
      <c r="M3" s="6" t="s">
        <v>329</v>
      </c>
      <c r="N3" s="6" t="s">
        <v>475</v>
      </c>
      <c r="O3" s="6" t="s">
        <v>236</v>
      </c>
      <c r="P3" s="6" t="s">
        <v>572</v>
      </c>
      <c r="Q3" s="6" t="s">
        <v>566</v>
      </c>
      <c r="R3" s="6">
        <v>0</v>
      </c>
      <c r="S3" s="25" t="s">
        <v>575</v>
      </c>
      <c r="T3" s="14"/>
      <c r="U3" s="16"/>
      <c r="V3" s="14"/>
    </row>
    <row r="4" spans="1:22" ht="280.5" x14ac:dyDescent="0.2">
      <c r="A4" s="3">
        <f>+A3+1</f>
        <v>2</v>
      </c>
      <c r="B4" s="18">
        <v>1</v>
      </c>
      <c r="C4" s="6">
        <v>2</v>
      </c>
      <c r="D4" s="6" t="s">
        <v>438</v>
      </c>
      <c r="E4" s="6" t="s">
        <v>440</v>
      </c>
      <c r="F4" s="6" t="s">
        <v>441</v>
      </c>
      <c r="G4" s="6" t="s">
        <v>442</v>
      </c>
      <c r="H4" s="6" t="s">
        <v>480</v>
      </c>
      <c r="I4" s="6" t="s">
        <v>482</v>
      </c>
      <c r="J4" s="6" t="s">
        <v>456</v>
      </c>
      <c r="K4" s="6" t="s">
        <v>38</v>
      </c>
      <c r="L4" s="6" t="s">
        <v>586</v>
      </c>
      <c r="M4" s="6" t="s">
        <v>329</v>
      </c>
      <c r="N4" s="6" t="s">
        <v>475</v>
      </c>
      <c r="O4" s="6" t="s">
        <v>236</v>
      </c>
      <c r="P4" s="6" t="s">
        <v>573</v>
      </c>
      <c r="Q4" s="6" t="s">
        <v>481</v>
      </c>
      <c r="R4" s="6">
        <v>0</v>
      </c>
      <c r="S4" s="23" t="s">
        <v>576</v>
      </c>
      <c r="T4" s="14"/>
      <c r="U4" s="16"/>
      <c r="V4" s="14"/>
    </row>
    <row r="5" spans="1:22" ht="280.5" x14ac:dyDescent="0.2">
      <c r="A5" s="3">
        <f t="shared" ref="A5:A33" si="0">+A4+1</f>
        <v>3</v>
      </c>
      <c r="B5" s="18">
        <v>1</v>
      </c>
      <c r="C5" s="6">
        <v>3</v>
      </c>
      <c r="D5" s="6" t="s">
        <v>439</v>
      </c>
      <c r="E5" s="6" t="s">
        <v>443</v>
      </c>
      <c r="F5" s="6" t="s">
        <v>441</v>
      </c>
      <c r="G5" s="6" t="s">
        <v>444</v>
      </c>
      <c r="H5" s="6" t="s">
        <v>485</v>
      </c>
      <c r="I5" s="6" t="s">
        <v>254</v>
      </c>
      <c r="J5" s="6" t="s">
        <v>456</v>
      </c>
      <c r="K5" s="6" t="s">
        <v>38</v>
      </c>
      <c r="L5" s="6" t="s">
        <v>586</v>
      </c>
      <c r="M5" s="6" t="s">
        <v>329</v>
      </c>
      <c r="N5" s="6" t="s">
        <v>475</v>
      </c>
      <c r="O5" s="6" t="s">
        <v>236</v>
      </c>
      <c r="P5" s="17" t="s">
        <v>572</v>
      </c>
      <c r="Q5" s="17" t="s">
        <v>486</v>
      </c>
      <c r="R5" s="17">
        <v>0</v>
      </c>
      <c r="S5" s="23" t="s">
        <v>484</v>
      </c>
      <c r="T5" s="14"/>
      <c r="U5" s="16"/>
      <c r="V5" s="14"/>
    </row>
    <row r="6" spans="1:22" ht="306" x14ac:dyDescent="0.2">
      <c r="A6" s="3">
        <f t="shared" si="0"/>
        <v>4</v>
      </c>
      <c r="B6" s="18">
        <v>1</v>
      </c>
      <c r="C6" s="6">
        <v>4</v>
      </c>
      <c r="D6" s="6" t="s">
        <v>423</v>
      </c>
      <c r="E6" s="6" t="s">
        <v>449</v>
      </c>
      <c r="F6" s="6" t="s">
        <v>450</v>
      </c>
      <c r="G6" s="6" t="s">
        <v>451</v>
      </c>
      <c r="H6" s="6" t="s">
        <v>509</v>
      </c>
      <c r="I6" s="6" t="s">
        <v>508</v>
      </c>
      <c r="J6" s="6" t="s">
        <v>456</v>
      </c>
      <c r="K6" s="6" t="s">
        <v>38</v>
      </c>
      <c r="L6" s="6" t="s">
        <v>586</v>
      </c>
      <c r="M6" s="6" t="s">
        <v>329</v>
      </c>
      <c r="N6" s="6" t="s">
        <v>510</v>
      </c>
      <c r="O6" s="6" t="s">
        <v>236</v>
      </c>
      <c r="P6" s="17" t="s">
        <v>572</v>
      </c>
      <c r="Q6" s="17" t="s">
        <v>507</v>
      </c>
      <c r="R6" s="17">
        <v>0</v>
      </c>
      <c r="S6" s="25" t="s">
        <v>506</v>
      </c>
      <c r="T6" s="14"/>
      <c r="U6" s="16"/>
      <c r="V6" s="14"/>
    </row>
    <row r="7" spans="1:22" ht="331.5" x14ac:dyDescent="0.2">
      <c r="A7" s="3">
        <f t="shared" si="0"/>
        <v>5</v>
      </c>
      <c r="B7" s="18">
        <v>2</v>
      </c>
      <c r="C7" s="6">
        <v>5</v>
      </c>
      <c r="D7" s="6" t="s">
        <v>415</v>
      </c>
      <c r="E7" s="6" t="s">
        <v>416</v>
      </c>
      <c r="F7" s="6" t="s">
        <v>417</v>
      </c>
      <c r="G7" s="6" t="s">
        <v>418</v>
      </c>
      <c r="H7" s="6" t="s">
        <v>476</v>
      </c>
      <c r="I7" s="6" t="s">
        <v>477</v>
      </c>
      <c r="J7" s="6" t="s">
        <v>456</v>
      </c>
      <c r="K7" s="6" t="s">
        <v>38</v>
      </c>
      <c r="L7" s="6" t="s">
        <v>586</v>
      </c>
      <c r="M7" s="6" t="s">
        <v>329</v>
      </c>
      <c r="N7" s="6" t="s">
        <v>475</v>
      </c>
      <c r="O7" s="6" t="s">
        <v>236</v>
      </c>
      <c r="P7" s="17" t="s">
        <v>571</v>
      </c>
      <c r="Q7" s="17" t="s">
        <v>478</v>
      </c>
      <c r="R7" s="17">
        <v>0</v>
      </c>
      <c r="S7" s="23" t="s">
        <v>479</v>
      </c>
      <c r="T7" s="14"/>
      <c r="U7" s="16"/>
      <c r="V7" s="14"/>
    </row>
    <row r="8" spans="1:22" ht="293.25" x14ac:dyDescent="0.2">
      <c r="A8" s="3">
        <f t="shared" si="0"/>
        <v>6</v>
      </c>
      <c r="B8" s="18">
        <v>1</v>
      </c>
      <c r="C8" s="28">
        <v>6</v>
      </c>
      <c r="D8" s="6" t="s">
        <v>412</v>
      </c>
      <c r="E8" s="6" t="s">
        <v>413</v>
      </c>
      <c r="F8" s="6" t="s">
        <v>65</v>
      </c>
      <c r="G8" s="6" t="s">
        <v>414</v>
      </c>
      <c r="H8" s="6" t="s">
        <v>472</v>
      </c>
      <c r="I8" s="6" t="s">
        <v>474</v>
      </c>
      <c r="J8" s="6" t="s">
        <v>456</v>
      </c>
      <c r="K8" s="6" t="s">
        <v>38</v>
      </c>
      <c r="L8" s="6" t="s">
        <v>589</v>
      </c>
      <c r="M8" s="6" t="s">
        <v>329</v>
      </c>
      <c r="N8" s="6" t="s">
        <v>475</v>
      </c>
      <c r="O8" s="6" t="s">
        <v>236</v>
      </c>
      <c r="P8" s="6" t="s">
        <v>572</v>
      </c>
      <c r="Q8" s="6" t="s">
        <v>473</v>
      </c>
      <c r="R8" s="17">
        <v>0</v>
      </c>
      <c r="S8" s="26" t="s">
        <v>471</v>
      </c>
      <c r="T8" s="14"/>
      <c r="U8" s="16"/>
      <c r="V8" s="14"/>
    </row>
    <row r="9" spans="1:22" ht="306" x14ac:dyDescent="0.2">
      <c r="A9" s="3">
        <f t="shared" si="0"/>
        <v>7</v>
      </c>
      <c r="B9" s="18">
        <v>3</v>
      </c>
      <c r="C9" s="6">
        <v>7</v>
      </c>
      <c r="D9" s="6" t="s">
        <v>73</v>
      </c>
      <c r="E9" s="6" t="s">
        <v>368</v>
      </c>
      <c r="F9" s="6" t="s">
        <v>369</v>
      </c>
      <c r="G9" s="6" t="s">
        <v>370</v>
      </c>
      <c r="H9" s="6" t="s">
        <v>78</v>
      </c>
      <c r="I9" s="6" t="s">
        <v>511</v>
      </c>
      <c r="J9" s="6" t="s">
        <v>456</v>
      </c>
      <c r="K9" s="6" t="s">
        <v>568</v>
      </c>
      <c r="L9" s="6" t="s">
        <v>5</v>
      </c>
      <c r="M9" s="6" t="s">
        <v>5</v>
      </c>
      <c r="N9" s="6" t="s">
        <v>654</v>
      </c>
      <c r="O9" s="6" t="s">
        <v>323</v>
      </c>
      <c r="P9" s="17" t="s">
        <v>572</v>
      </c>
      <c r="Q9" s="17" t="s">
        <v>512</v>
      </c>
      <c r="R9" s="17">
        <v>1</v>
      </c>
      <c r="S9" s="26" t="s">
        <v>80</v>
      </c>
      <c r="T9" s="16"/>
      <c r="U9" s="16"/>
      <c r="V9" s="14"/>
    </row>
    <row r="10" spans="1:22" ht="293.25" x14ac:dyDescent="0.2">
      <c r="A10" s="3">
        <f t="shared" si="0"/>
        <v>8</v>
      </c>
      <c r="B10" s="18">
        <v>3</v>
      </c>
      <c r="C10" s="6">
        <v>7</v>
      </c>
      <c r="D10" s="6" t="s">
        <v>73</v>
      </c>
      <c r="E10" s="6" t="s">
        <v>376</v>
      </c>
      <c r="F10" s="6" t="s">
        <v>377</v>
      </c>
      <c r="G10" s="6" t="s">
        <v>378</v>
      </c>
      <c r="H10" s="6" t="s">
        <v>78</v>
      </c>
      <c r="I10" s="6" t="s">
        <v>511</v>
      </c>
      <c r="J10" s="6" t="s">
        <v>456</v>
      </c>
      <c r="K10" s="6" t="s">
        <v>568</v>
      </c>
      <c r="L10" s="6" t="s">
        <v>5</v>
      </c>
      <c r="M10" s="6" t="s">
        <v>5</v>
      </c>
      <c r="N10" s="6" t="s">
        <v>654</v>
      </c>
      <c r="O10" s="6" t="s">
        <v>323</v>
      </c>
      <c r="P10" s="6" t="s">
        <v>572</v>
      </c>
      <c r="Q10" s="6" t="s">
        <v>569</v>
      </c>
      <c r="R10" s="17">
        <v>1</v>
      </c>
      <c r="S10" s="26" t="s">
        <v>80</v>
      </c>
      <c r="T10" s="16"/>
      <c r="U10" s="16"/>
      <c r="V10" s="14"/>
    </row>
    <row r="11" spans="1:22" ht="318.75" x14ac:dyDescent="0.2">
      <c r="A11" s="3">
        <f t="shared" si="0"/>
        <v>9</v>
      </c>
      <c r="B11" s="18">
        <v>3</v>
      </c>
      <c r="C11" s="6">
        <v>7</v>
      </c>
      <c r="D11" s="6" t="s">
        <v>73</v>
      </c>
      <c r="E11" s="6" t="s">
        <v>406</v>
      </c>
      <c r="F11" s="6" t="s">
        <v>101</v>
      </c>
      <c r="G11" s="6" t="s">
        <v>407</v>
      </c>
      <c r="H11" s="6" t="s">
        <v>78</v>
      </c>
      <c r="I11" s="6" t="s">
        <v>514</v>
      </c>
      <c r="J11" s="6" t="s">
        <v>456</v>
      </c>
      <c r="K11" s="6" t="s">
        <v>568</v>
      </c>
      <c r="L11" s="6" t="s">
        <v>5</v>
      </c>
      <c r="M11" s="6" t="s">
        <v>5</v>
      </c>
      <c r="N11" s="6" t="s">
        <v>654</v>
      </c>
      <c r="O11" s="6" t="s">
        <v>323</v>
      </c>
      <c r="P11" s="6" t="s">
        <v>572</v>
      </c>
      <c r="Q11" s="6" t="s">
        <v>513</v>
      </c>
      <c r="R11" s="6">
        <v>1</v>
      </c>
      <c r="S11" s="25" t="s">
        <v>80</v>
      </c>
      <c r="T11" s="16"/>
      <c r="U11" s="16"/>
      <c r="V11" s="14"/>
    </row>
    <row r="12" spans="1:22" ht="293.25" x14ac:dyDescent="0.2">
      <c r="A12" s="3">
        <f t="shared" si="0"/>
        <v>10</v>
      </c>
      <c r="B12" s="18">
        <v>3</v>
      </c>
      <c r="C12" s="6">
        <v>7</v>
      </c>
      <c r="D12" s="6" t="s">
        <v>73</v>
      </c>
      <c r="E12" s="6" t="s">
        <v>446</v>
      </c>
      <c r="F12" s="6" t="s">
        <v>447</v>
      </c>
      <c r="G12" s="6" t="s">
        <v>448</v>
      </c>
      <c r="H12" s="6" t="s">
        <v>78</v>
      </c>
      <c r="I12" s="6" t="s">
        <v>515</v>
      </c>
      <c r="J12" s="6" t="s">
        <v>456</v>
      </c>
      <c r="K12" s="6" t="s">
        <v>568</v>
      </c>
      <c r="L12" s="6" t="s">
        <v>5</v>
      </c>
      <c r="M12" s="6" t="s">
        <v>5</v>
      </c>
      <c r="N12" s="6" t="s">
        <v>654</v>
      </c>
      <c r="O12" s="6" t="s">
        <v>323</v>
      </c>
      <c r="P12" s="6" t="s">
        <v>572</v>
      </c>
      <c r="Q12" s="6" t="s">
        <v>516</v>
      </c>
      <c r="R12" s="6">
        <v>1</v>
      </c>
      <c r="S12" s="25" t="s">
        <v>80</v>
      </c>
      <c r="T12" s="16"/>
      <c r="U12" s="14"/>
      <c r="V12" s="14"/>
    </row>
    <row r="13" spans="1:22" ht="382.5" x14ac:dyDescent="0.2">
      <c r="A13" s="3">
        <f t="shared" si="0"/>
        <v>11</v>
      </c>
      <c r="B13" s="18">
        <v>4</v>
      </c>
      <c r="C13" s="6">
        <v>8</v>
      </c>
      <c r="D13" s="6" t="s">
        <v>249</v>
      </c>
      <c r="E13" s="6" t="s">
        <v>428</v>
      </c>
      <c r="F13" s="6" t="s">
        <v>248</v>
      </c>
      <c r="G13" s="6" t="s">
        <v>429</v>
      </c>
      <c r="H13" s="6" t="s">
        <v>256</v>
      </c>
      <c r="I13" s="6" t="s">
        <v>521</v>
      </c>
      <c r="J13" s="6" t="s">
        <v>456</v>
      </c>
      <c r="K13" s="6" t="s">
        <v>568</v>
      </c>
      <c r="L13" s="6" t="s">
        <v>5</v>
      </c>
      <c r="M13" s="6" t="s">
        <v>5</v>
      </c>
      <c r="N13" s="6" t="s">
        <v>667</v>
      </c>
      <c r="O13" s="6" t="s">
        <v>323</v>
      </c>
      <c r="P13" s="17" t="s">
        <v>572</v>
      </c>
      <c r="Q13" s="17" t="s">
        <v>722</v>
      </c>
      <c r="R13" s="17">
        <v>1</v>
      </c>
      <c r="S13" s="26" t="s">
        <v>257</v>
      </c>
      <c r="T13" s="16"/>
      <c r="U13" s="14"/>
      <c r="V13" s="14"/>
    </row>
    <row r="14" spans="1:22" ht="293.25" x14ac:dyDescent="0.2">
      <c r="A14" s="3">
        <f t="shared" si="0"/>
        <v>12</v>
      </c>
      <c r="B14" s="18">
        <v>4</v>
      </c>
      <c r="C14" s="6">
        <v>8</v>
      </c>
      <c r="D14" s="6" t="s">
        <v>249</v>
      </c>
      <c r="E14" s="6" t="s">
        <v>430</v>
      </c>
      <c r="F14" s="6" t="s">
        <v>248</v>
      </c>
      <c r="G14" s="6" t="s">
        <v>431</v>
      </c>
      <c r="H14" s="6" t="s">
        <v>256</v>
      </c>
      <c r="I14" s="6" t="s">
        <v>517</v>
      </c>
      <c r="J14" s="6" t="s">
        <v>456</v>
      </c>
      <c r="K14" s="6" t="s">
        <v>568</v>
      </c>
      <c r="L14" s="6" t="s">
        <v>5</v>
      </c>
      <c r="M14" s="6" t="s">
        <v>5</v>
      </c>
      <c r="N14" s="6" t="s">
        <v>667</v>
      </c>
      <c r="O14" s="6" t="s">
        <v>323</v>
      </c>
      <c r="P14" s="17" t="s">
        <v>572</v>
      </c>
      <c r="Q14" s="17" t="s">
        <v>532</v>
      </c>
      <c r="R14" s="17">
        <v>1</v>
      </c>
      <c r="S14" s="24" t="s">
        <v>257</v>
      </c>
      <c r="T14" s="16"/>
      <c r="U14" s="14"/>
      <c r="V14" s="14"/>
    </row>
    <row r="15" spans="1:22" ht="331.5" x14ac:dyDescent="0.2">
      <c r="A15" s="3">
        <f t="shared" si="0"/>
        <v>13</v>
      </c>
      <c r="B15" s="18">
        <v>4</v>
      </c>
      <c r="C15" s="6">
        <v>8</v>
      </c>
      <c r="D15" s="6" t="s">
        <v>249</v>
      </c>
      <c r="E15" s="6" t="s">
        <v>432</v>
      </c>
      <c r="F15" s="6" t="s">
        <v>248</v>
      </c>
      <c r="G15" s="6" t="s">
        <v>433</v>
      </c>
      <c r="H15" s="6" t="s">
        <v>256</v>
      </c>
      <c r="I15" s="6" t="s">
        <v>254</v>
      </c>
      <c r="J15" s="6" t="s">
        <v>456</v>
      </c>
      <c r="K15" s="6" t="s">
        <v>568</v>
      </c>
      <c r="L15" s="6" t="s">
        <v>5</v>
      </c>
      <c r="M15" s="6" t="s">
        <v>5</v>
      </c>
      <c r="N15" s="6" t="s">
        <v>667</v>
      </c>
      <c r="O15" s="6" t="s">
        <v>323</v>
      </c>
      <c r="P15" s="17" t="s">
        <v>572</v>
      </c>
      <c r="Q15" s="17" t="s">
        <v>721</v>
      </c>
      <c r="R15" s="17">
        <v>1</v>
      </c>
      <c r="S15" s="26" t="s">
        <v>257</v>
      </c>
      <c r="T15" s="16"/>
      <c r="U15" s="14"/>
      <c r="V15" s="14"/>
    </row>
    <row r="16" spans="1:22" ht="318.75" x14ac:dyDescent="0.2">
      <c r="A16" s="3">
        <f t="shared" si="0"/>
        <v>14</v>
      </c>
      <c r="B16" s="18">
        <v>4</v>
      </c>
      <c r="C16" s="6">
        <v>8</v>
      </c>
      <c r="D16" s="6" t="s">
        <v>249</v>
      </c>
      <c r="E16" s="6" t="s">
        <v>434</v>
      </c>
      <c r="F16" s="6" t="s">
        <v>248</v>
      </c>
      <c r="G16" s="6" t="s">
        <v>435</v>
      </c>
      <c r="H16" s="6" t="s">
        <v>256</v>
      </c>
      <c r="I16" s="6" t="s">
        <v>590</v>
      </c>
      <c r="J16" s="6" t="s">
        <v>456</v>
      </c>
      <c r="K16" s="6" t="s">
        <v>568</v>
      </c>
      <c r="L16" s="6" t="s">
        <v>5</v>
      </c>
      <c r="M16" s="6" t="s">
        <v>5</v>
      </c>
      <c r="N16" s="6" t="s">
        <v>667</v>
      </c>
      <c r="O16" s="6" t="s">
        <v>323</v>
      </c>
      <c r="P16" s="17" t="s">
        <v>572</v>
      </c>
      <c r="Q16" s="17" t="s">
        <v>520</v>
      </c>
      <c r="R16" s="17">
        <v>1</v>
      </c>
      <c r="S16" s="25" t="s">
        <v>257</v>
      </c>
      <c r="T16" s="14"/>
      <c r="U16" s="14"/>
      <c r="V16" s="14"/>
    </row>
    <row r="17" spans="1:22" ht="306" x14ac:dyDescent="0.2">
      <c r="A17" s="3">
        <f t="shared" si="0"/>
        <v>15</v>
      </c>
      <c r="B17" s="18">
        <v>4</v>
      </c>
      <c r="C17" s="6">
        <v>8</v>
      </c>
      <c r="D17" s="6" t="s">
        <v>249</v>
      </c>
      <c r="E17" s="6" t="s">
        <v>436</v>
      </c>
      <c r="F17" s="6" t="s">
        <v>248</v>
      </c>
      <c r="G17" s="6" t="s">
        <v>437</v>
      </c>
      <c r="H17" s="6" t="s">
        <v>256</v>
      </c>
      <c r="I17" s="6" t="s">
        <v>519</v>
      </c>
      <c r="J17" s="6" t="s">
        <v>456</v>
      </c>
      <c r="K17" s="6" t="s">
        <v>568</v>
      </c>
      <c r="L17" s="6" t="s">
        <v>5</v>
      </c>
      <c r="M17" s="6" t="s">
        <v>5</v>
      </c>
      <c r="N17" s="6" t="s">
        <v>667</v>
      </c>
      <c r="O17" s="6" t="s">
        <v>323</v>
      </c>
      <c r="P17" s="17" t="s">
        <v>572</v>
      </c>
      <c r="Q17" s="17" t="s">
        <v>518</v>
      </c>
      <c r="R17" s="17">
        <v>1</v>
      </c>
      <c r="S17" s="26" t="s">
        <v>257</v>
      </c>
      <c r="T17" s="14"/>
      <c r="U17" s="14"/>
      <c r="V17" s="14"/>
    </row>
    <row r="18" spans="1:22" ht="331.5" x14ac:dyDescent="0.2">
      <c r="A18" s="3">
        <f t="shared" si="0"/>
        <v>16</v>
      </c>
      <c r="B18" s="18">
        <v>5</v>
      </c>
      <c r="C18" s="6">
        <v>9</v>
      </c>
      <c r="D18" s="6" t="s">
        <v>424</v>
      </c>
      <c r="E18" s="6" t="s">
        <v>425</v>
      </c>
      <c r="F18" s="6" t="s">
        <v>426</v>
      </c>
      <c r="G18" s="6" t="s">
        <v>427</v>
      </c>
      <c r="H18" s="6" t="s">
        <v>498</v>
      </c>
      <c r="I18" s="6" t="s">
        <v>501</v>
      </c>
      <c r="J18" s="6" t="s">
        <v>456</v>
      </c>
      <c r="K18" s="6" t="s">
        <v>502</v>
      </c>
      <c r="L18" s="6" t="s">
        <v>586</v>
      </c>
      <c r="M18" s="6" t="s">
        <v>329</v>
      </c>
      <c r="N18" s="6" t="s">
        <v>591</v>
      </c>
      <c r="O18" s="6" t="s">
        <v>499</v>
      </c>
      <c r="P18" s="17" t="s">
        <v>573</v>
      </c>
      <c r="Q18" s="17" t="s">
        <v>500</v>
      </c>
      <c r="R18" s="17">
        <v>0</v>
      </c>
      <c r="S18" s="24" t="s">
        <v>497</v>
      </c>
      <c r="T18" s="15"/>
      <c r="U18" s="14"/>
      <c r="V18" s="14"/>
    </row>
    <row r="19" spans="1:22" ht="293.25" x14ac:dyDescent="0.2">
      <c r="A19" s="3">
        <f t="shared" si="0"/>
        <v>17</v>
      </c>
      <c r="B19" s="18">
        <v>6</v>
      </c>
      <c r="C19" s="18">
        <v>10</v>
      </c>
      <c r="D19" s="6" t="s">
        <v>533</v>
      </c>
      <c r="E19" s="6" t="s">
        <v>534</v>
      </c>
      <c r="F19" s="6" t="s">
        <v>535</v>
      </c>
      <c r="G19" s="6" t="s">
        <v>536</v>
      </c>
      <c r="H19" s="6" t="s">
        <v>538</v>
      </c>
      <c r="I19" s="6" t="s">
        <v>537</v>
      </c>
      <c r="J19" s="6" t="s">
        <v>456</v>
      </c>
      <c r="K19" s="6" t="s">
        <v>539</v>
      </c>
      <c r="L19" s="6" t="s">
        <v>592</v>
      </c>
      <c r="M19" s="6" t="s">
        <v>5</v>
      </c>
      <c r="N19" s="6" t="s">
        <v>593</v>
      </c>
      <c r="O19" s="6" t="s">
        <v>323</v>
      </c>
      <c r="P19" s="17" t="s">
        <v>572</v>
      </c>
      <c r="Q19" s="17" t="s">
        <v>540</v>
      </c>
      <c r="R19" s="17">
        <v>0</v>
      </c>
      <c r="S19" s="26" t="s">
        <v>570</v>
      </c>
      <c r="T19" s="14"/>
      <c r="U19" s="14"/>
      <c r="V19" s="14"/>
    </row>
    <row r="20" spans="1:22" ht="331.5" x14ac:dyDescent="0.2">
      <c r="A20" s="3">
        <f t="shared" si="0"/>
        <v>18</v>
      </c>
      <c r="B20" s="18">
        <v>7</v>
      </c>
      <c r="C20" s="6">
        <v>11</v>
      </c>
      <c r="D20" s="6" t="s">
        <v>408</v>
      </c>
      <c r="E20" s="6" t="s">
        <v>409</v>
      </c>
      <c r="F20" s="6" t="s">
        <v>410</v>
      </c>
      <c r="G20" s="6" t="s">
        <v>411</v>
      </c>
      <c r="H20" s="6" t="s">
        <v>503</v>
      </c>
      <c r="I20" s="6" t="s">
        <v>496</v>
      </c>
      <c r="J20" s="6" t="s">
        <v>456</v>
      </c>
      <c r="K20" s="6" t="s">
        <v>225</v>
      </c>
      <c r="L20" s="6" t="s">
        <v>586</v>
      </c>
      <c r="M20" s="6" t="s">
        <v>329</v>
      </c>
      <c r="N20" s="6" t="s">
        <v>668</v>
      </c>
      <c r="O20" s="6" t="s">
        <v>324</v>
      </c>
      <c r="P20" s="6" t="s">
        <v>572</v>
      </c>
      <c r="Q20" s="6" t="s">
        <v>504</v>
      </c>
      <c r="R20" s="17">
        <v>0</v>
      </c>
      <c r="S20" s="24" t="s">
        <v>505</v>
      </c>
      <c r="T20" s="14"/>
      <c r="U20" s="14"/>
      <c r="V20" s="14"/>
    </row>
    <row r="21" spans="1:22" ht="293.25" x14ac:dyDescent="0.2">
      <c r="A21" s="3">
        <f t="shared" si="0"/>
        <v>19</v>
      </c>
      <c r="B21" s="18">
        <v>8</v>
      </c>
      <c r="C21" s="6">
        <v>12</v>
      </c>
      <c r="D21" s="6" t="s">
        <v>398</v>
      </c>
      <c r="E21" s="6" t="s">
        <v>399</v>
      </c>
      <c r="F21" s="6" t="s">
        <v>400</v>
      </c>
      <c r="G21" s="6" t="s">
        <v>596</v>
      </c>
      <c r="H21" s="6" t="s">
        <v>523</v>
      </c>
      <c r="I21" s="6" t="s">
        <v>226</v>
      </c>
      <c r="J21" s="6" t="s">
        <v>456</v>
      </c>
      <c r="K21" s="6" t="s">
        <v>15</v>
      </c>
      <c r="L21" s="6" t="s">
        <v>586</v>
      </c>
      <c r="M21" s="6" t="s">
        <v>329</v>
      </c>
      <c r="N21" s="6" t="s">
        <v>651</v>
      </c>
      <c r="O21" s="6" t="s">
        <v>236</v>
      </c>
      <c r="P21" s="6" t="s">
        <v>571</v>
      </c>
      <c r="Q21" s="6" t="s">
        <v>524</v>
      </c>
      <c r="R21" s="6">
        <v>0</v>
      </c>
      <c r="S21" s="23" t="s">
        <v>522</v>
      </c>
      <c r="T21" s="14"/>
      <c r="U21" s="14"/>
      <c r="V21" s="14"/>
    </row>
    <row r="22" spans="1:22" ht="293.25" x14ac:dyDescent="0.2">
      <c r="A22" s="3">
        <f t="shared" si="0"/>
        <v>20</v>
      </c>
      <c r="B22" s="37">
        <v>8</v>
      </c>
      <c r="C22" s="38">
        <v>13</v>
      </c>
      <c r="D22" s="38" t="s">
        <v>564</v>
      </c>
      <c r="E22" s="38" t="s">
        <v>399</v>
      </c>
      <c r="F22" s="38" t="s">
        <v>400</v>
      </c>
      <c r="G22" s="38" t="s">
        <v>401</v>
      </c>
      <c r="H22" s="38" t="s">
        <v>565</v>
      </c>
      <c r="I22" s="38" t="s">
        <v>41</v>
      </c>
      <c r="J22" s="38" t="s">
        <v>456</v>
      </c>
      <c r="K22" s="38" t="s">
        <v>15</v>
      </c>
      <c r="L22" s="38" t="s">
        <v>586</v>
      </c>
      <c r="M22" s="38" t="s">
        <v>329</v>
      </c>
      <c r="N22" s="39" t="s">
        <v>651</v>
      </c>
      <c r="O22" s="38" t="s">
        <v>236</v>
      </c>
      <c r="P22" s="39" t="s">
        <v>571</v>
      </c>
      <c r="Q22" s="39" t="s">
        <v>524</v>
      </c>
      <c r="R22" s="39">
        <v>0</v>
      </c>
      <c r="S22" s="40" t="s">
        <v>522</v>
      </c>
      <c r="T22" s="41"/>
      <c r="U22" s="41"/>
      <c r="V22" s="41"/>
    </row>
    <row r="23" spans="1:22" ht="344.25" x14ac:dyDescent="0.2">
      <c r="A23" s="3">
        <f t="shared" si="0"/>
        <v>21</v>
      </c>
      <c r="B23" s="18">
        <v>9</v>
      </c>
      <c r="C23" s="6">
        <v>14</v>
      </c>
      <c r="D23" s="6" t="s">
        <v>386</v>
      </c>
      <c r="E23" s="6" t="s">
        <v>387</v>
      </c>
      <c r="F23" s="6" t="s">
        <v>381</v>
      </c>
      <c r="G23" s="6" t="s">
        <v>388</v>
      </c>
      <c r="H23" s="6" t="s">
        <v>597</v>
      </c>
      <c r="I23" s="6" t="s">
        <v>528</v>
      </c>
      <c r="J23" s="6" t="s">
        <v>456</v>
      </c>
      <c r="K23" s="6" t="s">
        <v>15</v>
      </c>
      <c r="L23" s="6" t="s">
        <v>586</v>
      </c>
      <c r="M23" s="6" t="s">
        <v>329</v>
      </c>
      <c r="N23" s="6" t="s">
        <v>495</v>
      </c>
      <c r="O23" s="6" t="s">
        <v>495</v>
      </c>
      <c r="P23" s="6" t="s">
        <v>572</v>
      </c>
      <c r="Q23" s="6" t="s">
        <v>719</v>
      </c>
      <c r="R23" s="17">
        <v>0</v>
      </c>
      <c r="S23" s="24" t="s">
        <v>525</v>
      </c>
      <c r="T23" s="14"/>
      <c r="U23" s="14"/>
      <c r="V23" s="14"/>
    </row>
    <row r="24" spans="1:22" ht="344.25" x14ac:dyDescent="0.2">
      <c r="A24" s="3">
        <f t="shared" si="0"/>
        <v>22</v>
      </c>
      <c r="B24" s="18">
        <v>9</v>
      </c>
      <c r="C24" s="6">
        <v>15</v>
      </c>
      <c r="D24" s="6" t="s">
        <v>383</v>
      </c>
      <c r="E24" s="6" t="s">
        <v>384</v>
      </c>
      <c r="F24" s="6" t="s">
        <v>381</v>
      </c>
      <c r="G24" s="6" t="s">
        <v>385</v>
      </c>
      <c r="H24" s="6" t="s">
        <v>527</v>
      </c>
      <c r="I24" s="6" t="s">
        <v>528</v>
      </c>
      <c r="J24" s="6" t="s">
        <v>456</v>
      </c>
      <c r="K24" s="6" t="s">
        <v>15</v>
      </c>
      <c r="L24" s="6" t="s">
        <v>586</v>
      </c>
      <c r="M24" s="6" t="s">
        <v>329</v>
      </c>
      <c r="N24" s="6" t="s">
        <v>495</v>
      </c>
      <c r="O24" s="6" t="s">
        <v>495</v>
      </c>
      <c r="P24" s="6" t="s">
        <v>571</v>
      </c>
      <c r="Q24" s="6" t="s">
        <v>719</v>
      </c>
      <c r="R24" s="6">
        <v>0</v>
      </c>
      <c r="S24" s="23" t="s">
        <v>526</v>
      </c>
      <c r="T24" s="14"/>
      <c r="U24" s="14"/>
      <c r="V24" s="14"/>
    </row>
    <row r="25" spans="1:22" ht="357" x14ac:dyDescent="0.2">
      <c r="A25" s="3">
        <f t="shared" si="0"/>
        <v>23</v>
      </c>
      <c r="B25" s="18">
        <v>9</v>
      </c>
      <c r="C25" s="6">
        <v>16</v>
      </c>
      <c r="D25" s="6" t="s">
        <v>379</v>
      </c>
      <c r="E25" s="6" t="s">
        <v>380</v>
      </c>
      <c r="F25" s="6" t="s">
        <v>381</v>
      </c>
      <c r="G25" s="6" t="s">
        <v>382</v>
      </c>
      <c r="H25" s="6" t="s">
        <v>465</v>
      </c>
      <c r="I25" s="6" t="s">
        <v>464</v>
      </c>
      <c r="J25" s="6" t="s">
        <v>456</v>
      </c>
      <c r="K25" s="6" t="s">
        <v>15</v>
      </c>
      <c r="L25" s="6" t="s">
        <v>586</v>
      </c>
      <c r="M25" s="6" t="s">
        <v>329</v>
      </c>
      <c r="N25" s="6" t="s">
        <v>495</v>
      </c>
      <c r="O25" s="6" t="s">
        <v>495</v>
      </c>
      <c r="P25" s="6" t="s">
        <v>571</v>
      </c>
      <c r="Q25" s="6" t="s">
        <v>563</v>
      </c>
      <c r="R25" s="6">
        <v>0</v>
      </c>
      <c r="S25" s="25" t="s">
        <v>463</v>
      </c>
      <c r="T25" s="14"/>
      <c r="U25" s="14"/>
      <c r="V25" s="14"/>
    </row>
    <row r="26" spans="1:22" ht="306" x14ac:dyDescent="0.2">
      <c r="A26" s="3">
        <f t="shared" si="0"/>
        <v>24</v>
      </c>
      <c r="B26" s="18">
        <v>10</v>
      </c>
      <c r="C26" s="6">
        <v>17</v>
      </c>
      <c r="D26" s="6" t="s">
        <v>239</v>
      </c>
      <c r="E26" s="6" t="s">
        <v>240</v>
      </c>
      <c r="F26" s="6" t="s">
        <v>241</v>
      </c>
      <c r="G26" s="6" t="s">
        <v>242</v>
      </c>
      <c r="H26" s="6" t="s">
        <v>245</v>
      </c>
      <c r="I26" s="6" t="s">
        <v>244</v>
      </c>
      <c r="J26" s="6" t="s">
        <v>456</v>
      </c>
      <c r="K26" s="6" t="s">
        <v>15</v>
      </c>
      <c r="L26" s="6" t="s">
        <v>5</v>
      </c>
      <c r="M26" s="6" t="s">
        <v>5</v>
      </c>
      <c r="N26" s="6" t="s">
        <v>660</v>
      </c>
      <c r="O26" s="6" t="s">
        <v>236</v>
      </c>
      <c r="P26" s="6" t="s">
        <v>572</v>
      </c>
      <c r="Q26" s="6" t="s">
        <v>720</v>
      </c>
      <c r="R26" s="52">
        <v>1</v>
      </c>
      <c r="S26" s="17" t="s">
        <v>246</v>
      </c>
      <c r="T26" s="14"/>
      <c r="U26" s="14"/>
      <c r="V26" s="14"/>
    </row>
    <row r="27" spans="1:22" ht="344.25" x14ac:dyDescent="0.2">
      <c r="A27" s="3">
        <f t="shared" si="0"/>
        <v>25</v>
      </c>
      <c r="B27" s="18">
        <v>9</v>
      </c>
      <c r="C27" s="6">
        <v>18</v>
      </c>
      <c r="D27" s="6" t="s">
        <v>392</v>
      </c>
      <c r="E27" s="6" t="s">
        <v>393</v>
      </c>
      <c r="F27" s="6" t="s">
        <v>381</v>
      </c>
      <c r="G27" s="6" t="s">
        <v>394</v>
      </c>
      <c r="H27" s="6" t="s">
        <v>493</v>
      </c>
      <c r="I27" s="6" t="s">
        <v>496</v>
      </c>
      <c r="J27" s="6" t="s">
        <v>456</v>
      </c>
      <c r="K27" s="6" t="s">
        <v>15</v>
      </c>
      <c r="L27" s="6" t="s">
        <v>586</v>
      </c>
      <c r="M27" s="6" t="s">
        <v>329</v>
      </c>
      <c r="N27" s="6" t="s">
        <v>495</v>
      </c>
      <c r="O27" s="6" t="s">
        <v>495</v>
      </c>
      <c r="P27" s="17" t="s">
        <v>571</v>
      </c>
      <c r="Q27" s="17" t="s">
        <v>494</v>
      </c>
      <c r="R27" s="17">
        <v>0</v>
      </c>
      <c r="S27" s="24" t="s">
        <v>492</v>
      </c>
      <c r="T27" s="14"/>
      <c r="U27" s="14"/>
      <c r="V27" s="14"/>
    </row>
    <row r="28" spans="1:22" ht="344.25" x14ac:dyDescent="0.2">
      <c r="A28" s="3">
        <f t="shared" si="0"/>
        <v>26</v>
      </c>
      <c r="B28" s="18">
        <v>9</v>
      </c>
      <c r="C28" s="17">
        <v>19</v>
      </c>
      <c r="D28" s="6" t="s">
        <v>395</v>
      </c>
      <c r="E28" s="6" t="s">
        <v>396</v>
      </c>
      <c r="F28" s="6" t="s">
        <v>381</v>
      </c>
      <c r="G28" s="6" t="s">
        <v>397</v>
      </c>
      <c r="H28" s="6" t="s">
        <v>491</v>
      </c>
      <c r="I28" s="6" t="s">
        <v>41</v>
      </c>
      <c r="J28" s="6" t="s">
        <v>456</v>
      </c>
      <c r="K28" s="6" t="s">
        <v>15</v>
      </c>
      <c r="L28" s="6" t="s">
        <v>586</v>
      </c>
      <c r="M28" s="6" t="s">
        <v>329</v>
      </c>
      <c r="N28" s="6" t="s">
        <v>495</v>
      </c>
      <c r="O28" s="6" t="s">
        <v>495</v>
      </c>
      <c r="P28" s="6" t="s">
        <v>571</v>
      </c>
      <c r="Q28" s="6" t="s">
        <v>719</v>
      </c>
      <c r="R28" s="6">
        <v>0</v>
      </c>
      <c r="S28" s="23" t="s">
        <v>490</v>
      </c>
      <c r="T28" s="14"/>
      <c r="U28" s="14"/>
      <c r="V28" s="14"/>
    </row>
    <row r="29" spans="1:22" ht="344.25" x14ac:dyDescent="0.2">
      <c r="A29" s="3">
        <f t="shared" si="0"/>
        <v>27</v>
      </c>
      <c r="B29" s="18">
        <v>9</v>
      </c>
      <c r="C29" s="6">
        <v>20</v>
      </c>
      <c r="D29" s="6" t="s">
        <v>389</v>
      </c>
      <c r="E29" s="6" t="s">
        <v>390</v>
      </c>
      <c r="F29" s="6" t="s">
        <v>381</v>
      </c>
      <c r="G29" s="6" t="s">
        <v>391</v>
      </c>
      <c r="H29" s="6" t="s">
        <v>530</v>
      </c>
      <c r="I29" s="6" t="s">
        <v>496</v>
      </c>
      <c r="J29" s="6" t="s">
        <v>456</v>
      </c>
      <c r="K29" s="6" t="s">
        <v>15</v>
      </c>
      <c r="L29" s="6" t="s">
        <v>586</v>
      </c>
      <c r="M29" s="6" t="s">
        <v>329</v>
      </c>
      <c r="N29" s="6" t="s">
        <v>495</v>
      </c>
      <c r="O29" s="6" t="s">
        <v>495</v>
      </c>
      <c r="P29" s="6" t="s">
        <v>571</v>
      </c>
      <c r="Q29" s="6" t="s">
        <v>719</v>
      </c>
      <c r="R29" s="6">
        <v>0</v>
      </c>
      <c r="S29" s="23" t="s">
        <v>529</v>
      </c>
      <c r="T29" s="14"/>
      <c r="U29" s="14"/>
      <c r="V29" s="14"/>
    </row>
    <row r="30" spans="1:22" ht="318.75" x14ac:dyDescent="0.2">
      <c r="A30" s="3">
        <f t="shared" si="0"/>
        <v>28</v>
      </c>
      <c r="B30" s="18">
        <v>11</v>
      </c>
      <c r="C30" s="6">
        <v>21</v>
      </c>
      <c r="D30" s="6" t="s">
        <v>163</v>
      </c>
      <c r="E30" s="6" t="s">
        <v>374</v>
      </c>
      <c r="F30" s="6" t="s">
        <v>369</v>
      </c>
      <c r="G30" s="6" t="s">
        <v>375</v>
      </c>
      <c r="H30" s="6" t="s">
        <v>461</v>
      </c>
      <c r="I30" s="6" t="s">
        <v>459</v>
      </c>
      <c r="J30" s="6" t="s">
        <v>456</v>
      </c>
      <c r="K30" s="6" t="s">
        <v>462</v>
      </c>
      <c r="L30" s="6" t="s">
        <v>592</v>
      </c>
      <c r="M30" s="6" t="s">
        <v>5</v>
      </c>
      <c r="N30" s="6" t="s">
        <v>594</v>
      </c>
      <c r="O30" s="6" t="s">
        <v>323</v>
      </c>
      <c r="P30" s="6" t="s">
        <v>572</v>
      </c>
      <c r="Q30" s="6" t="s">
        <v>460</v>
      </c>
      <c r="R30" s="17">
        <v>0</v>
      </c>
      <c r="S30" s="24" t="s">
        <v>531</v>
      </c>
      <c r="T30" s="16"/>
      <c r="U30" s="14"/>
      <c r="V30" s="14"/>
    </row>
    <row r="31" spans="1:22" ht="318.75" x14ac:dyDescent="0.2">
      <c r="A31" s="3">
        <f t="shared" si="0"/>
        <v>29</v>
      </c>
      <c r="B31" s="18">
        <v>12</v>
      </c>
      <c r="C31" s="6">
        <v>22</v>
      </c>
      <c r="D31" s="6" t="s">
        <v>402</v>
      </c>
      <c r="E31" s="6" t="s">
        <v>403</v>
      </c>
      <c r="F31" s="6" t="s">
        <v>404</v>
      </c>
      <c r="G31" s="6" t="s">
        <v>405</v>
      </c>
      <c r="H31" s="6" t="s">
        <v>467</v>
      </c>
      <c r="I31" s="6" t="s">
        <v>470</v>
      </c>
      <c r="J31" s="6" t="s">
        <v>456</v>
      </c>
      <c r="K31" s="6" t="s">
        <v>466</v>
      </c>
      <c r="L31" s="6" t="s">
        <v>589</v>
      </c>
      <c r="M31" s="6" t="s">
        <v>329</v>
      </c>
      <c r="N31" s="6" t="s">
        <v>653</v>
      </c>
      <c r="O31" s="6" t="s">
        <v>323</v>
      </c>
      <c r="P31" s="6" t="s">
        <v>571</v>
      </c>
      <c r="Q31" s="6" t="s">
        <v>469</v>
      </c>
      <c r="R31" s="22">
        <v>0</v>
      </c>
      <c r="S31" s="27" t="s">
        <v>468</v>
      </c>
      <c r="T31" s="16"/>
      <c r="U31" s="14"/>
      <c r="V31" s="14"/>
    </row>
    <row r="32" spans="1:22" ht="293.25" x14ac:dyDescent="0.2">
      <c r="A32" s="3">
        <f t="shared" si="0"/>
        <v>30</v>
      </c>
      <c r="B32" s="18">
        <v>13</v>
      </c>
      <c r="C32" s="6">
        <v>23</v>
      </c>
      <c r="D32" s="6" t="s">
        <v>419</v>
      </c>
      <c r="E32" s="6" t="s">
        <v>420</v>
      </c>
      <c r="F32" s="6" t="s">
        <v>421</v>
      </c>
      <c r="G32" s="6" t="s">
        <v>422</v>
      </c>
      <c r="H32" s="6" t="s">
        <v>487</v>
      </c>
      <c r="I32" s="6" t="s">
        <v>489</v>
      </c>
      <c r="J32" s="6" t="s">
        <v>456</v>
      </c>
      <c r="K32" s="6" t="s">
        <v>201</v>
      </c>
      <c r="L32" s="6" t="s">
        <v>589</v>
      </c>
      <c r="M32" s="6" t="s">
        <v>329</v>
      </c>
      <c r="N32" s="6" t="s">
        <v>658</v>
      </c>
      <c r="O32" s="6" t="s">
        <v>323</v>
      </c>
      <c r="P32" s="6" t="s">
        <v>571</v>
      </c>
      <c r="Q32" s="6" t="s">
        <v>488</v>
      </c>
      <c r="R32" s="6">
        <v>0</v>
      </c>
      <c r="S32" s="25" t="s">
        <v>483</v>
      </c>
      <c r="T32" s="14"/>
      <c r="U32" s="14"/>
      <c r="V32" s="14"/>
    </row>
    <row r="33" spans="1:22" ht="318.75" x14ac:dyDescent="0.2">
      <c r="A33" s="3">
        <f t="shared" si="0"/>
        <v>31</v>
      </c>
      <c r="B33" s="18">
        <v>14</v>
      </c>
      <c r="C33" s="6">
        <v>24</v>
      </c>
      <c r="D33" s="6" t="s">
        <v>371</v>
      </c>
      <c r="E33" s="6" t="s">
        <v>372</v>
      </c>
      <c r="F33" s="6" t="s">
        <v>369</v>
      </c>
      <c r="G33" s="6" t="s">
        <v>373</v>
      </c>
      <c r="H33" s="6" t="s">
        <v>458</v>
      </c>
      <c r="I33" s="6" t="s">
        <v>41</v>
      </c>
      <c r="J33" s="6" t="s">
        <v>456</v>
      </c>
      <c r="K33" s="6" t="s">
        <v>201</v>
      </c>
      <c r="L33" s="6" t="s">
        <v>5</v>
      </c>
      <c r="M33" s="6" t="s">
        <v>5</v>
      </c>
      <c r="N33" s="6" t="s">
        <v>669</v>
      </c>
      <c r="O33" s="6" t="s">
        <v>595</v>
      </c>
      <c r="P33" s="6" t="s">
        <v>572</v>
      </c>
      <c r="Q33" s="6" t="s">
        <v>457</v>
      </c>
      <c r="R33" s="6">
        <v>1</v>
      </c>
      <c r="S33" s="25" t="s">
        <v>561</v>
      </c>
      <c r="T33" s="14"/>
      <c r="U33" s="14"/>
      <c r="V33" s="14"/>
    </row>
    <row r="34" spans="1:22" x14ac:dyDescent="0.2">
      <c r="D34" s="12"/>
      <c r="E34" s="12"/>
      <c r="F34" s="12"/>
      <c r="G34" s="12"/>
      <c r="H34" s="12"/>
    </row>
    <row r="35" spans="1:22" x14ac:dyDescent="0.2">
      <c r="D35" s="12"/>
      <c r="E35" s="12"/>
      <c r="F35" s="12"/>
      <c r="G35" s="12"/>
      <c r="H35" s="12"/>
    </row>
    <row r="36" spans="1:22" x14ac:dyDescent="0.2">
      <c r="D36" s="12"/>
      <c r="E36" s="12"/>
      <c r="F36" s="12"/>
      <c r="G36" s="12"/>
      <c r="H36" s="12"/>
    </row>
    <row r="37" spans="1:22" x14ac:dyDescent="0.2">
      <c r="D37" s="12"/>
      <c r="E37" s="12"/>
      <c r="F37" s="12"/>
      <c r="G37" s="12"/>
      <c r="H37" s="12"/>
    </row>
    <row r="38" spans="1:22" x14ac:dyDescent="0.2">
      <c r="D38" s="12"/>
      <c r="E38" s="12"/>
      <c r="F38" s="12"/>
      <c r="G38" s="12"/>
      <c r="H38" s="12"/>
    </row>
    <row r="39" spans="1:22" x14ac:dyDescent="0.2">
      <c r="D39" s="12"/>
      <c r="E39" s="12"/>
      <c r="F39" s="12"/>
      <c r="G39" s="12"/>
      <c r="H39" s="12"/>
    </row>
    <row r="40" spans="1:22" x14ac:dyDescent="0.2">
      <c r="D40" s="12"/>
      <c r="E40" s="12"/>
      <c r="F40" s="12"/>
      <c r="G40" s="12"/>
      <c r="H40" s="12"/>
    </row>
    <row r="41" spans="1:22" x14ac:dyDescent="0.2">
      <c r="D41" s="12"/>
      <c r="E41" s="12"/>
      <c r="F41" s="12"/>
      <c r="G41" s="12"/>
      <c r="H41" s="12"/>
    </row>
    <row r="42" spans="1:22" x14ac:dyDescent="0.2">
      <c r="D42" s="12"/>
      <c r="E42" s="12"/>
      <c r="F42" s="12"/>
      <c r="G42" s="12"/>
      <c r="H42" s="12"/>
    </row>
    <row r="43" spans="1:22" x14ac:dyDescent="0.2">
      <c r="D43" s="12"/>
      <c r="E43" s="12"/>
      <c r="F43" s="12"/>
      <c r="G43" s="12"/>
      <c r="H43" s="12"/>
    </row>
    <row r="44" spans="1:22" x14ac:dyDescent="0.2">
      <c r="D44" s="12"/>
      <c r="E44" s="12"/>
      <c r="F44" s="12"/>
      <c r="G44" s="12"/>
      <c r="H44" s="12"/>
    </row>
    <row r="45" spans="1:22" x14ac:dyDescent="0.2">
      <c r="D45" s="12"/>
      <c r="E45" s="12"/>
      <c r="F45" s="12"/>
      <c r="G45" s="12"/>
      <c r="H45" s="12"/>
    </row>
    <row r="46" spans="1:22" x14ac:dyDescent="0.2">
      <c r="D46" s="12"/>
      <c r="E46" s="12"/>
      <c r="F46" s="12"/>
      <c r="G46" s="12"/>
      <c r="H46" s="12"/>
    </row>
    <row r="47" spans="1:22" x14ac:dyDescent="0.2">
      <c r="D47" s="12"/>
      <c r="E47" s="12"/>
      <c r="F47" s="12"/>
      <c r="G47" s="12"/>
      <c r="H47" s="12"/>
    </row>
    <row r="48" spans="1:22" x14ac:dyDescent="0.2">
      <c r="D48" s="12"/>
      <c r="E48" s="12"/>
      <c r="F48" s="12"/>
      <c r="G48" s="12"/>
      <c r="H48" s="12"/>
    </row>
    <row r="49" spans="4:8" x14ac:dyDescent="0.2">
      <c r="D49" s="12"/>
      <c r="E49" s="12"/>
      <c r="F49" s="12"/>
      <c r="G49" s="12"/>
      <c r="H49" s="12"/>
    </row>
    <row r="50" spans="4:8" x14ac:dyDescent="0.2">
      <c r="D50" s="12"/>
      <c r="E50" s="12"/>
      <c r="F50" s="12"/>
      <c r="G50" s="12"/>
      <c r="H50" s="12"/>
    </row>
    <row r="51" spans="4:8" x14ac:dyDescent="0.2">
      <c r="D51" s="12"/>
      <c r="E51" s="12"/>
      <c r="F51" s="12"/>
      <c r="G51" s="12"/>
      <c r="H51" s="12"/>
    </row>
    <row r="52" spans="4:8" x14ac:dyDescent="0.2">
      <c r="D52" s="12"/>
      <c r="E52" s="12"/>
      <c r="F52" s="12"/>
      <c r="G52" s="12"/>
      <c r="H52" s="12"/>
    </row>
    <row r="53" spans="4:8" x14ac:dyDescent="0.2">
      <c r="D53" s="12"/>
      <c r="E53" s="12"/>
      <c r="F53" s="12"/>
      <c r="G53" s="12"/>
      <c r="H53" s="12"/>
    </row>
    <row r="54" spans="4:8" x14ac:dyDescent="0.2">
      <c r="D54" s="12"/>
      <c r="E54" s="12"/>
      <c r="F54" s="12"/>
      <c r="G54" s="12"/>
      <c r="H54" s="12"/>
    </row>
    <row r="55" spans="4:8" x14ac:dyDescent="0.2">
      <c r="D55" s="12"/>
      <c r="E55" s="12"/>
      <c r="F55" s="12"/>
      <c r="G55" s="12"/>
      <c r="H55" s="12"/>
    </row>
    <row r="56" spans="4:8" x14ac:dyDescent="0.2">
      <c r="D56" s="12"/>
      <c r="E56" s="12"/>
      <c r="F56" s="12"/>
      <c r="G56" s="12"/>
      <c r="H56" s="12"/>
    </row>
    <row r="57" spans="4:8" x14ac:dyDescent="0.2">
      <c r="D57" s="12"/>
      <c r="E57" s="12"/>
      <c r="F57" s="12"/>
      <c r="G57" s="12"/>
      <c r="H57" s="12"/>
    </row>
    <row r="58" spans="4:8" x14ac:dyDescent="0.2">
      <c r="D58" s="12"/>
      <c r="E58" s="12"/>
      <c r="F58" s="12"/>
      <c r="G58" s="12"/>
      <c r="H58" s="12"/>
    </row>
    <row r="59" spans="4:8" x14ac:dyDescent="0.2">
      <c r="D59" s="12"/>
      <c r="E59" s="12"/>
      <c r="F59" s="12"/>
      <c r="G59" s="12"/>
      <c r="H59" s="12"/>
    </row>
    <row r="60" spans="4:8" x14ac:dyDescent="0.2">
      <c r="D60" s="12"/>
      <c r="E60" s="12"/>
      <c r="F60" s="12"/>
      <c r="G60" s="12"/>
      <c r="H60" s="12"/>
    </row>
    <row r="61" spans="4:8" x14ac:dyDescent="0.2">
      <c r="D61" s="12"/>
      <c r="E61" s="12"/>
      <c r="F61" s="12"/>
      <c r="G61" s="12"/>
      <c r="H61" s="12"/>
    </row>
    <row r="62" spans="4:8" x14ac:dyDescent="0.2">
      <c r="D62" s="12"/>
      <c r="E62" s="12"/>
      <c r="F62" s="12"/>
      <c r="G62" s="12"/>
      <c r="H62" s="12"/>
    </row>
    <row r="63" spans="4:8" x14ac:dyDescent="0.2">
      <c r="D63" s="12"/>
      <c r="E63" s="12"/>
      <c r="F63" s="12"/>
      <c r="G63" s="12"/>
      <c r="H63" s="12"/>
    </row>
    <row r="64" spans="4:8" x14ac:dyDescent="0.2">
      <c r="D64" s="12"/>
      <c r="E64" s="12"/>
      <c r="F64" s="12"/>
      <c r="G64" s="12"/>
      <c r="H64" s="12"/>
    </row>
  </sheetData>
  <sheetProtection password="BFAC" sheet="1" objects="1" scenarios="1"/>
  <autoFilter ref="B2:S33"/>
  <sortState ref="B3:S33">
    <sortCondition ref="K3:K33"/>
    <sortCondition ref="D3:D33"/>
  </sortState>
  <hyperlinks>
    <hyperlink ref="S7" r:id="rId1"/>
    <hyperlink ref="S4" r:id="rId2" display="https://pdf.usaid.gov/pdf_docs/PA00MVV1.pdf"/>
    <hyperlink ref="S5" r:id="rId3" display="https://pdf.usaid.gov/pdf_docs/PA00MF75"/>
    <hyperlink ref="S28" r:id="rId4"/>
    <hyperlink ref="S27" r:id="rId5"/>
    <hyperlink ref="S18" r:id="rId6"/>
    <hyperlink ref="S14" r:id="rId7"/>
    <hyperlink ref="S20" r:id="rId8"/>
    <hyperlink ref="S21" r:id="rId9"/>
    <hyperlink ref="S23" r:id="rId10" display="https://pdf.usaid.gov/pdf_docs/PA00MKPK"/>
    <hyperlink ref="S24" r:id="rId11"/>
    <hyperlink ref="S30" r:id="rId12"/>
  </hyperlinks>
  <pageMargins left="0.7" right="0.7" top="0.75" bottom="0.75" header="0.3" footer="0.3"/>
  <pageSetup orientation="portrait" r:id="rId13"/>
  <legacy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47"/>
  <sheetViews>
    <sheetView workbookViewId="0"/>
  </sheetViews>
  <sheetFormatPr defaultRowHeight="15" x14ac:dyDescent="0.25"/>
  <cols>
    <col min="1" max="1" width="31.5703125" customWidth="1"/>
    <col min="2" max="2" width="15.140625" customWidth="1"/>
    <col min="3" max="3" width="3" bestFit="1" customWidth="1"/>
    <col min="4" max="4" width="11.28515625" bestFit="1" customWidth="1"/>
    <col min="6" max="6" width="10.140625" customWidth="1"/>
  </cols>
  <sheetData>
    <row r="1" spans="1:13" x14ac:dyDescent="0.25">
      <c r="A1" s="29" t="s">
        <v>686</v>
      </c>
    </row>
    <row r="3" spans="1:13" x14ac:dyDescent="0.25">
      <c r="A3" s="43" t="s">
        <v>608</v>
      </c>
      <c r="B3" s="43" t="s">
        <v>607</v>
      </c>
    </row>
    <row r="4" spans="1:13" x14ac:dyDescent="0.25">
      <c r="A4" s="43" t="s">
        <v>605</v>
      </c>
      <c r="B4">
        <v>0</v>
      </c>
      <c r="C4">
        <v>1</v>
      </c>
      <c r="D4" t="s">
        <v>606</v>
      </c>
    </row>
    <row r="5" spans="1:13" ht="30" x14ac:dyDescent="0.25">
      <c r="A5" s="44" t="s">
        <v>5</v>
      </c>
      <c r="B5" s="46">
        <v>2</v>
      </c>
      <c r="C5" s="46">
        <v>11</v>
      </c>
      <c r="D5" s="46">
        <v>13</v>
      </c>
      <c r="F5" s="61" t="s">
        <v>611</v>
      </c>
      <c r="G5" s="61" t="s">
        <v>610</v>
      </c>
    </row>
    <row r="6" spans="1:13" x14ac:dyDescent="0.25">
      <c r="A6" s="45" t="s">
        <v>73</v>
      </c>
      <c r="B6" s="46"/>
      <c r="C6" s="46">
        <v>4</v>
      </c>
      <c r="D6" s="46">
        <v>4</v>
      </c>
      <c r="F6" s="59">
        <f>IF(B6&gt;=1,1,0)</f>
        <v>0</v>
      </c>
      <c r="G6" s="59">
        <f>IF(C6&gt;=1,1,0)</f>
        <v>1</v>
      </c>
    </row>
    <row r="7" spans="1:13" x14ac:dyDescent="0.25">
      <c r="A7" s="45" t="s">
        <v>163</v>
      </c>
      <c r="B7" s="46">
        <v>1</v>
      </c>
      <c r="C7" s="46"/>
      <c r="D7" s="46">
        <v>1</v>
      </c>
      <c r="F7" s="59">
        <f t="shared" ref="F7:G11" si="0">IF(B7&gt;=1,1,0)</f>
        <v>1</v>
      </c>
      <c r="G7" s="59">
        <f t="shared" si="0"/>
        <v>0</v>
      </c>
    </row>
    <row r="8" spans="1:13" x14ac:dyDescent="0.25">
      <c r="A8" s="45" t="s">
        <v>249</v>
      </c>
      <c r="B8" s="46"/>
      <c r="C8" s="46">
        <v>5</v>
      </c>
      <c r="D8" s="46">
        <v>5</v>
      </c>
      <c r="F8" s="59">
        <f t="shared" si="0"/>
        <v>0</v>
      </c>
      <c r="G8" s="59">
        <f t="shared" si="0"/>
        <v>1</v>
      </c>
    </row>
    <row r="9" spans="1:13" x14ac:dyDescent="0.25">
      <c r="A9" s="45" t="s">
        <v>239</v>
      </c>
      <c r="B9" s="46"/>
      <c r="C9" s="46">
        <v>1</v>
      </c>
      <c r="D9" s="46">
        <v>1</v>
      </c>
      <c r="F9" s="59">
        <f t="shared" si="0"/>
        <v>0</v>
      </c>
      <c r="G9" s="59">
        <f t="shared" si="0"/>
        <v>1</v>
      </c>
    </row>
    <row r="10" spans="1:13" x14ac:dyDescent="0.25">
      <c r="A10" s="45" t="s">
        <v>533</v>
      </c>
      <c r="B10" s="46">
        <v>1</v>
      </c>
      <c r="C10" s="46"/>
      <c r="D10" s="46">
        <v>1</v>
      </c>
      <c r="F10" s="59">
        <f t="shared" si="0"/>
        <v>1</v>
      </c>
      <c r="G10" s="59">
        <f t="shared" si="0"/>
        <v>0</v>
      </c>
    </row>
    <row r="11" spans="1:13" x14ac:dyDescent="0.25">
      <c r="A11" s="45" t="s">
        <v>371</v>
      </c>
      <c r="B11" s="46"/>
      <c r="C11" s="46">
        <v>1</v>
      </c>
      <c r="D11" s="46">
        <v>1</v>
      </c>
      <c r="F11" s="59">
        <f t="shared" si="0"/>
        <v>0</v>
      </c>
      <c r="G11" s="59">
        <f t="shared" si="0"/>
        <v>1</v>
      </c>
    </row>
    <row r="12" spans="1:13" x14ac:dyDescent="0.25">
      <c r="A12" s="44" t="s">
        <v>329</v>
      </c>
      <c r="B12" s="46">
        <v>18</v>
      </c>
      <c r="C12" s="46"/>
      <c r="D12" s="46">
        <v>18</v>
      </c>
      <c r="F12" s="60">
        <f>SUM(F6:F11)</f>
        <v>2</v>
      </c>
      <c r="G12" s="60">
        <f>SUM(G6:G11)</f>
        <v>4</v>
      </c>
      <c r="H12" s="58">
        <f>SUM(F12:G12)</f>
        <v>6</v>
      </c>
    </row>
    <row r="13" spans="1:13" x14ac:dyDescent="0.25">
      <c r="A13" s="45" t="s">
        <v>402</v>
      </c>
      <c r="B13" s="46">
        <v>1</v>
      </c>
      <c r="C13" s="46"/>
      <c r="D13" s="46">
        <v>1</v>
      </c>
    </row>
    <row r="14" spans="1:13" x14ac:dyDescent="0.25">
      <c r="A14" s="45" t="s">
        <v>398</v>
      </c>
      <c r="B14" s="46">
        <v>1</v>
      </c>
      <c r="C14" s="46"/>
      <c r="D14" s="46">
        <v>1</v>
      </c>
    </row>
    <row r="15" spans="1:13" x14ac:dyDescent="0.25">
      <c r="A15" s="45" t="s">
        <v>445</v>
      </c>
      <c r="B15" s="46">
        <v>1</v>
      </c>
      <c r="C15" s="46"/>
      <c r="D15" s="46">
        <v>1</v>
      </c>
    </row>
    <row r="16" spans="1:13" x14ac:dyDescent="0.25">
      <c r="A16" s="45" t="s">
        <v>438</v>
      </c>
      <c r="B16" s="46">
        <v>1</v>
      </c>
      <c r="C16" s="46"/>
      <c r="D16" s="46">
        <v>1</v>
      </c>
      <c r="F16" s="62" t="s">
        <v>612</v>
      </c>
      <c r="G16" s="63"/>
      <c r="H16" s="63"/>
      <c r="I16" s="63"/>
      <c r="J16" s="63"/>
      <c r="K16" s="63"/>
      <c r="L16" s="63"/>
      <c r="M16" s="64"/>
    </row>
    <row r="17" spans="1:4" x14ac:dyDescent="0.25">
      <c r="A17" s="45" t="s">
        <v>439</v>
      </c>
      <c r="B17" s="46">
        <v>1</v>
      </c>
      <c r="C17" s="46"/>
      <c r="D17" s="46">
        <v>1</v>
      </c>
    </row>
    <row r="18" spans="1:4" x14ac:dyDescent="0.25">
      <c r="A18" s="45" t="s">
        <v>419</v>
      </c>
      <c r="B18" s="46">
        <v>1</v>
      </c>
      <c r="C18" s="46"/>
      <c r="D18" s="46">
        <v>1</v>
      </c>
    </row>
    <row r="19" spans="1:4" x14ac:dyDescent="0.25">
      <c r="A19" s="45" t="s">
        <v>408</v>
      </c>
      <c r="B19" s="46">
        <v>1</v>
      </c>
      <c r="C19" s="46"/>
      <c r="D19" s="46">
        <v>1</v>
      </c>
    </row>
    <row r="20" spans="1:4" x14ac:dyDescent="0.25">
      <c r="A20" s="45" t="s">
        <v>423</v>
      </c>
      <c r="B20" s="46">
        <v>1</v>
      </c>
      <c r="C20" s="46"/>
      <c r="D20" s="46">
        <v>1</v>
      </c>
    </row>
    <row r="21" spans="1:4" x14ac:dyDescent="0.25">
      <c r="A21" s="45" t="s">
        <v>564</v>
      </c>
      <c r="B21" s="46">
        <v>1</v>
      </c>
      <c r="C21" s="46"/>
      <c r="D21" s="46">
        <v>1</v>
      </c>
    </row>
    <row r="22" spans="1:4" x14ac:dyDescent="0.25">
      <c r="A22" s="45" t="s">
        <v>386</v>
      </c>
      <c r="B22" s="46">
        <v>1</v>
      </c>
      <c r="C22" s="46"/>
      <c r="D22" s="46">
        <v>1</v>
      </c>
    </row>
    <row r="23" spans="1:4" x14ac:dyDescent="0.25">
      <c r="A23" s="45" t="s">
        <v>383</v>
      </c>
      <c r="B23" s="46">
        <v>1</v>
      </c>
      <c r="C23" s="46"/>
      <c r="D23" s="46">
        <v>1</v>
      </c>
    </row>
    <row r="24" spans="1:4" x14ac:dyDescent="0.25">
      <c r="A24" s="45" t="s">
        <v>379</v>
      </c>
      <c r="B24" s="46">
        <v>1</v>
      </c>
      <c r="C24" s="46"/>
      <c r="D24" s="46">
        <v>1</v>
      </c>
    </row>
    <row r="25" spans="1:4" x14ac:dyDescent="0.25">
      <c r="A25" s="45" t="s">
        <v>415</v>
      </c>
      <c r="B25" s="46">
        <v>1</v>
      </c>
      <c r="C25" s="46"/>
      <c r="D25" s="46">
        <v>1</v>
      </c>
    </row>
    <row r="26" spans="1:4" x14ac:dyDescent="0.25">
      <c r="A26" s="45" t="s">
        <v>392</v>
      </c>
      <c r="B26" s="46">
        <v>1</v>
      </c>
      <c r="C26" s="46"/>
      <c r="D26" s="46">
        <v>1</v>
      </c>
    </row>
    <row r="27" spans="1:4" x14ac:dyDescent="0.25">
      <c r="A27" s="45" t="s">
        <v>424</v>
      </c>
      <c r="B27" s="46">
        <v>1</v>
      </c>
      <c r="C27" s="46"/>
      <c r="D27" s="46">
        <v>1</v>
      </c>
    </row>
    <row r="28" spans="1:4" x14ac:dyDescent="0.25">
      <c r="A28" s="45" t="s">
        <v>412</v>
      </c>
      <c r="B28" s="46">
        <v>1</v>
      </c>
      <c r="C28" s="46"/>
      <c r="D28" s="46">
        <v>1</v>
      </c>
    </row>
    <row r="29" spans="1:4" x14ac:dyDescent="0.25">
      <c r="A29" s="45" t="s">
        <v>395</v>
      </c>
      <c r="B29" s="46">
        <v>1</v>
      </c>
      <c r="C29" s="46"/>
      <c r="D29" s="46">
        <v>1</v>
      </c>
    </row>
    <row r="30" spans="1:4" x14ac:dyDescent="0.25">
      <c r="A30" s="45" t="s">
        <v>389</v>
      </c>
      <c r="B30" s="46">
        <v>1</v>
      </c>
      <c r="C30" s="46"/>
      <c r="D30" s="46">
        <v>1</v>
      </c>
    </row>
    <row r="31" spans="1:4" x14ac:dyDescent="0.25">
      <c r="A31" s="44" t="s">
        <v>606</v>
      </c>
      <c r="B31" s="46">
        <v>20</v>
      </c>
      <c r="C31" s="46">
        <v>11</v>
      </c>
      <c r="D31" s="46">
        <v>31</v>
      </c>
    </row>
    <row r="37" spans="1:12" x14ac:dyDescent="0.25">
      <c r="A37" s="43" t="s">
        <v>605</v>
      </c>
      <c r="B37" t="s">
        <v>608</v>
      </c>
    </row>
    <row r="38" spans="1:12" x14ac:dyDescent="0.25">
      <c r="A38" s="44" t="s">
        <v>38</v>
      </c>
      <c r="B38" s="46">
        <v>6</v>
      </c>
    </row>
    <row r="39" spans="1:12" x14ac:dyDescent="0.25">
      <c r="A39" s="44" t="s">
        <v>568</v>
      </c>
      <c r="B39" s="46">
        <v>9</v>
      </c>
    </row>
    <row r="40" spans="1:12" x14ac:dyDescent="0.25">
      <c r="A40" s="44" t="s">
        <v>502</v>
      </c>
      <c r="B40" s="46">
        <v>1</v>
      </c>
      <c r="F40" s="62" t="s">
        <v>613</v>
      </c>
      <c r="G40" s="63"/>
      <c r="H40" s="63"/>
      <c r="I40" s="63"/>
      <c r="J40" s="63"/>
      <c r="K40" s="63"/>
      <c r="L40" s="64"/>
    </row>
    <row r="41" spans="1:12" x14ac:dyDescent="0.25">
      <c r="A41" s="44" t="s">
        <v>539</v>
      </c>
      <c r="B41" s="46">
        <v>1</v>
      </c>
    </row>
    <row r="42" spans="1:12" x14ac:dyDescent="0.25">
      <c r="A42" s="44" t="s">
        <v>225</v>
      </c>
      <c r="B42" s="46">
        <v>1</v>
      </c>
    </row>
    <row r="43" spans="1:12" x14ac:dyDescent="0.25">
      <c r="A43" s="44" t="s">
        <v>15</v>
      </c>
      <c r="B43" s="46">
        <v>9</v>
      </c>
    </row>
    <row r="44" spans="1:12" x14ac:dyDescent="0.25">
      <c r="A44" s="44" t="s">
        <v>462</v>
      </c>
      <c r="B44" s="46">
        <v>1</v>
      </c>
    </row>
    <row r="45" spans="1:12" x14ac:dyDescent="0.25">
      <c r="A45" s="44" t="s">
        <v>466</v>
      </c>
      <c r="B45" s="46">
        <v>1</v>
      </c>
    </row>
    <row r="46" spans="1:12" x14ac:dyDescent="0.25">
      <c r="A46" s="44" t="s">
        <v>201</v>
      </c>
      <c r="B46" s="46">
        <v>2</v>
      </c>
    </row>
    <row r="47" spans="1:12" x14ac:dyDescent="0.25">
      <c r="A47" s="44" t="s">
        <v>606</v>
      </c>
      <c r="B47" s="46">
        <v>31</v>
      </c>
    </row>
  </sheetData>
  <sheetProtection password="BFAC" sheet="1" objects="1" scenarios="1"/>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C93"/>
  <sheetViews>
    <sheetView tabSelected="1" workbookViewId="0">
      <selection activeCell="G13" sqref="G13"/>
    </sheetView>
  </sheetViews>
  <sheetFormatPr defaultRowHeight="14.25" x14ac:dyDescent="0.2"/>
  <cols>
    <col min="1" max="1" width="9.140625" style="10"/>
    <col min="2" max="2" width="100.5703125" style="10" customWidth="1"/>
    <col min="3" max="16384" width="9.140625" style="10"/>
  </cols>
  <sheetData>
    <row r="2" spans="2:3" ht="15" x14ac:dyDescent="0.2">
      <c r="B2" s="86" t="s">
        <v>718</v>
      </c>
      <c r="C2" s="12"/>
    </row>
    <row r="3" spans="2:3" x14ac:dyDescent="0.2">
      <c r="B3" s="82"/>
      <c r="C3" s="12"/>
    </row>
    <row r="4" spans="2:3" x14ac:dyDescent="0.2">
      <c r="B4" s="85"/>
      <c r="C4" s="12"/>
    </row>
    <row r="5" spans="2:3" ht="71.25" x14ac:dyDescent="0.2">
      <c r="B5" s="82" t="s">
        <v>739</v>
      </c>
      <c r="C5" s="12"/>
    </row>
    <row r="6" spans="2:3" ht="32.25" customHeight="1" x14ac:dyDescent="0.2">
      <c r="B6" s="82"/>
      <c r="C6" s="12"/>
    </row>
    <row r="7" spans="2:3" ht="71.25" x14ac:dyDescent="0.2">
      <c r="B7" s="82" t="s">
        <v>726</v>
      </c>
      <c r="C7" s="12"/>
    </row>
    <row r="8" spans="2:3" x14ac:dyDescent="0.2">
      <c r="B8" s="82"/>
      <c r="C8" s="12"/>
    </row>
    <row r="9" spans="2:3" x14ac:dyDescent="0.2">
      <c r="B9" s="82"/>
      <c r="C9" s="12"/>
    </row>
    <row r="10" spans="2:3" ht="28.5" x14ac:dyDescent="0.2">
      <c r="B10" s="82" t="s">
        <v>737</v>
      </c>
      <c r="C10" s="12"/>
    </row>
    <row r="11" spans="2:3" x14ac:dyDescent="0.2">
      <c r="B11" s="82"/>
      <c r="C11" s="12"/>
    </row>
    <row r="12" spans="2:3" x14ac:dyDescent="0.2">
      <c r="B12" s="82"/>
      <c r="C12" s="12"/>
    </row>
    <row r="13" spans="2:3" ht="99.75" x14ac:dyDescent="0.2">
      <c r="B13" s="82" t="s">
        <v>738</v>
      </c>
      <c r="C13" s="12"/>
    </row>
    <row r="14" spans="2:3" x14ac:dyDescent="0.2">
      <c r="B14" s="82"/>
      <c r="C14" s="12"/>
    </row>
    <row r="15" spans="2:3" x14ac:dyDescent="0.2">
      <c r="B15" s="82"/>
      <c r="C15" s="12"/>
    </row>
    <row r="16" spans="2:3" ht="85.5" x14ac:dyDescent="0.2">
      <c r="B16" s="82" t="s">
        <v>741</v>
      </c>
      <c r="C16" s="12"/>
    </row>
    <row r="17" spans="2:3" x14ac:dyDescent="0.2">
      <c r="B17" s="82"/>
      <c r="C17" s="12"/>
    </row>
    <row r="18" spans="2:3" ht="9" customHeight="1" x14ac:dyDescent="0.2">
      <c r="B18" s="82"/>
      <c r="C18" s="12"/>
    </row>
    <row r="19" spans="2:3" hidden="1" x14ac:dyDescent="0.2">
      <c r="B19" s="82"/>
      <c r="C19" s="12"/>
    </row>
    <row r="20" spans="2:3" ht="42.75" x14ac:dyDescent="0.2">
      <c r="B20" s="82" t="s">
        <v>740</v>
      </c>
    </row>
    <row r="21" spans="2:3" x14ac:dyDescent="0.2">
      <c r="B21" s="12"/>
    </row>
    <row r="22" spans="2:3" x14ac:dyDescent="0.2">
      <c r="B22" s="12"/>
    </row>
    <row r="23" spans="2:3" x14ac:dyDescent="0.2">
      <c r="B23" s="12"/>
    </row>
    <row r="24" spans="2:3" x14ac:dyDescent="0.2">
      <c r="B24" s="12"/>
    </row>
    <row r="25" spans="2:3" x14ac:dyDescent="0.2">
      <c r="B25" s="12"/>
    </row>
    <row r="26" spans="2:3" x14ac:dyDescent="0.2">
      <c r="B26" s="12"/>
    </row>
    <row r="27" spans="2:3" x14ac:dyDescent="0.2">
      <c r="B27" s="12"/>
    </row>
    <row r="28" spans="2:3" x14ac:dyDescent="0.2">
      <c r="B28" s="12"/>
    </row>
    <row r="29" spans="2:3" x14ac:dyDescent="0.2">
      <c r="B29" s="12"/>
    </row>
    <row r="30" spans="2:3" x14ac:dyDescent="0.2">
      <c r="B30" s="12"/>
    </row>
    <row r="31" spans="2:3" x14ac:dyDescent="0.2">
      <c r="B31" s="12"/>
    </row>
    <row r="32" spans="2:3" x14ac:dyDescent="0.2">
      <c r="B32" s="12"/>
    </row>
    <row r="33" spans="2:2" x14ac:dyDescent="0.2">
      <c r="B33" s="12"/>
    </row>
    <row r="34" spans="2:2" x14ac:dyDescent="0.2">
      <c r="B34" s="12"/>
    </row>
    <row r="35" spans="2:2" x14ac:dyDescent="0.2">
      <c r="B35" s="12"/>
    </row>
    <row r="36" spans="2:2" x14ac:dyDescent="0.2">
      <c r="B36" s="12"/>
    </row>
    <row r="37" spans="2:2" x14ac:dyDescent="0.2">
      <c r="B37" s="12"/>
    </row>
    <row r="38" spans="2:2" x14ac:dyDescent="0.2">
      <c r="B38" s="12"/>
    </row>
    <row r="39" spans="2:2" x14ac:dyDescent="0.2">
      <c r="B39" s="12"/>
    </row>
    <row r="40" spans="2:2" x14ac:dyDescent="0.2">
      <c r="B40" s="12"/>
    </row>
    <row r="41" spans="2:2" x14ac:dyDescent="0.2">
      <c r="B41" s="12"/>
    </row>
    <row r="42" spans="2:2" x14ac:dyDescent="0.2">
      <c r="B42" s="12"/>
    </row>
    <row r="43" spans="2:2" x14ac:dyDescent="0.2">
      <c r="B43" s="12"/>
    </row>
    <row r="44" spans="2:2" x14ac:dyDescent="0.2">
      <c r="B44" s="12"/>
    </row>
    <row r="45" spans="2:2" x14ac:dyDescent="0.2">
      <c r="B45" s="12"/>
    </row>
    <row r="46" spans="2:2" x14ac:dyDescent="0.2">
      <c r="B46" s="12"/>
    </row>
    <row r="47" spans="2:2" x14ac:dyDescent="0.2">
      <c r="B47" s="12"/>
    </row>
    <row r="48" spans="2:2" x14ac:dyDescent="0.2">
      <c r="B48" s="12"/>
    </row>
    <row r="49" spans="2:2" x14ac:dyDescent="0.2">
      <c r="B49" s="12"/>
    </row>
    <row r="50" spans="2:2" x14ac:dyDescent="0.2">
      <c r="B50" s="12"/>
    </row>
    <row r="51" spans="2:2" x14ac:dyDescent="0.2">
      <c r="B51" s="12"/>
    </row>
    <row r="52" spans="2:2" x14ac:dyDescent="0.2">
      <c r="B52" s="12"/>
    </row>
    <row r="53" spans="2:2" x14ac:dyDescent="0.2">
      <c r="B53" s="12"/>
    </row>
    <row r="54" spans="2:2" x14ac:dyDescent="0.2">
      <c r="B54" s="12"/>
    </row>
    <row r="55" spans="2:2" x14ac:dyDescent="0.2">
      <c r="B55" s="12"/>
    </row>
    <row r="56" spans="2:2" x14ac:dyDescent="0.2">
      <c r="B56" s="12"/>
    </row>
    <row r="57" spans="2:2" x14ac:dyDescent="0.2">
      <c r="B57" s="12"/>
    </row>
    <row r="58" spans="2:2" x14ac:dyDescent="0.2">
      <c r="B58" s="12"/>
    </row>
    <row r="59" spans="2:2" x14ac:dyDescent="0.2">
      <c r="B59" s="12"/>
    </row>
    <row r="60" spans="2:2" x14ac:dyDescent="0.2">
      <c r="B60" s="12"/>
    </row>
    <row r="61" spans="2:2" x14ac:dyDescent="0.2">
      <c r="B61" s="12"/>
    </row>
    <row r="62" spans="2:2" x14ac:dyDescent="0.2">
      <c r="B62" s="12"/>
    </row>
    <row r="63" spans="2:2" x14ac:dyDescent="0.2">
      <c r="B63" s="12"/>
    </row>
    <row r="64" spans="2:2" x14ac:dyDescent="0.2">
      <c r="B64" s="12"/>
    </row>
    <row r="65" spans="2:2" x14ac:dyDescent="0.2">
      <c r="B65" s="12"/>
    </row>
    <row r="66" spans="2:2" x14ac:dyDescent="0.2">
      <c r="B66" s="12"/>
    </row>
    <row r="67" spans="2:2" x14ac:dyDescent="0.2">
      <c r="B67" s="12"/>
    </row>
    <row r="68" spans="2:2" x14ac:dyDescent="0.2">
      <c r="B68" s="12"/>
    </row>
    <row r="69" spans="2:2" x14ac:dyDescent="0.2">
      <c r="B69" s="12"/>
    </row>
    <row r="70" spans="2:2" x14ac:dyDescent="0.2">
      <c r="B70" s="12"/>
    </row>
    <row r="71" spans="2:2" x14ac:dyDescent="0.2">
      <c r="B71" s="12"/>
    </row>
    <row r="72" spans="2:2" x14ac:dyDescent="0.2">
      <c r="B72" s="12"/>
    </row>
    <row r="73" spans="2:2" x14ac:dyDescent="0.2">
      <c r="B73" s="12"/>
    </row>
    <row r="74" spans="2:2" x14ac:dyDescent="0.2">
      <c r="B74" s="12"/>
    </row>
    <row r="75" spans="2:2" x14ac:dyDescent="0.2">
      <c r="B75" s="12"/>
    </row>
    <row r="76" spans="2:2" x14ac:dyDescent="0.2">
      <c r="B76" s="12"/>
    </row>
    <row r="77" spans="2:2" x14ac:dyDescent="0.2">
      <c r="B77" s="12"/>
    </row>
    <row r="78" spans="2:2" x14ac:dyDescent="0.2">
      <c r="B78" s="12"/>
    </row>
    <row r="79" spans="2:2" x14ac:dyDescent="0.2">
      <c r="B79" s="12"/>
    </row>
    <row r="80" spans="2:2" x14ac:dyDescent="0.2">
      <c r="B80" s="12"/>
    </row>
    <row r="81" spans="2:2" x14ac:dyDescent="0.2">
      <c r="B81" s="12"/>
    </row>
    <row r="82" spans="2:2" x14ac:dyDescent="0.2">
      <c r="B82" s="12"/>
    </row>
    <row r="83" spans="2:2" x14ac:dyDescent="0.2">
      <c r="B83" s="12"/>
    </row>
    <row r="84" spans="2:2" x14ac:dyDescent="0.2">
      <c r="B84" s="12"/>
    </row>
    <row r="85" spans="2:2" x14ac:dyDescent="0.2">
      <c r="B85" s="12"/>
    </row>
    <row r="86" spans="2:2" x14ac:dyDescent="0.2">
      <c r="B86" s="12"/>
    </row>
    <row r="87" spans="2:2" x14ac:dyDescent="0.2">
      <c r="B87" s="12"/>
    </row>
    <row r="88" spans="2:2" x14ac:dyDescent="0.2">
      <c r="B88" s="12"/>
    </row>
    <row r="89" spans="2:2" x14ac:dyDescent="0.2">
      <c r="B89" s="12"/>
    </row>
    <row r="90" spans="2:2" x14ac:dyDescent="0.2">
      <c r="B90" s="12"/>
    </row>
    <row r="91" spans="2:2" x14ac:dyDescent="0.2">
      <c r="B91" s="12"/>
    </row>
    <row r="92" spans="2:2" x14ac:dyDescent="0.2">
      <c r="B92" s="12"/>
    </row>
    <row r="93" spans="2:2" x14ac:dyDescent="0.2">
      <c r="B93" s="12"/>
    </row>
  </sheetData>
  <sheetProtection password="BFAC"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 &amp; Approach</vt:lpstr>
      <vt:lpstr>UCFound</vt:lpstr>
      <vt:lpstr>UCFoundPivots</vt:lpstr>
      <vt:lpstr>NoUCf</vt:lpstr>
      <vt:lpstr>NoUCFoundPivots</vt:lpstr>
      <vt:lpstr>AdditionalBackground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 De Alteriis</dc:creator>
  <cp:lastModifiedBy>Martin H De Alteriis</cp:lastModifiedBy>
  <cp:lastPrinted>2019-12-04T17:18:09Z</cp:lastPrinted>
  <dcterms:created xsi:type="dcterms:W3CDTF">2019-09-06T16:49:28Z</dcterms:created>
  <dcterms:modified xsi:type="dcterms:W3CDTF">2019-12-04T17:31:36Z</dcterms:modified>
</cp:coreProperties>
</file>