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77" i="1" l="1"/>
  <c r="G78" i="1"/>
  <c r="D67" i="1" l="1"/>
  <c r="E67" i="1"/>
  <c r="F67" i="1"/>
  <c r="F68" i="1"/>
  <c r="E68" i="1"/>
  <c r="D68" i="1"/>
  <c r="D62" i="1"/>
  <c r="E62" i="1"/>
  <c r="F62" i="1"/>
  <c r="F61" i="1"/>
  <c r="E61" i="1"/>
  <c r="D61" i="1"/>
  <c r="D60" i="1"/>
  <c r="E60" i="1"/>
  <c r="F60" i="1"/>
  <c r="F59" i="1"/>
  <c r="E59" i="1"/>
  <c r="D59" i="1"/>
  <c r="E51" i="1"/>
  <c r="F51" i="1"/>
  <c r="E52" i="1"/>
  <c r="F52" i="1"/>
  <c r="E53" i="1"/>
  <c r="F53" i="1"/>
  <c r="E54" i="1"/>
  <c r="F54" i="1"/>
  <c r="D54" i="1"/>
  <c r="D53" i="1"/>
  <c r="D52" i="1"/>
  <c r="D51" i="1"/>
  <c r="F35" i="1" l="1"/>
  <c r="G35" i="1"/>
  <c r="F36" i="1"/>
  <c r="G36" i="1"/>
  <c r="F37" i="1"/>
  <c r="G37" i="1"/>
  <c r="G34" i="1"/>
  <c r="F34" i="1"/>
  <c r="G33" i="1"/>
  <c r="F33" i="1"/>
  <c r="G32" i="1"/>
  <c r="F32" i="1"/>
  <c r="W27" i="1"/>
  <c r="V27" i="1"/>
  <c r="O27" i="1"/>
  <c r="N27" i="1"/>
  <c r="G27" i="1"/>
  <c r="F27" i="1"/>
  <c r="W26" i="1"/>
  <c r="V26" i="1"/>
  <c r="O26" i="1"/>
  <c r="N26" i="1"/>
  <c r="G26" i="1"/>
  <c r="F26" i="1"/>
  <c r="W25" i="1"/>
  <c r="V25" i="1"/>
  <c r="O25" i="1"/>
  <c r="N25" i="1"/>
  <c r="G25" i="1"/>
  <c r="F25" i="1"/>
  <c r="W24" i="1"/>
  <c r="V24" i="1"/>
  <c r="O24" i="1"/>
  <c r="N24" i="1"/>
  <c r="G24" i="1"/>
  <c r="F24" i="1"/>
  <c r="W23" i="1"/>
  <c r="V23" i="1"/>
  <c r="O23" i="1"/>
  <c r="N23" i="1"/>
  <c r="G23" i="1"/>
  <c r="F23" i="1"/>
  <c r="W22" i="1"/>
  <c r="V22" i="1"/>
  <c r="O22" i="1"/>
  <c r="N22" i="1"/>
  <c r="G22" i="1"/>
  <c r="F22" i="1"/>
  <c r="W21" i="1"/>
  <c r="V21" i="1"/>
  <c r="O21" i="1"/>
  <c r="N21" i="1"/>
  <c r="G21" i="1"/>
  <c r="F21" i="1"/>
  <c r="W20" i="1"/>
  <c r="V20" i="1"/>
  <c r="O20" i="1"/>
  <c r="N20" i="1"/>
  <c r="G20" i="1"/>
  <c r="F20" i="1"/>
  <c r="W19" i="1"/>
  <c r="V19" i="1"/>
  <c r="O19" i="1"/>
  <c r="N19" i="1"/>
  <c r="G19" i="1"/>
  <c r="F19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G6" i="1"/>
  <c r="G7" i="1"/>
  <c r="G8" i="1"/>
  <c r="G9" i="1"/>
  <c r="G10" i="1"/>
  <c r="G11" i="1"/>
  <c r="G12" i="1"/>
  <c r="G13" i="1"/>
  <c r="G5" i="1"/>
  <c r="F6" i="1"/>
  <c r="F7" i="1"/>
  <c r="F8" i="1"/>
  <c r="F9" i="1"/>
  <c r="F10" i="1"/>
  <c r="F11" i="1"/>
  <c r="F12" i="1"/>
  <c r="F13" i="1"/>
  <c r="F5" i="1"/>
</calcChain>
</file>

<file path=xl/sharedStrings.xml><?xml version="1.0" encoding="utf-8"?>
<sst xmlns="http://schemas.openxmlformats.org/spreadsheetml/2006/main" count="121" uniqueCount="40">
  <si>
    <t>Perpendicular</t>
    <phoneticPr fontId="2" type="noConversion"/>
  </si>
  <si>
    <t>Parallel</t>
    <phoneticPr fontId="2" type="noConversion"/>
  </si>
  <si>
    <t>Model</t>
    <phoneticPr fontId="2" type="noConversion"/>
  </si>
  <si>
    <r>
      <t>m</t>
    </r>
    <r>
      <rPr>
        <i/>
        <vertAlign val="subscript"/>
        <sz val="11"/>
        <color theme="1"/>
        <rFont val="Times New Roman"/>
        <family val="1"/>
      </rPr>
      <t xml:space="preserve">imb </t>
    </r>
    <r>
      <rPr>
        <sz val="11"/>
        <color theme="1"/>
        <rFont val="Times New Roman"/>
        <family val="1"/>
      </rPr>
      <t>(g/m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  <phoneticPr fontId="2" type="noConversion"/>
  </si>
  <si>
    <t>-</t>
    <phoneticPr fontId="2" type="noConversion"/>
  </si>
  <si>
    <t>Error (%)</t>
    <phoneticPr fontId="2" type="noConversion"/>
  </si>
  <si>
    <t>Time (min)</t>
    <phoneticPr fontId="2" type="noConversion"/>
  </si>
  <si>
    <t>Fluid pressure (Mpa)</t>
    <phoneticPr fontId="2" type="noConversion"/>
  </si>
  <si>
    <t>brine</t>
    <phoneticPr fontId="2" type="noConversion"/>
  </si>
  <si>
    <r>
      <rPr>
        <sz val="11"/>
        <color theme="1"/>
        <rFont val="Times New Roman"/>
        <family val="1"/>
      </rPr>
      <t>FII (g/m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  <phoneticPr fontId="2" type="noConversion"/>
  </si>
  <si>
    <t>Brine</t>
  </si>
  <si>
    <t>Brine</t>
    <phoneticPr fontId="2" type="noConversion"/>
  </si>
  <si>
    <t>SW</t>
    <phoneticPr fontId="2" type="noConversion"/>
  </si>
  <si>
    <t>Fluid type</t>
    <phoneticPr fontId="2" type="noConversion"/>
  </si>
  <si>
    <t>Imbibition fluid</t>
    <phoneticPr fontId="2" type="noConversion"/>
  </si>
  <si>
    <t>Imbibition direction to beding</t>
    <phoneticPr fontId="2" type="noConversion"/>
  </si>
  <si>
    <t>Forced imbibition index (g) / Forecd pressure (Mpa)</t>
    <phoneticPr fontId="2" type="noConversion"/>
  </si>
  <si>
    <t>Perpendicular</t>
    <phoneticPr fontId="2" type="noConversion"/>
  </si>
  <si>
    <t>Parallel</t>
    <phoneticPr fontId="2" type="noConversion"/>
  </si>
  <si>
    <t>SW</t>
    <phoneticPr fontId="2" type="noConversion"/>
  </si>
  <si>
    <t>Perpendicular</t>
  </si>
  <si>
    <t>Parallel</t>
  </si>
  <si>
    <t>Imbibition direction to beding</t>
    <phoneticPr fontId="2" type="noConversion"/>
  </si>
  <si>
    <t>Normalized forced imbibition index (g) / Forecd pressure (Mpa)</t>
    <phoneticPr fontId="2" type="noConversion"/>
  </si>
  <si>
    <t>Imbibition direction to beding</t>
    <phoneticPr fontId="2" type="noConversion"/>
  </si>
  <si>
    <t>Normalized forced imbibition index (g) / Forecd pressure (Mpa)</t>
    <phoneticPr fontId="2" type="noConversion"/>
  </si>
  <si>
    <t>Imbibition direction to beding</t>
    <phoneticPr fontId="2" type="noConversion"/>
  </si>
  <si>
    <t>SW</t>
    <phoneticPr fontId="2" type="noConversion"/>
  </si>
  <si>
    <t>Imbibing fluid</t>
  </si>
  <si>
    <t>ρ</t>
  </si>
  <si>
    <r>
      <t>(g/m</t>
    </r>
    <r>
      <rPr>
        <vertAlign val="superscript"/>
        <sz val="10.5"/>
        <color theme="1"/>
        <rFont val="Times New Roman"/>
        <family val="1"/>
      </rPr>
      <t>3</t>
    </r>
    <r>
      <rPr>
        <sz val="10.5"/>
        <color theme="1"/>
        <rFont val="Times New Roman"/>
        <family val="1"/>
      </rPr>
      <t>)</t>
    </r>
  </si>
  <si>
    <t>v</t>
  </si>
  <si>
    <t>(m/s)</t>
  </si>
  <si>
    <t>D</t>
  </si>
  <si>
    <t>(m)</t>
  </si>
  <si>
    <t>μ</t>
  </si>
  <si>
    <r>
      <t>(</t>
    </r>
    <r>
      <rPr>
        <sz val="12"/>
        <color theme="1"/>
        <rFont val="Times New Roman"/>
        <family val="1"/>
      </rPr>
      <t>Pa·s</t>
    </r>
    <r>
      <rPr>
        <sz val="10.5"/>
        <color theme="1"/>
        <rFont val="Times New Roman"/>
        <family val="1"/>
      </rPr>
      <t>)</t>
    </r>
  </si>
  <si>
    <t>Re</t>
  </si>
  <si>
    <t>(Dimensionless)</t>
  </si>
  <si>
    <t>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</si>
</sst>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11" x14ac:knownFonts="1"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i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.5"/>
      <color theme="1"/>
      <name val="Times New Roman"/>
      <family val="1"/>
    </font>
    <font>
      <i/>
      <sz val="10.5"/>
      <color theme="1"/>
      <name val="Times New Roman"/>
      <family val="1"/>
    </font>
    <font>
      <vertAlign val="superscript"/>
      <sz val="10.5"/>
      <color theme="1"/>
      <name val="Times New Roman"/>
      <family val="1"/>
    </font>
    <font>
      <sz val="12"/>
      <color theme="1"/>
      <name val="Times New Roman"/>
      <family val="1"/>
    </font>
    <font>
      <sz val="10.5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1" fontId="10" fillId="0" borderId="10" xfId="0" applyNumberFormat="1" applyFont="1" applyBorder="1" applyAlignment="1">
      <alignment horizontal="center" vertical="center"/>
    </xf>
    <xf numFmtId="11" fontId="6" fillId="0" borderId="10" xfId="0" applyNumberFormat="1" applyFont="1" applyBorder="1" applyAlignment="1">
      <alignment horizontal="center" vertical="center"/>
    </xf>
    <xf numFmtId="11" fontId="10" fillId="0" borderId="10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tabSelected="1" zoomScale="85" zoomScaleNormal="85" workbookViewId="0">
      <selection activeCell="I48" sqref="I48"/>
    </sheetView>
  </sheetViews>
  <sheetFormatPr defaultRowHeight="13.5" x14ac:dyDescent="0.15"/>
  <cols>
    <col min="2" max="2" width="11.5" customWidth="1"/>
    <col min="3" max="3" width="10.875" customWidth="1"/>
    <col min="4" max="4" width="7.25" bestFit="1" customWidth="1"/>
    <col min="6" max="6" width="12.375" customWidth="1"/>
    <col min="7" max="7" width="11.75" customWidth="1"/>
    <col min="25" max="25" width="9.5" bestFit="1" customWidth="1"/>
  </cols>
  <sheetData>
    <row r="2" spans="2:23" ht="16.5" customHeight="1" x14ac:dyDescent="0.15">
      <c r="B2" s="15" t="s">
        <v>6</v>
      </c>
      <c r="C2" s="19" t="s">
        <v>3</v>
      </c>
      <c r="D2" s="19"/>
      <c r="E2" s="19"/>
      <c r="F2" s="20" t="s">
        <v>5</v>
      </c>
      <c r="G2" s="21"/>
      <c r="J2" s="15" t="s">
        <v>6</v>
      </c>
      <c r="K2" s="19" t="s">
        <v>3</v>
      </c>
      <c r="L2" s="19"/>
      <c r="M2" s="19"/>
      <c r="N2" s="20" t="s">
        <v>5</v>
      </c>
      <c r="O2" s="21"/>
      <c r="R2" s="15" t="s">
        <v>6</v>
      </c>
      <c r="S2" s="19" t="s">
        <v>3</v>
      </c>
      <c r="T2" s="19"/>
      <c r="U2" s="19"/>
      <c r="V2" s="20" t="s">
        <v>5</v>
      </c>
      <c r="W2" s="21"/>
    </row>
    <row r="3" spans="2:23" ht="17.25" customHeight="1" x14ac:dyDescent="0.15">
      <c r="B3" s="15"/>
      <c r="C3" s="1" t="s">
        <v>0</v>
      </c>
      <c r="D3" s="1" t="s">
        <v>1</v>
      </c>
      <c r="E3" s="1" t="s">
        <v>2</v>
      </c>
      <c r="F3" s="1" t="s">
        <v>0</v>
      </c>
      <c r="G3" s="1" t="s">
        <v>1</v>
      </c>
      <c r="J3" s="15"/>
      <c r="K3" s="1" t="s">
        <v>0</v>
      </c>
      <c r="L3" s="1" t="s">
        <v>1</v>
      </c>
      <c r="M3" s="1" t="s">
        <v>2</v>
      </c>
      <c r="N3" s="1" t="s">
        <v>0</v>
      </c>
      <c r="O3" s="1" t="s">
        <v>1</v>
      </c>
      <c r="R3" s="15"/>
      <c r="S3" s="1" t="s">
        <v>0</v>
      </c>
      <c r="T3" s="1" t="s">
        <v>1</v>
      </c>
      <c r="U3" s="1" t="s">
        <v>2</v>
      </c>
      <c r="V3" s="1" t="s">
        <v>0</v>
      </c>
      <c r="W3" s="1" t="s">
        <v>1</v>
      </c>
    </row>
    <row r="4" spans="2:23" ht="15" x14ac:dyDescent="0.15">
      <c r="B4" s="2">
        <v>0</v>
      </c>
      <c r="C4" s="1">
        <v>0</v>
      </c>
      <c r="D4" s="1">
        <v>0</v>
      </c>
      <c r="E4" s="1">
        <v>0</v>
      </c>
      <c r="F4" s="1" t="s">
        <v>4</v>
      </c>
      <c r="G4" s="1" t="s">
        <v>4</v>
      </c>
      <c r="J4" s="2">
        <v>0</v>
      </c>
      <c r="K4" s="1">
        <v>0</v>
      </c>
      <c r="L4" s="1">
        <v>0</v>
      </c>
      <c r="M4" s="1">
        <v>0</v>
      </c>
      <c r="N4" s="1" t="s">
        <v>4</v>
      </c>
      <c r="O4" s="1" t="s">
        <v>4</v>
      </c>
      <c r="R4" s="2">
        <v>0</v>
      </c>
      <c r="S4" s="1">
        <v>0</v>
      </c>
      <c r="T4" s="1">
        <v>0</v>
      </c>
      <c r="U4" s="1">
        <v>0</v>
      </c>
      <c r="V4" s="1" t="s">
        <v>4</v>
      </c>
      <c r="W4" s="1" t="s">
        <v>4</v>
      </c>
    </row>
    <row r="5" spans="2:23" ht="15" x14ac:dyDescent="0.15">
      <c r="B5" s="2">
        <v>10</v>
      </c>
      <c r="C5" s="1">
        <v>146.57038726153999</v>
      </c>
      <c r="D5" s="1">
        <v>201.86706385799201</v>
      </c>
      <c r="E5" s="1">
        <v>224.19856992945981</v>
      </c>
      <c r="F5" s="1">
        <f>(C5-E5)/C5*100</f>
        <v>-52.963074000343738</v>
      </c>
      <c r="G5" s="1">
        <f>(D5-E5)/D5*100</f>
        <v>-11.06248124120803</v>
      </c>
      <c r="J5" s="2">
        <v>10</v>
      </c>
      <c r="K5" s="1">
        <v>179.67956761802901</v>
      </c>
      <c r="L5" s="1">
        <v>260.75946320983843</v>
      </c>
      <c r="M5" s="1">
        <v>291.14208718441301</v>
      </c>
      <c r="N5" s="1">
        <f>(K5-M5)/K5*100</f>
        <v>-62.034053756928053</v>
      </c>
      <c r="O5" s="1">
        <f>(L5-M5)/L5*100</f>
        <v>-11.651590166883061</v>
      </c>
      <c r="R5" s="2">
        <v>10</v>
      </c>
      <c r="S5" s="1">
        <v>199.23652735876601</v>
      </c>
      <c r="T5" s="1">
        <v>316.88171776316301</v>
      </c>
      <c r="U5" s="1">
        <v>339.76425345918113</v>
      </c>
      <c r="V5" s="1">
        <f>(S5-U5)/S5*100</f>
        <v>-70.533113562738563</v>
      </c>
      <c r="W5" s="1">
        <f>(T5-U5)/T5*100</f>
        <v>-7.2211599512725764</v>
      </c>
    </row>
    <row r="6" spans="2:23" ht="15" x14ac:dyDescent="0.15">
      <c r="B6" s="2">
        <v>20</v>
      </c>
      <c r="C6" s="1">
        <v>246.03833800729001</v>
      </c>
      <c r="D6" s="1">
        <v>302.96476124880002</v>
      </c>
      <c r="E6" s="1">
        <v>317.06465825889489</v>
      </c>
      <c r="F6" s="1">
        <f t="shared" ref="F6:F13" si="0">(C6-E6)/C6*100</f>
        <v>-28.867988959306174</v>
      </c>
      <c r="G6" s="1">
        <f t="shared" ref="G6:G13" si="1">(D6-E6)/D6*100</f>
        <v>-4.6539726111961226</v>
      </c>
      <c r="J6" s="2">
        <v>20</v>
      </c>
      <c r="K6" s="1">
        <v>267.51777171871402</v>
      </c>
      <c r="L6" s="1">
        <v>391.95406813728647</v>
      </c>
      <c r="M6" s="1">
        <v>411.73708827380699</v>
      </c>
      <c r="N6" s="1">
        <f t="shared" ref="N6:N13" si="2">(K6-M6)/K6*100</f>
        <v>-53.910181603461751</v>
      </c>
      <c r="O6" s="1">
        <f t="shared" ref="O6:O13" si="3">(L6-M6)/L6*100</f>
        <v>-5.0472802159030747</v>
      </c>
      <c r="R6" s="2">
        <v>20</v>
      </c>
      <c r="S6" s="1">
        <v>284.81602802349698</v>
      </c>
      <c r="T6" s="1">
        <v>452.47609635953597</v>
      </c>
      <c r="U6" s="1">
        <v>480.49921525154383</v>
      </c>
      <c r="V6" s="1">
        <f t="shared" ref="V6:V13" si="4">(S6-U6)/S6*100</f>
        <v>-68.705117681053835</v>
      </c>
      <c r="W6" s="1">
        <f t="shared" ref="W6:W13" si="5">(T6-U6)/T6*100</f>
        <v>-6.1932816158625936</v>
      </c>
    </row>
    <row r="7" spans="2:23" ht="15" x14ac:dyDescent="0.15">
      <c r="B7" s="2">
        <v>30</v>
      </c>
      <c r="C7" s="1">
        <v>320.02369562494903</v>
      </c>
      <c r="D7" s="1">
        <v>365.30257042240203</v>
      </c>
      <c r="E7" s="1">
        <v>388.32331410210827</v>
      </c>
      <c r="F7" s="1">
        <f t="shared" si="0"/>
        <v>-21.342050420292257</v>
      </c>
      <c r="G7" s="1">
        <f t="shared" si="1"/>
        <v>-6.301829098297115</v>
      </c>
      <c r="J7" s="2">
        <v>30</v>
      </c>
      <c r="K7" s="1">
        <v>353.55811444170098</v>
      </c>
      <c r="L7" s="1">
        <v>458.36624392354656</v>
      </c>
      <c r="M7" s="1">
        <v>504.27288722505114</v>
      </c>
      <c r="N7" s="1">
        <f t="shared" si="2"/>
        <v>-42.628005588654609</v>
      </c>
      <c r="O7" s="1">
        <f t="shared" si="3"/>
        <v>-10.015275756030933</v>
      </c>
      <c r="R7" s="2">
        <v>30</v>
      </c>
      <c r="S7" s="1">
        <v>369.20882230242103</v>
      </c>
      <c r="T7" s="1">
        <v>557.59723078034403</v>
      </c>
      <c r="U7" s="1">
        <v>588.48894958701146</v>
      </c>
      <c r="V7" s="1">
        <f t="shared" si="4"/>
        <v>-59.391898036763827</v>
      </c>
      <c r="W7" s="1">
        <f t="shared" si="5"/>
        <v>-5.5401492513575086</v>
      </c>
    </row>
    <row r="8" spans="2:23" ht="15" x14ac:dyDescent="0.15">
      <c r="B8" s="2">
        <v>40</v>
      </c>
      <c r="C8" s="1">
        <v>375.12060316158897</v>
      </c>
      <c r="D8" s="1">
        <v>422.95485799145501</v>
      </c>
      <c r="E8" s="1">
        <v>448.39713985891962</v>
      </c>
      <c r="F8" s="1">
        <f t="shared" si="0"/>
        <v>-19.534127445877893</v>
      </c>
      <c r="G8" s="1">
        <f t="shared" si="1"/>
        <v>-6.0153657977321568</v>
      </c>
      <c r="J8" s="2">
        <v>40</v>
      </c>
      <c r="K8" s="1">
        <v>412.96871051962597</v>
      </c>
      <c r="L8" s="1">
        <v>538.834984523451</v>
      </c>
      <c r="M8" s="1">
        <v>582.28417436882603</v>
      </c>
      <c r="N8" s="1">
        <f t="shared" si="2"/>
        <v>-40.999586539172803</v>
      </c>
      <c r="O8" s="1">
        <f t="shared" si="3"/>
        <v>-8.0635428458309484</v>
      </c>
      <c r="R8" s="2">
        <v>40</v>
      </c>
      <c r="S8" s="1">
        <v>435.65660168666602</v>
      </c>
      <c r="T8" s="1">
        <v>641.72400043213997</v>
      </c>
      <c r="U8" s="1">
        <v>679.52850691836227</v>
      </c>
      <c r="V8" s="1">
        <f t="shared" si="4"/>
        <v>-55.978012105758104</v>
      </c>
      <c r="W8" s="1">
        <f t="shared" si="5"/>
        <v>-5.8910850242104953</v>
      </c>
    </row>
    <row r="9" spans="2:23" ht="15" x14ac:dyDescent="0.15">
      <c r="B9" s="2">
        <v>50</v>
      </c>
      <c r="C9" s="1">
        <v>425.14235423141702</v>
      </c>
      <c r="D9" s="1">
        <v>472.67993246483002</v>
      </c>
      <c r="E9" s="1">
        <v>501.32324282051241</v>
      </c>
      <c r="F9" s="1">
        <f t="shared" si="0"/>
        <v>-17.91891300193252</v>
      </c>
      <c r="G9" s="1">
        <f t="shared" si="1"/>
        <v>-6.059768648590472</v>
      </c>
      <c r="J9" s="2">
        <v>50</v>
      </c>
      <c r="K9" s="1">
        <v>467.56364342085601</v>
      </c>
      <c r="L9" s="1">
        <v>603.20997700338899</v>
      </c>
      <c r="M9" s="1">
        <v>651.01349805551797</v>
      </c>
      <c r="N9" s="1">
        <f t="shared" si="2"/>
        <v>-39.235269297775147</v>
      </c>
      <c r="O9" s="1">
        <f t="shared" si="3"/>
        <v>-7.9248558337191453</v>
      </c>
      <c r="R9" s="2">
        <v>50</v>
      </c>
      <c r="S9" s="1">
        <v>481.69694440966202</v>
      </c>
      <c r="T9" s="1">
        <v>723.11273918839095</v>
      </c>
      <c r="U9" s="1">
        <v>759.73596705919726</v>
      </c>
      <c r="V9" s="1">
        <f t="shared" si="4"/>
        <v>-57.720736217308314</v>
      </c>
      <c r="W9" s="1">
        <f t="shared" si="5"/>
        <v>-5.0646636251923294</v>
      </c>
    </row>
    <row r="10" spans="2:23" ht="15" x14ac:dyDescent="0.15">
      <c r="B10" s="2">
        <v>60</v>
      </c>
      <c r="C10" s="1">
        <v>465.99678042277299</v>
      </c>
      <c r="D10" s="1">
        <v>518.73807698681105</v>
      </c>
      <c r="E10" s="1">
        <v>549.17209738886891</v>
      </c>
      <c r="F10" s="1">
        <f t="shared" si="0"/>
        <v>-17.848903782261239</v>
      </c>
      <c r="G10" s="1">
        <f t="shared" si="1"/>
        <v>-5.8669339599744941</v>
      </c>
      <c r="J10" s="2">
        <v>60</v>
      </c>
      <c r="K10" s="1">
        <v>506.40026781321001</v>
      </c>
      <c r="L10" s="1">
        <v>667.58496948331253</v>
      </c>
      <c r="M10" s="1">
        <v>713.14955625070547</v>
      </c>
      <c r="N10" s="1">
        <f t="shared" si="2"/>
        <v>-40.827247057017097</v>
      </c>
      <c r="O10" s="1">
        <f t="shared" si="3"/>
        <v>-6.8252864953892445</v>
      </c>
      <c r="R10" s="2">
        <v>60</v>
      </c>
      <c r="S10" s="1">
        <v>534.49559564152696</v>
      </c>
      <c r="T10" s="1">
        <v>789.22823837821295</v>
      </c>
      <c r="U10" s="1">
        <v>832.2490538126483</v>
      </c>
      <c r="V10" s="1">
        <f t="shared" si="4"/>
        <v>-55.707373568484421</v>
      </c>
      <c r="W10" s="1">
        <f t="shared" si="5"/>
        <v>-5.4509979930316392</v>
      </c>
    </row>
    <row r="11" spans="2:23" ht="15" x14ac:dyDescent="0.15">
      <c r="B11" s="2">
        <v>120</v>
      </c>
      <c r="C11" s="1">
        <v>655.95522283825505</v>
      </c>
      <c r="D11" s="1">
        <v>736.88480549642304</v>
      </c>
      <c r="E11" s="1">
        <v>776.64662820421654</v>
      </c>
      <c r="F11" s="1">
        <f t="shared" si="0"/>
        <v>-18.399335985731071</v>
      </c>
      <c r="G11" s="1">
        <f t="shared" si="1"/>
        <v>-5.3959346713638414</v>
      </c>
      <c r="J11" s="2">
        <v>120</v>
      </c>
      <c r="K11" s="1">
        <v>706.35476095786601</v>
      </c>
      <c r="L11" s="1">
        <v>947.69767410326165</v>
      </c>
      <c r="M11" s="1">
        <v>1008.5457744501023</v>
      </c>
      <c r="N11" s="1">
        <f t="shared" si="2"/>
        <v>-42.78176211093195</v>
      </c>
      <c r="O11" s="1">
        <f t="shared" si="3"/>
        <v>-6.4206235817152155</v>
      </c>
      <c r="R11" s="2">
        <v>120</v>
      </c>
      <c r="S11" s="1">
        <v>745.80490990461499</v>
      </c>
      <c r="T11" s="1">
        <v>1081.5606593929399</v>
      </c>
      <c r="U11" s="1">
        <v>1176.9778991740229</v>
      </c>
      <c r="V11" s="1">
        <f t="shared" si="4"/>
        <v>-57.813106825021165</v>
      </c>
      <c r="W11" s="1">
        <f t="shared" si="5"/>
        <v>-8.822181072547421</v>
      </c>
    </row>
    <row r="12" spans="2:23" ht="15" x14ac:dyDescent="0.15">
      <c r="B12" s="2">
        <v>180</v>
      </c>
      <c r="C12" s="1">
        <v>808.37213774949601</v>
      </c>
      <c r="D12" s="1">
        <v>900.89586345473697</v>
      </c>
      <c r="E12" s="1">
        <v>951.1939747766844</v>
      </c>
      <c r="F12" s="1">
        <f t="shared" si="0"/>
        <v>-17.667832716847919</v>
      </c>
      <c r="G12" s="1">
        <f t="shared" si="1"/>
        <v>-5.5831215751247063</v>
      </c>
      <c r="J12" s="2">
        <v>180</v>
      </c>
      <c r="K12" s="1">
        <v>867.75308421594798</v>
      </c>
      <c r="L12" s="1">
        <v>1155.74749507622</v>
      </c>
      <c r="M12" s="1">
        <v>1235.2112648214211</v>
      </c>
      <c r="N12" s="1">
        <f t="shared" si="2"/>
        <v>-42.34593772000099</v>
      </c>
      <c r="O12" s="1">
        <f t="shared" si="3"/>
        <v>-6.8755303458356618</v>
      </c>
      <c r="R12" s="2">
        <v>180</v>
      </c>
      <c r="S12" s="1">
        <v>938.42554314649601</v>
      </c>
      <c r="T12" s="1">
        <v>1317.37476590694</v>
      </c>
      <c r="U12" s="1">
        <v>1441.4976457546313</v>
      </c>
      <c r="V12" s="1">
        <f t="shared" si="4"/>
        <v>-53.608099894783187</v>
      </c>
      <c r="W12" s="1">
        <f t="shared" si="5"/>
        <v>-9.4219870503014835</v>
      </c>
    </row>
    <row r="13" spans="2:23" ht="15" x14ac:dyDescent="0.15">
      <c r="B13" s="2">
        <v>240</v>
      </c>
      <c r="C13" s="1">
        <v>934.04854595086704</v>
      </c>
      <c r="D13" s="1">
        <v>1040.0710868748399</v>
      </c>
      <c r="E13" s="1">
        <v>1098.3441947777378</v>
      </c>
      <c r="F13" s="1">
        <f t="shared" si="0"/>
        <v>-17.589626314295774</v>
      </c>
      <c r="G13" s="1">
        <f t="shared" si="1"/>
        <v>-5.6028004853009019</v>
      </c>
      <c r="J13" s="2">
        <v>240</v>
      </c>
      <c r="K13" s="1">
        <v>1013.07546115304</v>
      </c>
      <c r="L13" s="1">
        <v>1350.2450954334377</v>
      </c>
      <c r="M13" s="1">
        <v>1426.2991125014109</v>
      </c>
      <c r="N13" s="1">
        <f t="shared" si="2"/>
        <v>-40.789029760730472</v>
      </c>
      <c r="O13" s="1">
        <f t="shared" si="3"/>
        <v>-5.6326082816512244</v>
      </c>
      <c r="R13" s="2">
        <v>240</v>
      </c>
      <c r="S13" s="1">
        <v>1107.5254096282099</v>
      </c>
      <c r="T13" s="1">
        <v>1514.67337553571</v>
      </c>
      <c r="U13" s="1">
        <v>1664.4981076252966</v>
      </c>
      <c r="V13" s="1">
        <f t="shared" si="4"/>
        <v>-50.289834721178927</v>
      </c>
      <c r="W13" s="1">
        <f t="shared" si="5"/>
        <v>-9.8915538167822206</v>
      </c>
    </row>
    <row r="16" spans="2:23" ht="15" x14ac:dyDescent="0.15">
      <c r="B16" s="15" t="s">
        <v>6</v>
      </c>
      <c r="C16" s="19" t="s">
        <v>3</v>
      </c>
      <c r="D16" s="19"/>
      <c r="E16" s="19"/>
      <c r="F16" s="20" t="s">
        <v>5</v>
      </c>
      <c r="G16" s="21"/>
      <c r="J16" s="15" t="s">
        <v>6</v>
      </c>
      <c r="K16" s="19" t="s">
        <v>3</v>
      </c>
      <c r="L16" s="19"/>
      <c r="M16" s="19"/>
      <c r="N16" s="20" t="s">
        <v>5</v>
      </c>
      <c r="O16" s="21"/>
      <c r="R16" s="15" t="s">
        <v>6</v>
      </c>
      <c r="S16" s="19" t="s">
        <v>3</v>
      </c>
      <c r="T16" s="19"/>
      <c r="U16" s="19"/>
      <c r="V16" s="20" t="s">
        <v>5</v>
      </c>
      <c r="W16" s="21"/>
    </row>
    <row r="17" spans="1:23" ht="15" x14ac:dyDescent="0.15">
      <c r="B17" s="15"/>
      <c r="C17" s="1" t="s">
        <v>0</v>
      </c>
      <c r="D17" s="1" t="s">
        <v>1</v>
      </c>
      <c r="E17" s="1" t="s">
        <v>2</v>
      </c>
      <c r="F17" s="1" t="s">
        <v>0</v>
      </c>
      <c r="G17" s="1" t="s">
        <v>1</v>
      </c>
      <c r="J17" s="15"/>
      <c r="K17" s="1" t="s">
        <v>0</v>
      </c>
      <c r="L17" s="1" t="s">
        <v>1</v>
      </c>
      <c r="M17" s="1" t="s">
        <v>2</v>
      </c>
      <c r="N17" s="1" t="s">
        <v>0</v>
      </c>
      <c r="O17" s="1" t="s">
        <v>1</v>
      </c>
      <c r="R17" s="15"/>
      <c r="S17" s="1" t="s">
        <v>0</v>
      </c>
      <c r="T17" s="1" t="s">
        <v>1</v>
      </c>
      <c r="U17" s="1" t="s">
        <v>2</v>
      </c>
      <c r="V17" s="1" t="s">
        <v>0</v>
      </c>
      <c r="W17" s="1" t="s">
        <v>1</v>
      </c>
    </row>
    <row r="18" spans="1:23" ht="15" x14ac:dyDescent="0.15">
      <c r="B18" s="2">
        <v>0</v>
      </c>
      <c r="C18" s="1">
        <v>0</v>
      </c>
      <c r="D18" s="1">
        <v>0</v>
      </c>
      <c r="E18" s="1">
        <v>0</v>
      </c>
      <c r="F18" s="1" t="s">
        <v>4</v>
      </c>
      <c r="G18" s="1" t="s">
        <v>4</v>
      </c>
      <c r="J18" s="2">
        <v>0</v>
      </c>
      <c r="K18" s="1">
        <v>0</v>
      </c>
      <c r="L18" s="1">
        <v>0</v>
      </c>
      <c r="M18" s="1">
        <v>0</v>
      </c>
      <c r="N18" s="1" t="s">
        <v>4</v>
      </c>
      <c r="O18" s="1" t="s">
        <v>4</v>
      </c>
      <c r="R18" s="2">
        <v>0</v>
      </c>
      <c r="S18" s="1">
        <v>0</v>
      </c>
      <c r="T18" s="1">
        <v>0</v>
      </c>
      <c r="U18" s="1">
        <v>0</v>
      </c>
      <c r="V18" s="1" t="s">
        <v>4</v>
      </c>
      <c r="W18" s="1" t="s">
        <v>4</v>
      </c>
    </row>
    <row r="19" spans="1:23" ht="15" x14ac:dyDescent="0.15">
      <c r="B19" s="2">
        <v>10</v>
      </c>
      <c r="C19" s="1">
        <v>35.650707860716594</v>
      </c>
      <c r="D19" s="1">
        <v>42.910201150832002</v>
      </c>
      <c r="E19" s="1">
        <v>46.146274644970376</v>
      </c>
      <c r="F19" s="1">
        <f>(C19-E19)/C19*100</f>
        <v>-29.439995484125621</v>
      </c>
      <c r="G19" s="1">
        <f>(D19-E19)/D19*100</f>
        <v>-7.5415015715339484</v>
      </c>
      <c r="J19" s="2">
        <v>10</v>
      </c>
      <c r="K19" s="1">
        <v>54.670089368038802</v>
      </c>
      <c r="L19" s="1">
        <v>71.060514084486101</v>
      </c>
      <c r="M19" s="1">
        <v>76.952696468479019</v>
      </c>
      <c r="N19" s="1">
        <f>(K19-M19)/K19*100</f>
        <v>-40.758314753125433</v>
      </c>
      <c r="O19" s="1">
        <f>(L19-M19)/L19*100</f>
        <v>-8.2917812513817655</v>
      </c>
      <c r="R19" s="2">
        <v>10</v>
      </c>
      <c r="S19" s="1">
        <v>59.689470875375399</v>
      </c>
      <c r="T19" s="1">
        <v>88.597302463716801</v>
      </c>
      <c r="U19" s="1">
        <v>96.736662508413715</v>
      </c>
      <c r="V19" s="1">
        <f>(S19-U19)/S19*100</f>
        <v>-62.066543880726464</v>
      </c>
      <c r="W19" s="1">
        <f>(T19-U19)/T19*100</f>
        <v>-9.1869163262958509</v>
      </c>
    </row>
    <row r="20" spans="1:23" ht="15" x14ac:dyDescent="0.15">
      <c r="B20" s="2">
        <v>20</v>
      </c>
      <c r="C20" s="1">
        <v>52.910991005000298</v>
      </c>
      <c r="D20" s="1">
        <v>59.615104262716699</v>
      </c>
      <c r="E20" s="1">
        <v>65.260687455910798</v>
      </c>
      <c r="F20" s="1">
        <f t="shared" ref="F20:F27" si="6">(C20-E20)/C20*100</f>
        <v>-23.340512465063078</v>
      </c>
      <c r="G20" s="1">
        <f t="shared" ref="G20:G27" si="7">(D20-E20)/D20*100</f>
        <v>-9.4700550523482825</v>
      </c>
      <c r="J20" s="2">
        <v>20</v>
      </c>
      <c r="K20" s="1">
        <v>71.430767439413899</v>
      </c>
      <c r="L20" s="1">
        <v>102.395163841428</v>
      </c>
      <c r="M20" s="1">
        <v>108.827547006903</v>
      </c>
      <c r="N20" s="1">
        <f t="shared" ref="N20:N27" si="8">(K20-M20)/K20*100</f>
        <v>-52.353881818795081</v>
      </c>
      <c r="O20" s="1">
        <f t="shared" ref="O20:O27" si="9">(L20-M20)/L20*100</f>
        <v>-6.2819208682905856</v>
      </c>
      <c r="R20" s="2">
        <v>20</v>
      </c>
      <c r="S20" s="1">
        <v>84.765417196356395</v>
      </c>
      <c r="T20" s="1">
        <v>121.931952220659</v>
      </c>
      <c r="U20" s="1">
        <v>136.80630009810761</v>
      </c>
      <c r="V20" s="1">
        <f t="shared" ref="V20:V27" si="10">(S20-U20)/S20*100</f>
        <v>-61.394003147769759</v>
      </c>
      <c r="W20" s="1">
        <f t="shared" ref="W20:W27" si="11">(T20-U20)/T20*100</f>
        <v>-12.198892584390562</v>
      </c>
    </row>
    <row r="21" spans="1:23" ht="15" x14ac:dyDescent="0.15">
      <c r="B21" s="2">
        <v>30</v>
      </c>
      <c r="C21" s="1">
        <v>68.930372512337001</v>
      </c>
      <c r="D21" s="1">
        <v>73.430767439413899</v>
      </c>
      <c r="E21" s="1">
        <v>79.927692265116164</v>
      </c>
      <c r="F21" s="1">
        <f t="shared" si="6"/>
        <v>-15.954243901425148</v>
      </c>
      <c r="G21" s="1">
        <f t="shared" si="7"/>
        <v>-8.8476874915718877</v>
      </c>
      <c r="J21" s="2">
        <v>30</v>
      </c>
      <c r="K21" s="1">
        <v>89.450148946736107</v>
      </c>
      <c r="L21" s="1">
        <v>122.95212358216401</v>
      </c>
      <c r="M21" s="1">
        <v>133.28598006283178</v>
      </c>
      <c r="N21" s="1">
        <f t="shared" si="8"/>
        <v>-49.00587828221294</v>
      </c>
      <c r="O21" s="1">
        <f t="shared" si="9"/>
        <v>-8.404780803775278</v>
      </c>
      <c r="R21" s="2">
        <v>30</v>
      </c>
      <c r="S21" s="1">
        <v>102.10006695329901</v>
      </c>
      <c r="T21" s="1">
        <v>154.192235364943</v>
      </c>
      <c r="U21" s="1">
        <v>167.55281441921593</v>
      </c>
      <c r="V21" s="1">
        <f t="shared" si="10"/>
        <v>-64.106468701783797</v>
      </c>
      <c r="W21" s="1">
        <f t="shared" si="11"/>
        <v>-8.6648844688262301</v>
      </c>
    </row>
    <row r="22" spans="1:23" ht="15" x14ac:dyDescent="0.15">
      <c r="B22" s="2">
        <v>40</v>
      </c>
      <c r="C22" s="1">
        <v>78.0233307781495</v>
      </c>
      <c r="D22" s="1">
        <v>84.357190680923594</v>
      </c>
      <c r="E22" s="1">
        <v>92.292549289940752</v>
      </c>
      <c r="F22" s="1">
        <f t="shared" si="6"/>
        <v>-18.288399597248876</v>
      </c>
      <c r="G22" s="1">
        <f t="shared" si="7"/>
        <v>-9.4068549995129782</v>
      </c>
      <c r="J22" s="2">
        <v>40</v>
      </c>
      <c r="K22" s="1">
        <v>104.321587082923</v>
      </c>
      <c r="L22" s="1">
        <v>146.34175844442899</v>
      </c>
      <c r="M22" s="1">
        <v>153.90539293695804</v>
      </c>
      <c r="N22" s="1">
        <f t="shared" si="8"/>
        <v>-47.529765641527213</v>
      </c>
      <c r="O22" s="1">
        <f t="shared" si="9"/>
        <v>-5.1684731500620993</v>
      </c>
      <c r="R22" s="2">
        <v>40</v>
      </c>
      <c r="S22" s="1">
        <v>116.786378412015</v>
      </c>
      <c r="T22" s="1">
        <v>176.91573012999601</v>
      </c>
      <c r="U22" s="1">
        <v>193.47332501682743</v>
      </c>
      <c r="V22" s="1">
        <f t="shared" si="10"/>
        <v>-65.664290345801902</v>
      </c>
      <c r="W22" s="1">
        <f t="shared" si="11"/>
        <v>-9.3590292251938578</v>
      </c>
    </row>
    <row r="23" spans="1:23" ht="15" x14ac:dyDescent="0.15">
      <c r="B23" s="2">
        <v>50</v>
      </c>
      <c r="C23" s="1">
        <v>87.190655656620706</v>
      </c>
      <c r="D23" s="1">
        <v>94.746825543188095</v>
      </c>
      <c r="E23" s="1">
        <v>103.18620701452875</v>
      </c>
      <c r="F23" s="1">
        <f t="shared" si="6"/>
        <v>-18.345488100126978</v>
      </c>
      <c r="G23" s="1">
        <f t="shared" si="7"/>
        <v>-8.9072973399976973</v>
      </c>
      <c r="J23" s="2">
        <v>50</v>
      </c>
      <c r="K23" s="1">
        <v>121.692630292034</v>
      </c>
      <c r="L23" s="1">
        <v>162.93511163733299</v>
      </c>
      <c r="M23" s="1">
        <v>172.07146035542715</v>
      </c>
      <c r="N23" s="1">
        <f t="shared" si="8"/>
        <v>-41.39842317689714</v>
      </c>
      <c r="O23" s="1">
        <f t="shared" si="9"/>
        <v>-5.6073541339758481</v>
      </c>
      <c r="R23" s="2">
        <v>50</v>
      </c>
      <c r="S23" s="1">
        <v>137.10164666163601</v>
      </c>
      <c r="T23" s="1">
        <v>195.47268987073201</v>
      </c>
      <c r="U23" s="1">
        <v>216.30975328526841</v>
      </c>
      <c r="V23" s="1">
        <f t="shared" si="10"/>
        <v>-57.773271548748319</v>
      </c>
      <c r="W23" s="1">
        <f t="shared" si="11"/>
        <v>-10.659833569751434</v>
      </c>
    </row>
    <row r="24" spans="1:23" ht="15" x14ac:dyDescent="0.15">
      <c r="B24" s="2">
        <v>60</v>
      </c>
      <c r="C24" s="1">
        <v>95.931952220658999</v>
      </c>
      <c r="D24" s="1">
        <v>106.11786875229799</v>
      </c>
      <c r="E24" s="1">
        <v>113.03482641051039</v>
      </c>
      <c r="F24" s="1">
        <f t="shared" si="6"/>
        <v>-17.828131080364148</v>
      </c>
      <c r="G24" s="1">
        <f t="shared" si="7"/>
        <v>-6.5181837324287661</v>
      </c>
      <c r="J24" s="2">
        <v>60</v>
      </c>
      <c r="K24" s="1">
        <v>135.93432178315001</v>
      </c>
      <c r="L24" s="1">
        <v>174.213986434785</v>
      </c>
      <c r="M24" s="1">
        <v>188.49484067904666</v>
      </c>
      <c r="N24" s="1">
        <f t="shared" si="8"/>
        <v>-38.666113315917457</v>
      </c>
      <c r="O24" s="1">
        <f t="shared" si="9"/>
        <v>-8.1973063911303914</v>
      </c>
      <c r="R24" s="2">
        <v>60</v>
      </c>
      <c r="S24" s="1">
        <v>148.54705648339001</v>
      </c>
      <c r="T24" s="1">
        <v>214.06762277195801</v>
      </c>
      <c r="U24" s="1">
        <v>236.95546256543744</v>
      </c>
      <c r="V24" s="1">
        <f t="shared" si="10"/>
        <v>-59.515421022114253</v>
      </c>
      <c r="W24" s="1">
        <f t="shared" si="11"/>
        <v>-10.691873669219651</v>
      </c>
    </row>
    <row r="25" spans="1:23" ht="15" x14ac:dyDescent="0.15">
      <c r="B25" s="2">
        <v>120</v>
      </c>
      <c r="C25" s="1">
        <v>135.138040113789</v>
      </c>
      <c r="D25" s="1">
        <v>149.768576613015</v>
      </c>
      <c r="E25" s="1">
        <v>159.85538453023233</v>
      </c>
      <c r="F25" s="1">
        <f t="shared" si="6"/>
        <v>-18.290441681432419</v>
      </c>
      <c r="G25" s="1">
        <f t="shared" si="7"/>
        <v>-6.7349294126500885</v>
      </c>
      <c r="J25" s="2">
        <v>120</v>
      </c>
      <c r="K25" s="1">
        <v>186.234157796261</v>
      </c>
      <c r="L25" s="1">
        <v>248.810499044333</v>
      </c>
      <c r="M25" s="1">
        <v>266.57196012566357</v>
      </c>
      <c r="N25" s="1">
        <f t="shared" si="8"/>
        <v>-43.138059784549093</v>
      </c>
      <c r="O25" s="1">
        <f t="shared" si="9"/>
        <v>-7.1385496791941376</v>
      </c>
      <c r="R25" s="2">
        <v>120</v>
      </c>
      <c r="S25" s="1">
        <v>211.255119011934</v>
      </c>
      <c r="T25" s="1">
        <v>312.16532016276602</v>
      </c>
      <c r="U25" s="1">
        <v>335.10562883843187</v>
      </c>
      <c r="V25" s="1">
        <f t="shared" si="10"/>
        <v>-58.626039646168969</v>
      </c>
      <c r="W25" s="1">
        <f t="shared" si="11"/>
        <v>-7.3487691277508178</v>
      </c>
    </row>
    <row r="26" spans="1:23" ht="15" x14ac:dyDescent="0.15">
      <c r="B26" s="2">
        <v>180</v>
      </c>
      <c r="C26" s="1">
        <v>167.06604306363599</v>
      </c>
      <c r="D26" s="1">
        <v>183.937481199823</v>
      </c>
      <c r="E26" s="1">
        <v>195.78206236773238</v>
      </c>
      <c r="F26" s="1">
        <f t="shared" si="6"/>
        <v>-17.188423678148869</v>
      </c>
      <c r="G26" s="1">
        <f t="shared" si="7"/>
        <v>-6.4394603485093169</v>
      </c>
      <c r="J26" s="2">
        <v>180</v>
      </c>
      <c r="K26" s="1">
        <v>223.25511901191999</v>
      </c>
      <c r="L26" s="1">
        <v>302.610729984535</v>
      </c>
      <c r="M26" s="1">
        <v>326.48264102070959</v>
      </c>
      <c r="N26" s="1">
        <f t="shared" si="8"/>
        <v>-46.237471492547549</v>
      </c>
      <c r="O26" s="1">
        <f t="shared" si="9"/>
        <v>-7.8886532005638319</v>
      </c>
      <c r="R26" s="2">
        <v>180</v>
      </c>
      <c r="S26" s="1">
        <v>268.09174340429001</v>
      </c>
      <c r="T26" s="1">
        <v>378.35597581938703</v>
      </c>
      <c r="U26" s="1">
        <v>410.41890029432278</v>
      </c>
      <c r="V26" s="1">
        <f t="shared" si="10"/>
        <v>-53.088974349873709</v>
      </c>
      <c r="W26" s="1">
        <f t="shared" si="11"/>
        <v>-8.474274631317412</v>
      </c>
    </row>
    <row r="27" spans="1:23" ht="15" x14ac:dyDescent="0.15">
      <c r="B27" s="2">
        <v>240</v>
      </c>
      <c r="C27" s="1">
        <v>196.28993275576599</v>
      </c>
      <c r="D27" s="1">
        <v>216.994835867636</v>
      </c>
      <c r="E27" s="1">
        <v>226.06965282102078</v>
      </c>
      <c r="F27" s="1">
        <f t="shared" si="6"/>
        <v>-15.171292611480105</v>
      </c>
      <c r="G27" s="1">
        <f t="shared" si="7"/>
        <v>-4.1820428200974797</v>
      </c>
      <c r="J27" s="2">
        <v>240</v>
      </c>
      <c r="K27" s="1">
        <v>257.42402359872801</v>
      </c>
      <c r="L27" s="1">
        <v>348.59450789385801</v>
      </c>
      <c r="M27" s="1">
        <v>376.98968135809332</v>
      </c>
      <c r="N27" s="1">
        <f t="shared" si="8"/>
        <v>-46.446969512738242</v>
      </c>
      <c r="O27" s="1">
        <f t="shared" si="9"/>
        <v>-8.1456169908681506</v>
      </c>
      <c r="R27" s="2">
        <v>240</v>
      </c>
      <c r="S27" s="1">
        <v>318.68667630551602</v>
      </c>
      <c r="T27" s="1">
        <v>441.45209350187298</v>
      </c>
      <c r="U27" s="1">
        <v>473.91092513087489</v>
      </c>
      <c r="V27" s="1">
        <f t="shared" si="10"/>
        <v>-48.707479906235463</v>
      </c>
      <c r="W27" s="1">
        <f t="shared" si="11"/>
        <v>-7.3527415787108934</v>
      </c>
    </row>
    <row r="29" spans="1:23" x14ac:dyDescent="0.15">
      <c r="B29" t="s">
        <v>8</v>
      </c>
    </row>
    <row r="30" spans="1:23" ht="15" customHeight="1" x14ac:dyDescent="0.15">
      <c r="A30" s="15" t="s">
        <v>13</v>
      </c>
      <c r="B30" s="23" t="s">
        <v>7</v>
      </c>
      <c r="C30" s="18" t="s">
        <v>9</v>
      </c>
      <c r="D30" s="19"/>
      <c r="E30" s="19"/>
      <c r="F30" s="20" t="s">
        <v>5</v>
      </c>
      <c r="G30" s="21"/>
    </row>
    <row r="31" spans="1:23" ht="15" x14ac:dyDescent="0.15">
      <c r="A31" s="15"/>
      <c r="B31" s="24"/>
      <c r="C31" s="1" t="s">
        <v>0</v>
      </c>
      <c r="D31" s="1" t="s">
        <v>1</v>
      </c>
      <c r="E31" s="1" t="s">
        <v>2</v>
      </c>
      <c r="F31" s="1" t="s">
        <v>0</v>
      </c>
      <c r="G31" s="1" t="s">
        <v>1</v>
      </c>
    </row>
    <row r="32" spans="1:23" ht="15" x14ac:dyDescent="0.15">
      <c r="A32" s="15" t="s">
        <v>11</v>
      </c>
      <c r="B32" s="2">
        <v>0</v>
      </c>
      <c r="C32" s="1">
        <v>59.74</v>
      </c>
      <c r="D32" s="1">
        <v>67.069999999999993</v>
      </c>
      <c r="E32" s="1">
        <v>70.900000000000006</v>
      </c>
      <c r="F32" s="1">
        <f>(E32-C32)/C32*100</f>
        <v>18.680950786742557</v>
      </c>
      <c r="G32" s="1">
        <f>(E32-D32)/D32*100</f>
        <v>5.7104517668108139</v>
      </c>
    </row>
    <row r="33" spans="1:7" ht="15" x14ac:dyDescent="0.15">
      <c r="A33" s="15"/>
      <c r="B33" s="2">
        <v>5</v>
      </c>
      <c r="C33" s="1">
        <v>64.819999999999993</v>
      </c>
      <c r="D33" s="1">
        <v>86.32</v>
      </c>
      <c r="E33" s="1">
        <v>92.07</v>
      </c>
      <c r="F33" s="1">
        <f>(E33-C33)/C33*100</f>
        <v>42.039493983338481</v>
      </c>
      <c r="G33" s="1">
        <f>(E33-D33)/D33*100</f>
        <v>6.6612604263206681</v>
      </c>
    </row>
    <row r="34" spans="1:7" ht="15" x14ac:dyDescent="0.15">
      <c r="A34" s="15"/>
      <c r="B34" s="2">
        <v>10</v>
      </c>
      <c r="C34" s="1">
        <v>69.53</v>
      </c>
      <c r="D34" s="1">
        <v>99.14</v>
      </c>
      <c r="E34" s="1">
        <v>107.44</v>
      </c>
      <c r="F34" s="1">
        <f>(E34-C34)/C34*100</f>
        <v>54.523227383863073</v>
      </c>
      <c r="G34" s="1">
        <f>(E34-D34)/D34*100</f>
        <v>8.371999193060315</v>
      </c>
    </row>
    <row r="35" spans="1:7" ht="15" x14ac:dyDescent="0.15">
      <c r="A35" s="15" t="s">
        <v>12</v>
      </c>
      <c r="B35" s="2">
        <v>0</v>
      </c>
      <c r="C35" s="1">
        <v>12.46</v>
      </c>
      <c r="D35" s="1">
        <v>13.73</v>
      </c>
      <c r="E35" s="1">
        <v>14.59</v>
      </c>
      <c r="F35" s="1">
        <f t="shared" ref="F35:F37" si="12">(E35-C35)/C35*100</f>
        <v>17.094703049759222</v>
      </c>
      <c r="G35" s="1">
        <f t="shared" ref="G35:G37" si="13">(E35-D35)/D35*100</f>
        <v>6.2636562272396166</v>
      </c>
    </row>
    <row r="36" spans="1:7" ht="15" x14ac:dyDescent="0.15">
      <c r="A36" s="15"/>
      <c r="B36" s="2">
        <v>5</v>
      </c>
      <c r="C36" s="1">
        <v>16.77</v>
      </c>
      <c r="D36" s="1">
        <v>22.63</v>
      </c>
      <c r="E36" s="1">
        <v>24.33</v>
      </c>
      <c r="F36" s="1">
        <f t="shared" si="12"/>
        <v>45.080500894454381</v>
      </c>
      <c r="G36" s="1">
        <f t="shared" si="13"/>
        <v>7.512152010605389</v>
      </c>
    </row>
    <row r="37" spans="1:7" ht="15" x14ac:dyDescent="0.15">
      <c r="A37" s="15"/>
      <c r="B37" s="2">
        <v>10</v>
      </c>
      <c r="C37" s="1">
        <v>19.78</v>
      </c>
      <c r="D37" s="1">
        <v>28.22</v>
      </c>
      <c r="E37" s="1">
        <v>30.59</v>
      </c>
      <c r="F37" s="1">
        <f t="shared" si="12"/>
        <v>54.651162790697661</v>
      </c>
      <c r="G37" s="1">
        <f t="shared" si="13"/>
        <v>8.3982990786676144</v>
      </c>
    </row>
    <row r="40" spans="1:7" ht="15" x14ac:dyDescent="0.15">
      <c r="B40" s="16" t="s">
        <v>14</v>
      </c>
      <c r="C40" s="16" t="s">
        <v>15</v>
      </c>
      <c r="D40" s="15" t="s">
        <v>16</v>
      </c>
      <c r="E40" s="15"/>
      <c r="F40" s="15"/>
    </row>
    <row r="41" spans="1:7" ht="15" x14ac:dyDescent="0.15">
      <c r="B41" s="17"/>
      <c r="C41" s="17"/>
      <c r="D41" s="2">
        <v>0</v>
      </c>
      <c r="E41" s="2">
        <v>5</v>
      </c>
      <c r="F41" s="2">
        <v>10</v>
      </c>
    </row>
    <row r="42" spans="1:7" ht="15" x14ac:dyDescent="0.15">
      <c r="B42" s="15" t="s">
        <v>10</v>
      </c>
      <c r="C42" s="3" t="s">
        <v>17</v>
      </c>
      <c r="D42" s="1">
        <v>59.74</v>
      </c>
      <c r="E42" s="1">
        <v>64.819999999999993</v>
      </c>
      <c r="F42" s="1">
        <v>69.53</v>
      </c>
    </row>
    <row r="43" spans="1:7" ht="15" x14ac:dyDescent="0.15">
      <c r="B43" s="15"/>
      <c r="C43" s="3" t="s">
        <v>18</v>
      </c>
      <c r="D43" s="1">
        <v>67.069999999999993</v>
      </c>
      <c r="E43" s="1">
        <v>86.32</v>
      </c>
      <c r="F43" s="1">
        <v>99.14</v>
      </c>
    </row>
    <row r="44" spans="1:7" ht="15" x14ac:dyDescent="0.15">
      <c r="B44" s="15" t="s">
        <v>19</v>
      </c>
      <c r="C44" s="3" t="s">
        <v>20</v>
      </c>
      <c r="D44" s="1">
        <v>12.46</v>
      </c>
      <c r="E44" s="1">
        <v>16.77</v>
      </c>
      <c r="F44" s="1">
        <v>19.78</v>
      </c>
    </row>
    <row r="45" spans="1:7" ht="15" x14ac:dyDescent="0.15">
      <c r="B45" s="15"/>
      <c r="C45" s="3" t="s">
        <v>21</v>
      </c>
      <c r="D45" s="1">
        <v>13.73</v>
      </c>
      <c r="E45" s="1">
        <v>22.63</v>
      </c>
      <c r="F45" s="1">
        <v>28.22</v>
      </c>
    </row>
    <row r="49" spans="2:6" ht="15" x14ac:dyDescent="0.15">
      <c r="B49" s="16" t="s">
        <v>14</v>
      </c>
      <c r="C49" s="16" t="s">
        <v>22</v>
      </c>
      <c r="D49" s="15" t="s">
        <v>23</v>
      </c>
      <c r="E49" s="15"/>
      <c r="F49" s="15"/>
    </row>
    <row r="50" spans="2:6" ht="15" x14ac:dyDescent="0.15">
      <c r="B50" s="17"/>
      <c r="C50" s="17"/>
      <c r="D50" s="2">
        <v>0</v>
      </c>
      <c r="E50" s="2">
        <v>5</v>
      </c>
      <c r="F50" s="2">
        <v>10</v>
      </c>
    </row>
    <row r="51" spans="2:6" ht="15" x14ac:dyDescent="0.15">
      <c r="B51" s="15" t="s">
        <v>10</v>
      </c>
      <c r="C51" s="3" t="s">
        <v>17</v>
      </c>
      <c r="D51" s="4">
        <f>D42/59.74</f>
        <v>1</v>
      </c>
      <c r="E51" s="4">
        <f>E42/59.74</f>
        <v>1.0850351523267492</v>
      </c>
      <c r="F51" s="4">
        <f t="shared" ref="F51" si="14">F42/59.74</f>
        <v>1.1638767994643455</v>
      </c>
    </row>
    <row r="52" spans="2:6" ht="15" x14ac:dyDescent="0.15">
      <c r="B52" s="15"/>
      <c r="C52" s="3" t="s">
        <v>18</v>
      </c>
      <c r="D52" s="4">
        <f>D43/67.07</f>
        <v>1</v>
      </c>
      <c r="E52" s="4">
        <f t="shared" ref="E52:F52" si="15">E43/67.07</f>
        <v>1.2870135679141197</v>
      </c>
      <c r="F52" s="4">
        <f t="shared" si="15"/>
        <v>1.4781571492470555</v>
      </c>
    </row>
    <row r="53" spans="2:6" ht="15" x14ac:dyDescent="0.15">
      <c r="B53" s="15" t="s">
        <v>19</v>
      </c>
      <c r="C53" s="3" t="s">
        <v>20</v>
      </c>
      <c r="D53" s="4">
        <f>D44/12.46</f>
        <v>1</v>
      </c>
      <c r="E53" s="4">
        <f t="shared" ref="E53:F53" si="16">E44/12.46</f>
        <v>1.3459069020866772</v>
      </c>
      <c r="F53" s="4">
        <f t="shared" si="16"/>
        <v>1.5874799357945426</v>
      </c>
    </row>
    <row r="54" spans="2:6" ht="15" x14ac:dyDescent="0.15">
      <c r="B54" s="15"/>
      <c r="C54" s="3" t="s">
        <v>21</v>
      </c>
      <c r="D54" s="4">
        <f>D45/13.73</f>
        <v>1</v>
      </c>
      <c r="E54" s="4">
        <f t="shared" ref="E54:F54" si="17">E45/13.73</f>
        <v>1.648215586307356</v>
      </c>
      <c r="F54" s="4">
        <f t="shared" si="17"/>
        <v>2.0553532410779316</v>
      </c>
    </row>
    <row r="55" spans="2:6" x14ac:dyDescent="0.15">
      <c r="B55" s="22"/>
      <c r="C55" s="22"/>
      <c r="D55" s="22"/>
    </row>
    <row r="57" spans="2:6" ht="15" x14ac:dyDescent="0.15">
      <c r="B57" s="16" t="s">
        <v>14</v>
      </c>
      <c r="C57" s="16" t="s">
        <v>24</v>
      </c>
      <c r="D57" s="15" t="s">
        <v>25</v>
      </c>
      <c r="E57" s="15"/>
      <c r="F57" s="15"/>
    </row>
    <row r="58" spans="2:6" ht="15" x14ac:dyDescent="0.15">
      <c r="B58" s="17"/>
      <c r="C58" s="17"/>
      <c r="D58" s="2">
        <v>0</v>
      </c>
      <c r="E58" s="2">
        <v>5</v>
      </c>
      <c r="F58" s="2">
        <v>10</v>
      </c>
    </row>
    <row r="59" spans="2:6" ht="15" x14ac:dyDescent="0.15">
      <c r="B59" s="15" t="s">
        <v>10</v>
      </c>
      <c r="C59" s="3" t="s">
        <v>17</v>
      </c>
      <c r="D59" s="4">
        <f>D42/59.74</f>
        <v>1</v>
      </c>
      <c r="E59" s="4">
        <f>E42/64.82</f>
        <v>1</v>
      </c>
      <c r="F59" s="4">
        <f>F42/69.53</f>
        <v>1</v>
      </c>
    </row>
    <row r="60" spans="2:6" ht="15" x14ac:dyDescent="0.15">
      <c r="B60" s="15"/>
      <c r="C60" s="3" t="s">
        <v>18</v>
      </c>
      <c r="D60" s="4">
        <f>D43/59.74</f>
        <v>1.1226983595580848</v>
      </c>
      <c r="E60" s="4">
        <f>E43/64.82</f>
        <v>1.3316877506942302</v>
      </c>
      <c r="F60" s="4">
        <f>F43/69.53</f>
        <v>1.4258593412915288</v>
      </c>
    </row>
    <row r="61" spans="2:6" ht="15" x14ac:dyDescent="0.15">
      <c r="B61" s="15" t="s">
        <v>19</v>
      </c>
      <c r="C61" s="3" t="s">
        <v>20</v>
      </c>
      <c r="D61" s="4">
        <f>D44/12.46</f>
        <v>1</v>
      </c>
      <c r="E61" s="4">
        <f>E44/16.77</f>
        <v>1</v>
      </c>
      <c r="F61" s="4">
        <f>F44/19.78</f>
        <v>1</v>
      </c>
    </row>
    <row r="62" spans="2:6" ht="15" x14ac:dyDescent="0.15">
      <c r="B62" s="15"/>
      <c r="C62" s="3" t="s">
        <v>21</v>
      </c>
      <c r="D62" s="4">
        <f>D45/12.46</f>
        <v>1.1019261637239164</v>
      </c>
      <c r="E62" s="4">
        <f>E45/16.77</f>
        <v>1.3494335122242098</v>
      </c>
      <c r="F62" s="4">
        <f>F45/19.78</f>
        <v>1.4266936299292212</v>
      </c>
    </row>
    <row r="65" spans="2:7" ht="15" x14ac:dyDescent="0.15">
      <c r="B65" s="16" t="s">
        <v>14</v>
      </c>
      <c r="C65" s="16" t="s">
        <v>26</v>
      </c>
      <c r="D65" s="15" t="s">
        <v>23</v>
      </c>
      <c r="E65" s="15"/>
      <c r="F65" s="15"/>
    </row>
    <row r="66" spans="2:7" ht="15" x14ac:dyDescent="0.15">
      <c r="B66" s="17"/>
      <c r="C66" s="17"/>
      <c r="D66" s="2">
        <v>0</v>
      </c>
      <c r="E66" s="2">
        <v>5</v>
      </c>
      <c r="F66" s="2">
        <v>10</v>
      </c>
    </row>
    <row r="67" spans="2:7" ht="15" x14ac:dyDescent="0.15">
      <c r="B67" s="15" t="s">
        <v>10</v>
      </c>
      <c r="C67" s="3" t="s">
        <v>0</v>
      </c>
      <c r="D67" s="4">
        <f t="shared" ref="D67:F68" si="18">D42/D44</f>
        <v>4.7945425361155696</v>
      </c>
      <c r="E67" s="4">
        <f t="shared" si="18"/>
        <v>3.8652355396541438</v>
      </c>
      <c r="F67" s="4">
        <f t="shared" si="18"/>
        <v>3.5151668351870575</v>
      </c>
    </row>
    <row r="68" spans="2:7" ht="15" x14ac:dyDescent="0.15">
      <c r="B68" s="15"/>
      <c r="C68" s="3" t="s">
        <v>18</v>
      </c>
      <c r="D68" s="4">
        <f t="shared" si="18"/>
        <v>4.8849235251274576</v>
      </c>
      <c r="E68" s="4">
        <f t="shared" si="18"/>
        <v>3.8144056562085726</v>
      </c>
      <c r="F68" s="4">
        <f t="shared" si="18"/>
        <v>3.5131112686038271</v>
      </c>
    </row>
    <row r="69" spans="2:7" ht="15" x14ac:dyDescent="0.15">
      <c r="B69" s="15" t="s">
        <v>27</v>
      </c>
      <c r="C69" s="3" t="s">
        <v>20</v>
      </c>
      <c r="D69" s="4">
        <v>1</v>
      </c>
      <c r="E69" s="4">
        <v>1</v>
      </c>
      <c r="F69" s="4">
        <v>1</v>
      </c>
    </row>
    <row r="70" spans="2:7" ht="15" x14ac:dyDescent="0.15">
      <c r="B70" s="15"/>
      <c r="C70" s="3" t="s">
        <v>21</v>
      </c>
      <c r="D70" s="4">
        <v>1</v>
      </c>
      <c r="E70" s="4">
        <v>1</v>
      </c>
      <c r="F70" s="4">
        <v>1</v>
      </c>
    </row>
    <row r="74" spans="2:7" ht="14.25" thickBot="1" x14ac:dyDescent="0.2"/>
    <row r="75" spans="2:7" x14ac:dyDescent="0.15">
      <c r="B75" s="13" t="s">
        <v>28</v>
      </c>
      <c r="C75" s="5" t="s">
        <v>29</v>
      </c>
      <c r="D75" s="5" t="s">
        <v>31</v>
      </c>
      <c r="E75" s="5" t="s">
        <v>33</v>
      </c>
      <c r="F75" s="7" t="s">
        <v>35</v>
      </c>
      <c r="G75" s="7" t="s">
        <v>37</v>
      </c>
    </row>
    <row r="76" spans="2:7" ht="27.75" thickBot="1" x14ac:dyDescent="0.2">
      <c r="B76" s="14"/>
      <c r="C76" s="6" t="s">
        <v>30</v>
      </c>
      <c r="D76" s="6" t="s">
        <v>32</v>
      </c>
      <c r="E76" s="6" t="s">
        <v>34</v>
      </c>
      <c r="F76" s="8" t="s">
        <v>36</v>
      </c>
      <c r="G76" s="8" t="s">
        <v>38</v>
      </c>
    </row>
    <row r="77" spans="2:7" ht="14.25" thickBot="1" x14ac:dyDescent="0.2">
      <c r="B77" s="9" t="s">
        <v>10</v>
      </c>
      <c r="C77" s="10">
        <v>1000000</v>
      </c>
      <c r="D77" s="11">
        <v>1.0076E-5</v>
      </c>
      <c r="E77" s="11">
        <v>2.6E-7</v>
      </c>
      <c r="F77" s="12">
        <v>1.1000000000000001E-3</v>
      </c>
      <c r="G77" s="12">
        <f>1000*C77*D77*E77/F77</f>
        <v>2.3815999999999997</v>
      </c>
    </row>
    <row r="78" spans="2:7" ht="14.25" thickBot="1" x14ac:dyDescent="0.2">
      <c r="B78" s="9" t="s">
        <v>39</v>
      </c>
      <c r="C78" s="10">
        <v>1000000</v>
      </c>
      <c r="D78" s="11">
        <v>2.8688E-6</v>
      </c>
      <c r="E78" s="11">
        <v>2.6E-7</v>
      </c>
      <c r="F78" s="12">
        <v>9.1999999999999998E-3</v>
      </c>
      <c r="G78" s="12">
        <f>1000*C78*D78*E78/F78</f>
        <v>8.1074782608695647E-2</v>
      </c>
    </row>
  </sheetData>
  <mergeCells count="46">
    <mergeCell ref="F2:G2"/>
    <mergeCell ref="C2:E2"/>
    <mergeCell ref="B2:B3"/>
    <mergeCell ref="J2:J3"/>
    <mergeCell ref="B16:B17"/>
    <mergeCell ref="C16:E16"/>
    <mergeCell ref="F16:G16"/>
    <mergeCell ref="J16:J17"/>
    <mergeCell ref="K16:M16"/>
    <mergeCell ref="K2:M2"/>
    <mergeCell ref="N2:O2"/>
    <mergeCell ref="R2:R3"/>
    <mergeCell ref="S2:U2"/>
    <mergeCell ref="V2:W2"/>
    <mergeCell ref="N16:O16"/>
    <mergeCell ref="R16:R17"/>
    <mergeCell ref="S16:U16"/>
    <mergeCell ref="V16:W16"/>
    <mergeCell ref="A32:A34"/>
    <mergeCell ref="A35:A37"/>
    <mergeCell ref="A30:A31"/>
    <mergeCell ref="B40:B41"/>
    <mergeCell ref="C40:C41"/>
    <mergeCell ref="B42:B43"/>
    <mergeCell ref="B44:B45"/>
    <mergeCell ref="B30:B31"/>
    <mergeCell ref="B67:B68"/>
    <mergeCell ref="B69:B70"/>
    <mergeCell ref="B57:B58"/>
    <mergeCell ref="C57:C58"/>
    <mergeCell ref="C30:E30"/>
    <mergeCell ref="F30:G30"/>
    <mergeCell ref="B55:D55"/>
    <mergeCell ref="D40:F40"/>
    <mergeCell ref="B49:B50"/>
    <mergeCell ref="C49:C50"/>
    <mergeCell ref="D49:F49"/>
    <mergeCell ref="B51:B52"/>
    <mergeCell ref="B75:B76"/>
    <mergeCell ref="D57:F57"/>
    <mergeCell ref="B59:B60"/>
    <mergeCell ref="B61:B62"/>
    <mergeCell ref="B65:B66"/>
    <mergeCell ref="C65:C66"/>
    <mergeCell ref="D65:F65"/>
    <mergeCell ref="B53:B54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2018-11-21T19:17:11Z</dcterms:modified>
</cp:coreProperties>
</file>