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Writeshop\"/>
    </mc:Choice>
  </mc:AlternateContent>
  <bookViews>
    <workbookView xWindow="0" yWindow="0" windowWidth="12915" windowHeight="6945" activeTab="3"/>
  </bookViews>
  <sheets>
    <sheet name="Sheet1" sheetId="1" r:id="rId1"/>
    <sheet name="Sheet3" sheetId="3" r:id="rId2"/>
    <sheet name="Sheet2" sheetId="2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3" i="4"/>
  <c r="F19" i="4"/>
  <c r="G18" i="4"/>
  <c r="F16" i="4"/>
  <c r="G15" i="4"/>
  <c r="F13" i="4"/>
  <c r="G12" i="4"/>
  <c r="C18" i="2" l="1"/>
  <c r="C21" i="2"/>
  <c r="C19" i="2"/>
  <c r="C20" i="2"/>
  <c r="C17" i="2"/>
  <c r="C16" i="2"/>
  <c r="C15" i="2"/>
  <c r="C3" i="1" l="1"/>
  <c r="C4" i="1" s="1"/>
  <c r="C5" i="1" s="1"/>
  <c r="C6" i="1" s="1"/>
  <c r="C7" i="1" s="1"/>
  <c r="C8" i="1" s="1"/>
  <c r="C22" i="1" l="1"/>
  <c r="C23" i="1"/>
  <c r="C24" i="1"/>
  <c r="C25" i="1"/>
  <c r="C21" i="1"/>
  <c r="B22" i="1"/>
  <c r="B23" i="1"/>
  <c r="B24" i="1"/>
  <c r="B25" i="1"/>
  <c r="B21" i="1"/>
  <c r="B50" i="1" l="1"/>
  <c r="B40" i="1"/>
  <c r="B39" i="1"/>
</calcChain>
</file>

<file path=xl/sharedStrings.xml><?xml version="1.0" encoding="utf-8"?>
<sst xmlns="http://schemas.openxmlformats.org/spreadsheetml/2006/main" count="67" uniqueCount="56">
  <si>
    <t>GSF</t>
  </si>
  <si>
    <t>GHF</t>
  </si>
  <si>
    <t>Net Returns</t>
  </si>
  <si>
    <t>GNPC Receipts</t>
  </si>
  <si>
    <t>moFA</t>
  </si>
  <si>
    <t>MoTI</t>
  </si>
  <si>
    <t>MoLNR</t>
  </si>
  <si>
    <t>% Growth in Returns</t>
  </si>
  <si>
    <t>Year</t>
  </si>
  <si>
    <t>Excess over cap</t>
  </si>
  <si>
    <t>Contigency Fund</t>
  </si>
  <si>
    <t>Debt Service Account</t>
  </si>
  <si>
    <t>Cap</t>
  </si>
  <si>
    <t>Sinking Fund</t>
  </si>
  <si>
    <t>2015 (Q1-3)</t>
  </si>
  <si>
    <t>2015 (Q4)</t>
  </si>
  <si>
    <t>Seed money</t>
  </si>
  <si>
    <t>(swept)</t>
  </si>
  <si>
    <t>Restored</t>
  </si>
  <si>
    <t>Oct 2015 Deposit</t>
  </si>
  <si>
    <t>Simulated Growth</t>
  </si>
  <si>
    <t>Growth of GSF</t>
  </si>
  <si>
    <t xml:space="preserve">Money Market </t>
  </si>
  <si>
    <t>Allocation by Asset Class</t>
  </si>
  <si>
    <t>Allocation by Geographic Region</t>
  </si>
  <si>
    <t xml:space="preserve">Developed Asia </t>
  </si>
  <si>
    <t xml:space="preserve">North America </t>
  </si>
  <si>
    <t xml:space="preserve">Europe </t>
  </si>
  <si>
    <t xml:space="preserve">Sovereign Bonds </t>
  </si>
  <si>
    <t>Inflation-  Indexed  Sovereign  Bonds</t>
  </si>
  <si>
    <t>AvSP (US$/bbl)</t>
  </si>
  <si>
    <t>Crude Volumes (mmbbl)</t>
  </si>
  <si>
    <t>Y2011</t>
  </si>
  <si>
    <t>Y2012</t>
  </si>
  <si>
    <t>Y2013</t>
  </si>
  <si>
    <t>Y2014</t>
  </si>
  <si>
    <t>Y2015</t>
  </si>
  <si>
    <t>Y2016</t>
  </si>
  <si>
    <t>Y2017</t>
  </si>
  <si>
    <t>H1</t>
  </si>
  <si>
    <t>Ghana' s Public Debt Stock Million US$</t>
  </si>
  <si>
    <t>Debt Stock</t>
  </si>
  <si>
    <t>Debtto GDP Ratio</t>
  </si>
  <si>
    <t>Total Pet Rev (US$M)</t>
  </si>
  <si>
    <t>GSF Transfers (US$M)</t>
  </si>
  <si>
    <t xml:space="preserve">percentage change </t>
  </si>
  <si>
    <t xml:space="preserve">Budgeted </t>
  </si>
  <si>
    <t>Realised</t>
  </si>
  <si>
    <t>Budgeted (BR) Vrs Realised Petroleum Revenues (GHS)</t>
  </si>
  <si>
    <t>GSF Transfers</t>
  </si>
  <si>
    <t>Variance</t>
  </si>
  <si>
    <t>US Treasure note yield</t>
  </si>
  <si>
    <t>10-year note</t>
  </si>
  <si>
    <t>GSF Returns</t>
  </si>
  <si>
    <t>GHF Returns</t>
  </si>
  <si>
    <t>2- year U S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</si>
</sst>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Microsoft JhengHei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2" fontId="0" fillId="0" borderId="0" xfId="0" applyNumberFormat="1" applyFont="1"/>
    <xf numFmtId="4" fontId="1" fillId="0" borderId="0" xfId="0" applyNumberFormat="1" applyFont="1"/>
    <xf numFmtId="3" fontId="0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0" fillId="0" borderId="0" xfId="0" applyFont="1" applyBorder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17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1" fontId="0" fillId="0" borderId="0" xfId="1" applyNumberFormat="1" applyFont="1"/>
    <xf numFmtId="9" fontId="0" fillId="0" borderId="0" xfId="2" applyFont="1"/>
    <xf numFmtId="0" fontId="0" fillId="0" borderId="0" xfId="0" applyAlignment="1">
      <alignment horizontal="center"/>
    </xf>
    <xf numFmtId="2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Transfers</a:t>
            </a:r>
            <a:r>
              <a:rPr lang="en-GB" baseline="0"/>
              <a:t> into  the GPFs (Million US$)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GSF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0555555555555555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000000000000001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333333333333381E-2"/>
                  <c:y val="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333333333333334E-2"/>
                  <c:y val="0.13425925925925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185067526415994E-16"/>
                  <c:y val="2.777777777777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333333333333332E-3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999999999999897E-2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 formatCode="0.00">
                  <c:v>54.81</c:v>
                </c:pt>
                <c:pt idx="1">
                  <c:v>16.88</c:v>
                </c:pt>
                <c:pt idx="2">
                  <c:v>245.73</c:v>
                </c:pt>
                <c:pt idx="3">
                  <c:v>271.76</c:v>
                </c:pt>
                <c:pt idx="4">
                  <c:v>15.17</c:v>
                </c:pt>
                <c:pt idx="5">
                  <c:v>29.51</c:v>
                </c:pt>
                <c:pt idx="6">
                  <c:v>142.68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GHF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000000000000001E-2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88888888888889E-2"/>
                  <c:y val="-0.16666666666666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333333333333384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185067526415994E-16"/>
                  <c:y val="-9.72222222222223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444444444444446E-2"/>
                  <c:y val="-0.1111111111111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111111111111108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Sheet1!$D$3:$D$9</c:f>
              <c:numCache>
                <c:formatCode>General</c:formatCode>
                <c:ptCount val="7"/>
                <c:pt idx="0" formatCode="0.00">
                  <c:v>14.4</c:v>
                </c:pt>
                <c:pt idx="1">
                  <c:v>7.24</c:v>
                </c:pt>
                <c:pt idx="2">
                  <c:v>105.31</c:v>
                </c:pt>
                <c:pt idx="3">
                  <c:v>116.47</c:v>
                </c:pt>
                <c:pt idx="4" formatCode="0.00">
                  <c:v>6.5</c:v>
                </c:pt>
                <c:pt idx="5">
                  <c:v>12.65</c:v>
                </c:pt>
                <c:pt idx="6">
                  <c:v>61.15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4788256"/>
        <c:axId val="-1724789344"/>
      </c:lineChart>
      <c:catAx>
        <c:axId val="-17247882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9344"/>
        <c:crosses val="autoZero"/>
        <c:auto val="1"/>
        <c:lblAlgn val="ctr"/>
        <c:lblOffset val="100"/>
        <c:noMultiLvlLbl val="0"/>
      </c:catAx>
      <c:valAx>
        <c:axId val="-1724789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to GDP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Sheet3!$B$25</c:f>
              <c:strCache>
                <c:ptCount val="1"/>
                <c:pt idx="0">
                  <c:v>Debtto GDP Ratio</c:v>
                </c:pt>
              </c:strCache>
            </c:strRef>
          </c:tx>
          <c:spPr>
            <a:ln w="28575" cap="rnd">
              <a:solidFill>
                <a:schemeClr val="lt1">
                  <a:alpha val="50000"/>
                </a:schemeClr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Sheet3!$A$26:$A$35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Sheet3!$B$26:$B$35</c:f>
              <c:numCache>
                <c:formatCode>#,##0.00</c:formatCode>
                <c:ptCount val="10"/>
                <c:pt idx="0">
                  <c:v>33.6</c:v>
                </c:pt>
                <c:pt idx="1">
                  <c:v>36.1</c:v>
                </c:pt>
                <c:pt idx="2">
                  <c:v>46.3</c:v>
                </c:pt>
                <c:pt idx="3">
                  <c:v>42.6</c:v>
                </c:pt>
                <c:pt idx="4">
                  <c:v>47.9</c:v>
                </c:pt>
                <c:pt idx="5">
                  <c:v>57.2</c:v>
                </c:pt>
                <c:pt idx="6">
                  <c:v>70.2</c:v>
                </c:pt>
                <c:pt idx="7">
                  <c:v>72.2</c:v>
                </c:pt>
                <c:pt idx="8">
                  <c:v>73.400000000000006</c:v>
                </c:pt>
                <c:pt idx="9">
                  <c:v>70.5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24783904"/>
        <c:axId val="-1992111984"/>
      </c:scatterChart>
      <c:valAx>
        <c:axId val="-172478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2111984"/>
        <c:crosses val="autoZero"/>
        <c:crossBetween val="midCat"/>
      </c:valAx>
      <c:valAx>
        <c:axId val="-199211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3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1278424267763"/>
          <c:y val="9.7917224766915389E-2"/>
          <c:w val="0.76957238752235613"/>
          <c:h val="0.71592743086510291"/>
        </c:manualLayout>
      </c:layout>
      <c:lineChart>
        <c:grouping val="standard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Total Pet Rev (US$M)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Sheet3!$A$2:$A$8</c:f>
              <c:strCache>
                <c:ptCount val="7"/>
                <c:pt idx="0">
                  <c:v>Y2011</c:v>
                </c:pt>
                <c:pt idx="1">
                  <c:v>Y2012</c:v>
                </c:pt>
                <c:pt idx="2">
                  <c:v>Y2013</c:v>
                </c:pt>
                <c:pt idx="3">
                  <c:v>Y2014</c:v>
                </c:pt>
                <c:pt idx="4">
                  <c:v>Y2015</c:v>
                </c:pt>
                <c:pt idx="5">
                  <c:v>Y2016</c:v>
                </c:pt>
                <c:pt idx="6">
                  <c:v>Y2017</c:v>
                </c:pt>
              </c:strCache>
            </c:strRef>
          </c:cat>
          <c:val>
            <c:numRef>
              <c:f>Sheet3!$B$2:$B$8</c:f>
              <c:numCache>
                <c:formatCode>General</c:formatCode>
                <c:ptCount val="7"/>
                <c:pt idx="0">
                  <c:v>444.13</c:v>
                </c:pt>
                <c:pt idx="1">
                  <c:v>541.62</c:v>
                </c:pt>
                <c:pt idx="2">
                  <c:v>846.56</c:v>
                </c:pt>
                <c:pt idx="3">
                  <c:v>978.01</c:v>
                </c:pt>
                <c:pt idx="4">
                  <c:v>441.51</c:v>
                </c:pt>
                <c:pt idx="5">
                  <c:v>229.14</c:v>
                </c:pt>
                <c:pt idx="6">
                  <c:v>555.33000000000004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Sheet3!$C$1</c:f>
              <c:strCache>
                <c:ptCount val="1"/>
                <c:pt idx="0">
                  <c:v>GSF Transfers (US$M)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Sheet3!$A$2:$A$8</c:f>
              <c:strCache>
                <c:ptCount val="7"/>
                <c:pt idx="0">
                  <c:v>Y2011</c:v>
                </c:pt>
                <c:pt idx="1">
                  <c:v>Y2012</c:v>
                </c:pt>
                <c:pt idx="2">
                  <c:v>Y2013</c:v>
                </c:pt>
                <c:pt idx="3">
                  <c:v>Y2014</c:v>
                </c:pt>
                <c:pt idx="4">
                  <c:v>Y2015</c:v>
                </c:pt>
                <c:pt idx="5">
                  <c:v>Y2016</c:v>
                </c:pt>
                <c:pt idx="6">
                  <c:v>Y2017</c:v>
                </c:pt>
              </c:strCache>
            </c:strRef>
          </c:cat>
          <c:val>
            <c:numRef>
              <c:f>Sheet3!$C$2:$C$8</c:f>
              <c:numCache>
                <c:formatCode>General</c:formatCode>
                <c:ptCount val="7"/>
                <c:pt idx="0" formatCode="0.00">
                  <c:v>54.81</c:v>
                </c:pt>
                <c:pt idx="1">
                  <c:v>16.88</c:v>
                </c:pt>
                <c:pt idx="2">
                  <c:v>245.73</c:v>
                </c:pt>
                <c:pt idx="3">
                  <c:v>271.76</c:v>
                </c:pt>
                <c:pt idx="4">
                  <c:v>15.17</c:v>
                </c:pt>
                <c:pt idx="5">
                  <c:v>29.51</c:v>
                </c:pt>
                <c:pt idx="6">
                  <c:v>142.68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-1681700608"/>
        <c:axId val="-1681706592"/>
      </c:lineChart>
      <c:lineChart>
        <c:grouping val="standard"/>
        <c:varyColors val="0"/>
        <c:ser>
          <c:idx val="2"/>
          <c:order val="2"/>
          <c:tx>
            <c:strRef>
              <c:f>Sheet3!$D$1</c:f>
              <c:strCache>
                <c:ptCount val="1"/>
                <c:pt idx="0">
                  <c:v>AvSP (US$/bbl)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Sheet3!$A$2:$A$8</c:f>
              <c:strCache>
                <c:ptCount val="7"/>
                <c:pt idx="0">
                  <c:v>Y2011</c:v>
                </c:pt>
                <c:pt idx="1">
                  <c:v>Y2012</c:v>
                </c:pt>
                <c:pt idx="2">
                  <c:v>Y2013</c:v>
                </c:pt>
                <c:pt idx="3">
                  <c:v>Y2014</c:v>
                </c:pt>
                <c:pt idx="4">
                  <c:v>Y2015</c:v>
                </c:pt>
                <c:pt idx="5">
                  <c:v>Y2016</c:v>
                </c:pt>
                <c:pt idx="6">
                  <c:v>Y2017</c:v>
                </c:pt>
              </c:strCache>
            </c:strRef>
          </c:cat>
          <c:val>
            <c:numRef>
              <c:f>Sheet3!$D$2:$D$8</c:f>
              <c:numCache>
                <c:formatCode>General</c:formatCode>
                <c:ptCount val="7"/>
                <c:pt idx="0">
                  <c:v>111.08</c:v>
                </c:pt>
                <c:pt idx="1">
                  <c:v>108</c:v>
                </c:pt>
                <c:pt idx="2">
                  <c:v>106.75</c:v>
                </c:pt>
                <c:pt idx="3">
                  <c:v>103.504</c:v>
                </c:pt>
                <c:pt idx="4">
                  <c:v>52.36</c:v>
                </c:pt>
                <c:pt idx="5">
                  <c:v>46.13</c:v>
                </c:pt>
                <c:pt idx="6">
                  <c:v>53.16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-1681709312"/>
        <c:axId val="-1681702240"/>
      </c:lineChart>
      <c:catAx>
        <c:axId val="-168170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 </a:t>
                </a:r>
              </a:p>
            </c:rich>
          </c:tx>
          <c:layout>
            <c:manualLayout>
              <c:xMode val="edge"/>
              <c:yMode val="edge"/>
              <c:x val="0.46055996097832902"/>
              <c:y val="0.866823373897157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706592"/>
        <c:crosses val="autoZero"/>
        <c:auto val="1"/>
        <c:lblAlgn val="ctr"/>
        <c:lblOffset val="100"/>
        <c:noMultiLvlLbl val="0"/>
      </c:catAx>
      <c:valAx>
        <c:axId val="-16817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Million (US$)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700608"/>
        <c:crosses val="autoZero"/>
        <c:crossBetween val="between"/>
      </c:valAx>
      <c:valAx>
        <c:axId val="-16817022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US$ /bbl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709312"/>
        <c:crosses val="max"/>
        <c:crossBetween val="between"/>
      </c:valAx>
      <c:catAx>
        <c:axId val="-16817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681702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191066824611526"/>
          <c:y val="0.91039581567540739"/>
          <c:w val="0.73301558544120038"/>
          <c:h val="8.9325866134989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Growth of the GSF</a:t>
            </a:r>
          </a:p>
        </c:rich>
      </c:tx>
      <c:layout>
        <c:manualLayout>
          <c:xMode val="edge"/>
          <c:yMode val="edge"/>
          <c:x val="0.6184860017497814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Sheet2!$B$14</c:f>
              <c:strCache>
                <c:ptCount val="1"/>
              </c:strCache>
            </c:strRef>
          </c:tx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Sheet2!$A$15:$A$21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Sheet2!$B$15:$B$21</c:f>
              <c:numCache>
                <c:formatCode>General</c:formatCode>
                <c:ptCount val="7"/>
                <c:pt idx="0" formatCode="0.000">
                  <c:v>54.81</c:v>
                </c:pt>
                <c:pt idx="1">
                  <c:v>71.897999999999996</c:v>
                </c:pt>
                <c:pt idx="2">
                  <c:v>319.02999999999997</c:v>
                </c:pt>
                <c:pt idx="3">
                  <c:v>286.64</c:v>
                </c:pt>
                <c:pt idx="4">
                  <c:v>177.39</c:v>
                </c:pt>
                <c:pt idx="5">
                  <c:v>207.74</c:v>
                </c:pt>
                <c:pt idx="6">
                  <c:v>353.05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-1681707680"/>
        <c:axId val="-1681701696"/>
      </c:areaChart>
      <c:catAx>
        <c:axId val="-16817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701696"/>
        <c:crosses val="autoZero"/>
        <c:auto val="1"/>
        <c:lblAlgn val="ctr"/>
        <c:lblOffset val="100"/>
        <c:noMultiLvlLbl val="0"/>
      </c:catAx>
      <c:valAx>
        <c:axId val="-1681701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707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Sheet2!$D$30:$D$32</c:f>
              <c:strCache>
                <c:ptCount val="3"/>
                <c:pt idx="0">
                  <c:v>Developed Asia </c:v>
                </c:pt>
                <c:pt idx="1">
                  <c:v>North America </c:v>
                </c:pt>
                <c:pt idx="2">
                  <c:v>Europe </c:v>
                </c:pt>
              </c:strCache>
            </c:strRef>
          </c:cat>
          <c:val>
            <c:numRef>
              <c:f>Sheet2!$E$30:$E$32</c:f>
              <c:numCache>
                <c:formatCode>0%</c:formatCode>
                <c:ptCount val="3"/>
                <c:pt idx="0">
                  <c:v>0.15</c:v>
                </c:pt>
                <c:pt idx="1">
                  <c:v>0.42</c:v>
                </c:pt>
                <c:pt idx="2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30052493438316"/>
          <c:y val="0.37940871974336543"/>
          <c:w val="0.23168788480879143"/>
          <c:h val="0.23437664041994752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Allocation by Asset Class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Sheet2!$A$30:$A$32</c:f>
              <c:strCache>
                <c:ptCount val="3"/>
                <c:pt idx="0">
                  <c:v>Money Market </c:v>
                </c:pt>
                <c:pt idx="1">
                  <c:v>Inflation-  Indexed  Sovereign  Bonds</c:v>
                </c:pt>
                <c:pt idx="2">
                  <c:v>Sovereign Bonds </c:v>
                </c:pt>
              </c:strCache>
            </c:strRef>
          </c:cat>
          <c:val>
            <c:numRef>
              <c:f>Sheet2!$B$30:$B$32</c:f>
              <c:numCache>
                <c:formatCode>0%</c:formatCode>
                <c:ptCount val="3"/>
                <c:pt idx="0">
                  <c:v>0.28999999999999998</c:v>
                </c:pt>
                <c:pt idx="1">
                  <c:v>0.04</c:v>
                </c:pt>
                <c:pt idx="2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381031669702658"/>
          <c:y val="0.34555373286672497"/>
          <c:w val="0.25947253592034236"/>
          <c:h val="0.38541994750656167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Budgeted (BR) Vrs Realised Petroleum Revenues (Million GHS)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Sheet4!$B$2</c:f>
              <c:strCache>
                <c:ptCount val="1"/>
                <c:pt idx="0">
                  <c:v>Budgeted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Sheet4!$A$3:$A$9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Sheet4!$B$3:$B$9</c:f>
              <c:numCache>
                <c:formatCode>#,##0.00</c:formatCode>
                <c:ptCount val="7"/>
                <c:pt idx="0">
                  <c:v>1250</c:v>
                </c:pt>
                <c:pt idx="1">
                  <c:v>1239.82</c:v>
                </c:pt>
                <c:pt idx="2">
                  <c:v>1122.72</c:v>
                </c:pt>
                <c:pt idx="3">
                  <c:v>2774.92</c:v>
                </c:pt>
                <c:pt idx="4">
                  <c:v>1816.42</c:v>
                </c:pt>
                <c:pt idx="5">
                  <c:v>1370.89</c:v>
                </c:pt>
                <c:pt idx="6">
                  <c:v>2227.2600000000002</c:v>
                </c:pt>
              </c:numCache>
            </c:numRef>
          </c:val>
        </c:ser>
        <c:ser>
          <c:idx val="1"/>
          <c:order val="1"/>
          <c:tx>
            <c:strRef>
              <c:f>Sheet4!$C$2</c:f>
              <c:strCache>
                <c:ptCount val="1"/>
                <c:pt idx="0">
                  <c:v>Realised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Sheet4!$A$3:$A$9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Sheet4!$C$3:$C$9</c:f>
              <c:numCache>
                <c:formatCode>General</c:formatCode>
                <c:ptCount val="7"/>
                <c:pt idx="0" formatCode="#,##0">
                  <c:v>666.2</c:v>
                </c:pt>
                <c:pt idx="1">
                  <c:v>979.32</c:v>
                </c:pt>
                <c:pt idx="2" formatCode="#,##0.00">
                  <c:v>1645.59</c:v>
                </c:pt>
                <c:pt idx="3" formatCode="#,##0.00">
                  <c:v>1709.4</c:v>
                </c:pt>
                <c:pt idx="4" formatCode="#,##0.00">
                  <c:v>1449.92</c:v>
                </c:pt>
                <c:pt idx="5">
                  <c:v>972.55</c:v>
                </c:pt>
                <c:pt idx="6" formatCode="#,##0.00">
                  <c:v>2334.12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81697344"/>
        <c:axId val="-1681708768"/>
      </c:barChart>
      <c:lineChart>
        <c:grouping val="standard"/>
        <c:varyColors val="0"/>
        <c:ser>
          <c:idx val="2"/>
          <c:order val="2"/>
          <c:tx>
            <c:strRef>
              <c:f>Sheet4!$D$2</c:f>
              <c:strCache>
                <c:ptCount val="1"/>
                <c:pt idx="0">
                  <c:v>GSF Transfers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Sheet4!$A$3:$A$9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Sheet4!$D$3:$D$9</c:f>
              <c:numCache>
                <c:formatCode>General</c:formatCode>
                <c:ptCount val="7"/>
                <c:pt idx="0" formatCode="0.00">
                  <c:v>54.81</c:v>
                </c:pt>
                <c:pt idx="1">
                  <c:v>16.88</c:v>
                </c:pt>
                <c:pt idx="2">
                  <c:v>245.73</c:v>
                </c:pt>
                <c:pt idx="3">
                  <c:v>271.76</c:v>
                </c:pt>
                <c:pt idx="4">
                  <c:v>15.17</c:v>
                </c:pt>
                <c:pt idx="5">
                  <c:v>29.51</c:v>
                </c:pt>
                <c:pt idx="6">
                  <c:v>142.68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1695712"/>
        <c:axId val="-1681696800"/>
      </c:lineChart>
      <c:catAx>
        <c:axId val="-16816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708768"/>
        <c:crosses val="autoZero"/>
        <c:auto val="1"/>
        <c:lblAlgn val="ctr"/>
        <c:lblOffset val="100"/>
        <c:noMultiLvlLbl val="0"/>
      </c:catAx>
      <c:valAx>
        <c:axId val="-168170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697344"/>
        <c:crosses val="autoZero"/>
        <c:crossBetween val="between"/>
      </c:valAx>
      <c:valAx>
        <c:axId val="-168169680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81695712"/>
        <c:crosses val="max"/>
        <c:crossBetween val="between"/>
      </c:valAx>
      <c:catAx>
        <c:axId val="-1681695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681696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Sheet4!$B$26</c:f>
              <c:strCache>
                <c:ptCount val="1"/>
                <c:pt idx="0">
                  <c:v>2- year U S note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Sheet4!$A$27:$A$35</c:f>
              <c:numCache>
                <c:formatCode>mmm\-yy</c:formatCode>
                <c:ptCount val="9"/>
                <c:pt idx="0">
                  <c:v>41791</c:v>
                </c:pt>
                <c:pt idx="1">
                  <c:v>41974</c:v>
                </c:pt>
                <c:pt idx="2">
                  <c:v>42156</c:v>
                </c:pt>
                <c:pt idx="3">
                  <c:v>42339</c:v>
                </c:pt>
                <c:pt idx="4">
                  <c:v>42522</c:v>
                </c:pt>
                <c:pt idx="5">
                  <c:v>42705</c:v>
                </c:pt>
                <c:pt idx="6">
                  <c:v>42887</c:v>
                </c:pt>
                <c:pt idx="7">
                  <c:v>43070</c:v>
                </c:pt>
                <c:pt idx="8">
                  <c:v>43252</c:v>
                </c:pt>
              </c:numCache>
            </c:numRef>
          </c:cat>
          <c:val>
            <c:numRef>
              <c:f>Sheet4!$B$27:$B$35</c:f>
              <c:numCache>
                <c:formatCode>General</c:formatCode>
                <c:ptCount val="9"/>
                <c:pt idx="0">
                  <c:v>0.46</c:v>
                </c:pt>
                <c:pt idx="1">
                  <c:v>0.66</c:v>
                </c:pt>
                <c:pt idx="2">
                  <c:v>0.64</c:v>
                </c:pt>
                <c:pt idx="3">
                  <c:v>1.05</c:v>
                </c:pt>
                <c:pt idx="4">
                  <c:v>0.57999999999999996</c:v>
                </c:pt>
                <c:pt idx="5">
                  <c:v>1.1879999999999999</c:v>
                </c:pt>
                <c:pt idx="6">
                  <c:v>1.3816999999999999</c:v>
                </c:pt>
                <c:pt idx="7">
                  <c:v>1.883</c:v>
                </c:pt>
                <c:pt idx="8">
                  <c:v>2.5282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GSF Returns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Sheet4!$A$27:$A$35</c:f>
              <c:numCache>
                <c:formatCode>mmm\-yy</c:formatCode>
                <c:ptCount val="9"/>
                <c:pt idx="0">
                  <c:v>41791</c:v>
                </c:pt>
                <c:pt idx="1">
                  <c:v>41974</c:v>
                </c:pt>
                <c:pt idx="2">
                  <c:v>42156</c:v>
                </c:pt>
                <c:pt idx="3">
                  <c:v>42339</c:v>
                </c:pt>
                <c:pt idx="4">
                  <c:v>42522</c:v>
                </c:pt>
                <c:pt idx="5">
                  <c:v>42705</c:v>
                </c:pt>
                <c:pt idx="6">
                  <c:v>42887</c:v>
                </c:pt>
                <c:pt idx="7">
                  <c:v>43070</c:v>
                </c:pt>
                <c:pt idx="8">
                  <c:v>43252</c:v>
                </c:pt>
              </c:numCache>
            </c:numRef>
          </c:cat>
          <c:val>
            <c:numRef>
              <c:f>Sheet4!$C$27:$C$35</c:f>
              <c:numCache>
                <c:formatCode>General</c:formatCode>
                <c:ptCount val="9"/>
                <c:pt idx="0">
                  <c:v>0.71</c:v>
                </c:pt>
                <c:pt idx="1">
                  <c:v>0.18</c:v>
                </c:pt>
                <c:pt idx="2">
                  <c:v>0.33</c:v>
                </c:pt>
                <c:pt idx="3">
                  <c:v>-0.01</c:v>
                </c:pt>
                <c:pt idx="4">
                  <c:v>0.33</c:v>
                </c:pt>
                <c:pt idx="5">
                  <c:v>0.24</c:v>
                </c:pt>
                <c:pt idx="6">
                  <c:v>0.54</c:v>
                </c:pt>
                <c:pt idx="7">
                  <c:v>0.47</c:v>
                </c:pt>
                <c:pt idx="8" formatCode="0.00">
                  <c:v>0.65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643996928"/>
        <c:axId val="-1643989312"/>
      </c:lineChart>
      <c:dateAx>
        <c:axId val="-1643996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43989312"/>
        <c:crosses val="autoZero"/>
        <c:auto val="1"/>
        <c:lblOffset val="100"/>
        <c:baseTimeUnit val="months"/>
      </c:dateAx>
      <c:valAx>
        <c:axId val="-1643989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64399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Inetrest</a:t>
            </a:r>
            <a:r>
              <a:rPr lang="en-GB" baseline="0"/>
              <a:t> on the GPFs (US$)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GSF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8.3333333333333835E-3"/>
                  <c:y val="2.3148148148147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Sheet1!$A$12:$A$17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Sheet1!$B$12:$B$17</c:f>
              <c:numCache>
                <c:formatCode>#,##0.00</c:formatCode>
                <c:ptCount val="6"/>
                <c:pt idx="0">
                  <c:v>214049</c:v>
                </c:pt>
                <c:pt idx="1">
                  <c:v>1401864</c:v>
                </c:pt>
                <c:pt idx="2">
                  <c:v>1531824.47</c:v>
                </c:pt>
                <c:pt idx="3">
                  <c:v>531818.13</c:v>
                </c:pt>
                <c:pt idx="4" formatCode="#,##0">
                  <c:v>839912</c:v>
                </c:pt>
                <c:pt idx="5">
                  <c:v>2619454.0499999998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Sheet1!$D$11</c:f>
              <c:strCache>
                <c:ptCount val="1"/>
                <c:pt idx="0">
                  <c:v>GHF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8.888888888888892E-2"/>
                  <c:y val="-6.9444444444444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Sheet1!$A$12:$A$17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Sheet1!$D$12:$D$17</c:f>
              <c:numCache>
                <c:formatCode>#,##0.00</c:formatCode>
                <c:ptCount val="6"/>
                <c:pt idx="0">
                  <c:v>60209</c:v>
                </c:pt>
                <c:pt idx="1">
                  <c:v>1117278</c:v>
                </c:pt>
                <c:pt idx="2">
                  <c:v>4319525.0599999996</c:v>
                </c:pt>
                <c:pt idx="3">
                  <c:v>3966369.14</c:v>
                </c:pt>
                <c:pt idx="4" formatCode="#,##0">
                  <c:v>4930551</c:v>
                </c:pt>
                <c:pt idx="5">
                  <c:v>6668879.6399999997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4788800"/>
        <c:axId val="-1724779552"/>
      </c:lineChart>
      <c:catAx>
        <c:axId val="-17247888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79552"/>
        <c:crosses val="autoZero"/>
        <c:auto val="1"/>
        <c:lblAlgn val="ctr"/>
        <c:lblOffset val="100"/>
        <c:noMultiLvlLbl val="0"/>
      </c:catAx>
      <c:valAx>
        <c:axId val="-17247795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Sheet1!$B$31</c:f>
              <c:strCache>
                <c:ptCount val="1"/>
                <c:pt idx="0">
                  <c:v>GNPC Receipts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4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33333333333328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111111111110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Sheet1!$A$32:$A$38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Sheet1!$B$32:$B$38</c:f>
              <c:numCache>
                <c:formatCode>General</c:formatCode>
                <c:ptCount val="7"/>
                <c:pt idx="0">
                  <c:v>207.96</c:v>
                </c:pt>
                <c:pt idx="1">
                  <c:v>230.95</c:v>
                </c:pt>
                <c:pt idx="2">
                  <c:v>222.32</c:v>
                </c:pt>
                <c:pt idx="3">
                  <c:v>180.71</c:v>
                </c:pt>
                <c:pt idx="4">
                  <c:v>126.86</c:v>
                </c:pt>
                <c:pt idx="5">
                  <c:v>88.6</c:v>
                </c:pt>
                <c:pt idx="6">
                  <c:v>182.04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1724779008"/>
        <c:axId val="-1724784992"/>
        <c:axId val="0"/>
      </c:bar3DChart>
      <c:catAx>
        <c:axId val="-1724779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4992"/>
        <c:crosses val="autoZero"/>
        <c:auto val="1"/>
        <c:lblAlgn val="ctr"/>
        <c:lblOffset val="100"/>
        <c:noMultiLvlLbl val="0"/>
      </c:catAx>
      <c:valAx>
        <c:axId val="-17247849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724779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Growth in Returns on GPFs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66986001749781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GSF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Sheet1!$A$21:$A$25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Sheet1!$B$21:$B$25</c:f>
              <c:numCache>
                <c:formatCode>General</c:formatCode>
                <c:ptCount val="5"/>
                <c:pt idx="0">
                  <c:v>654.92667566772093</c:v>
                </c:pt>
                <c:pt idx="1">
                  <c:v>109.270547642282</c:v>
                </c:pt>
                <c:pt idx="2">
                  <c:v>34.717954988667863</c:v>
                </c:pt>
                <c:pt idx="3">
                  <c:v>157.93218632843525</c:v>
                </c:pt>
                <c:pt idx="4">
                  <c:v>311.87244020802177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Sheet1!$C$20</c:f>
              <c:strCache>
                <c:ptCount val="1"/>
                <c:pt idx="0">
                  <c:v>GHF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Sheet1!$A$21:$A$25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Sheet1!$C$21:$C$25</c:f>
              <c:numCache>
                <c:formatCode>General</c:formatCode>
                <c:ptCount val="5"/>
                <c:pt idx="0">
                  <c:v>1855.6660964307659</c:v>
                </c:pt>
                <c:pt idx="1">
                  <c:v>386.61148433961824</c:v>
                </c:pt>
                <c:pt idx="2">
                  <c:v>91.824195598022541</c:v>
                </c:pt>
                <c:pt idx="3">
                  <c:v>124.30892904738565</c:v>
                </c:pt>
                <c:pt idx="4">
                  <c:v>135.25627541424882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4787168"/>
        <c:axId val="-1724776832"/>
      </c:lineChart>
      <c:catAx>
        <c:axId val="-17247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76832"/>
        <c:crosses val="autoZero"/>
        <c:auto val="1"/>
        <c:lblAlgn val="ctr"/>
        <c:lblOffset val="100"/>
        <c:noMultiLvlLbl val="0"/>
      </c:catAx>
      <c:valAx>
        <c:axId val="-17247768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GSF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14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 formatCode="0.00">
                  <c:v>54.81</c:v>
                </c:pt>
                <c:pt idx="1">
                  <c:v>16.88</c:v>
                </c:pt>
                <c:pt idx="2">
                  <c:v>245.73</c:v>
                </c:pt>
                <c:pt idx="3">
                  <c:v>271.76</c:v>
                </c:pt>
                <c:pt idx="4">
                  <c:v>15.17</c:v>
                </c:pt>
                <c:pt idx="5">
                  <c:v>29.51</c:v>
                </c:pt>
                <c:pt idx="6">
                  <c:v>142.68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1"/>
        <c:smooth val="0"/>
        <c:axId val="-1724786080"/>
        <c:axId val="-1724783360"/>
      </c:lineChart>
      <c:catAx>
        <c:axId val="-172478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3360"/>
        <c:crosses val="autoZero"/>
        <c:auto val="1"/>
        <c:lblAlgn val="ctr"/>
        <c:lblOffset val="100"/>
        <c:noMultiLvlLbl val="0"/>
      </c:catAx>
      <c:valAx>
        <c:axId val="-172478336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172478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lt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Sheet1!$B$11</c:f>
              <c:strCache>
                <c:ptCount val="1"/>
                <c:pt idx="0">
                  <c:v>GSF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Sheet1!$A$12:$A$17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xVal>
          <c:yVal>
            <c:numRef>
              <c:f>Sheet1!$B$12:$B$17</c:f>
              <c:numCache>
                <c:formatCode>#,##0.00</c:formatCode>
                <c:ptCount val="6"/>
                <c:pt idx="0">
                  <c:v>214049</c:v>
                </c:pt>
                <c:pt idx="1">
                  <c:v>1401864</c:v>
                </c:pt>
                <c:pt idx="2">
                  <c:v>1531824.47</c:v>
                </c:pt>
                <c:pt idx="3">
                  <c:v>531818.13</c:v>
                </c:pt>
                <c:pt idx="4" formatCode="#,##0">
                  <c:v>839912</c:v>
                </c:pt>
                <c:pt idx="5">
                  <c:v>2619454.0499999998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24781728"/>
        <c:axId val="-1724785536"/>
      </c:scatterChart>
      <c:valAx>
        <c:axId val="-172478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5536"/>
        <c:crosses val="autoZero"/>
        <c:crossBetween val="midCat"/>
      </c:valAx>
      <c:valAx>
        <c:axId val="-172478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Simulated Growth</c:v>
                </c:pt>
              </c:strCache>
            </c:strRef>
          </c:tx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cat>
            <c:numRef>
              <c:f>Sheet1!$A$2:$A$8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Sheet1!$C$2:$C$8</c:f>
              <c:numCache>
                <c:formatCode>0.00</c:formatCode>
                <c:ptCount val="7"/>
                <c:pt idx="0">
                  <c:v>54.81</c:v>
                </c:pt>
                <c:pt idx="1">
                  <c:v>71.69</c:v>
                </c:pt>
                <c:pt idx="2">
                  <c:v>317.41999999999996</c:v>
                </c:pt>
                <c:pt idx="3">
                  <c:v>589.17999999999995</c:v>
                </c:pt>
                <c:pt idx="4">
                  <c:v>604.34999999999991</c:v>
                </c:pt>
                <c:pt idx="5">
                  <c:v>633.8599999999999</c:v>
                </c:pt>
                <c:pt idx="6">
                  <c:v>776.54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-1724776288"/>
        <c:axId val="-1724791520"/>
      </c:areaChart>
      <c:catAx>
        <c:axId val="-17247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91520"/>
        <c:crosses val="autoZero"/>
        <c:auto val="1"/>
        <c:lblAlgn val="ctr"/>
        <c:lblOffset val="100"/>
        <c:noMultiLvlLbl val="0"/>
      </c:catAx>
      <c:valAx>
        <c:axId val="-1724791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7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lt1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Sheet3!$C$1</c:f>
              <c:strCache>
                <c:ptCount val="1"/>
                <c:pt idx="0">
                  <c:v>GSF Transfers (US$M)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Sheet3!$A$2:$A$8</c:f>
              <c:strCache>
                <c:ptCount val="7"/>
                <c:pt idx="0">
                  <c:v>Y2011</c:v>
                </c:pt>
                <c:pt idx="1">
                  <c:v>Y2012</c:v>
                </c:pt>
                <c:pt idx="2">
                  <c:v>Y2013</c:v>
                </c:pt>
                <c:pt idx="3">
                  <c:v>Y2014</c:v>
                </c:pt>
                <c:pt idx="4">
                  <c:v>Y2015</c:v>
                </c:pt>
                <c:pt idx="5">
                  <c:v>Y2016</c:v>
                </c:pt>
                <c:pt idx="6">
                  <c:v>Y2017</c:v>
                </c:pt>
              </c:strCache>
            </c:strRef>
          </c:cat>
          <c:val>
            <c:numRef>
              <c:f>Sheet3!$C$2:$C$8</c:f>
              <c:numCache>
                <c:formatCode>General</c:formatCode>
                <c:ptCount val="7"/>
                <c:pt idx="0" formatCode="0.00">
                  <c:v>54.81</c:v>
                </c:pt>
                <c:pt idx="1">
                  <c:v>16.88</c:v>
                </c:pt>
                <c:pt idx="2">
                  <c:v>245.73</c:v>
                </c:pt>
                <c:pt idx="3">
                  <c:v>271.76</c:v>
                </c:pt>
                <c:pt idx="4">
                  <c:v>15.17</c:v>
                </c:pt>
                <c:pt idx="5">
                  <c:v>29.51</c:v>
                </c:pt>
                <c:pt idx="6">
                  <c:v>142.68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Sheet3!$D$1</c:f>
              <c:strCache>
                <c:ptCount val="1"/>
                <c:pt idx="0">
                  <c:v>AvSP (US$/bbl)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Sheet3!$A$2:$A$8</c:f>
              <c:strCache>
                <c:ptCount val="7"/>
                <c:pt idx="0">
                  <c:v>Y2011</c:v>
                </c:pt>
                <c:pt idx="1">
                  <c:v>Y2012</c:v>
                </c:pt>
                <c:pt idx="2">
                  <c:v>Y2013</c:v>
                </c:pt>
                <c:pt idx="3">
                  <c:v>Y2014</c:v>
                </c:pt>
                <c:pt idx="4">
                  <c:v>Y2015</c:v>
                </c:pt>
                <c:pt idx="5">
                  <c:v>Y2016</c:v>
                </c:pt>
                <c:pt idx="6">
                  <c:v>Y2017</c:v>
                </c:pt>
              </c:strCache>
            </c:strRef>
          </c:cat>
          <c:val>
            <c:numRef>
              <c:f>Sheet3!$D$2:$D$8</c:f>
              <c:numCache>
                <c:formatCode>General</c:formatCode>
                <c:ptCount val="7"/>
                <c:pt idx="0">
                  <c:v>111.08</c:v>
                </c:pt>
                <c:pt idx="1">
                  <c:v>108</c:v>
                </c:pt>
                <c:pt idx="2">
                  <c:v>106.75</c:v>
                </c:pt>
                <c:pt idx="3">
                  <c:v>103.504</c:v>
                </c:pt>
                <c:pt idx="4">
                  <c:v>52.36</c:v>
                </c:pt>
                <c:pt idx="5">
                  <c:v>46.13</c:v>
                </c:pt>
                <c:pt idx="6">
                  <c:v>53.16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Sheet3!$E$1</c:f>
              <c:strCache>
                <c:ptCount val="1"/>
                <c:pt idx="0">
                  <c:v>Crude Volumes (mmbbl)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Sheet3!$A$2:$A$8</c:f>
              <c:strCache>
                <c:ptCount val="7"/>
                <c:pt idx="0">
                  <c:v>Y2011</c:v>
                </c:pt>
                <c:pt idx="1">
                  <c:v>Y2012</c:v>
                </c:pt>
                <c:pt idx="2">
                  <c:v>Y2013</c:v>
                </c:pt>
                <c:pt idx="3">
                  <c:v>Y2014</c:v>
                </c:pt>
                <c:pt idx="4">
                  <c:v>Y2015</c:v>
                </c:pt>
                <c:pt idx="5">
                  <c:v>Y2016</c:v>
                </c:pt>
                <c:pt idx="6">
                  <c:v>Y2017</c:v>
                </c:pt>
              </c:strCache>
            </c:strRef>
          </c:cat>
          <c:val>
            <c:numRef>
              <c:f>Sheet3!$E$2:$E$8</c:f>
              <c:numCache>
                <c:formatCode>General</c:formatCode>
                <c:ptCount val="7"/>
                <c:pt idx="0">
                  <c:v>24.2</c:v>
                </c:pt>
                <c:pt idx="1">
                  <c:v>26.4</c:v>
                </c:pt>
                <c:pt idx="2">
                  <c:v>35.6</c:v>
                </c:pt>
                <c:pt idx="3">
                  <c:v>37.200000000000003</c:v>
                </c:pt>
                <c:pt idx="4">
                  <c:v>37.4</c:v>
                </c:pt>
                <c:pt idx="5">
                  <c:v>32.299999999999997</c:v>
                </c:pt>
                <c:pt idx="6">
                  <c:v>58.7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24790976"/>
        <c:axId val="-1724790432"/>
      </c:lineChart>
      <c:catAx>
        <c:axId val="-172479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90432"/>
        <c:crosses val="autoZero"/>
        <c:auto val="1"/>
        <c:lblAlgn val="ctr"/>
        <c:lblOffset val="100"/>
        <c:noMultiLvlLbl val="0"/>
      </c:catAx>
      <c:valAx>
        <c:axId val="-172479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9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Sheet3!$B$18</c:f>
              <c:strCache>
                <c:ptCount val="1"/>
                <c:pt idx="0">
                  <c:v>Debt Stock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Sheet3!$A$19:$A$22</c:f>
              <c:numCache>
                <c:formatCode>General</c:formatCode>
                <c:ptCount val="4"/>
                <c:pt idx="0" formatCode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Sheet3!$B$19:$B$22</c:f>
              <c:numCache>
                <c:formatCode>#,##0.00</c:formatCode>
                <c:ptCount val="4"/>
                <c:pt idx="0" formatCode="General">
                  <c:v>24787.4</c:v>
                </c:pt>
                <c:pt idx="1">
                  <c:v>26403.3</c:v>
                </c:pt>
                <c:pt idx="2">
                  <c:v>29227.200000000001</c:v>
                </c:pt>
                <c:pt idx="3">
                  <c:v>32278.799999999999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724781184"/>
        <c:axId val="-1724784448"/>
      </c:barChart>
      <c:catAx>
        <c:axId val="-1724781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4784448"/>
        <c:crosses val="autoZero"/>
        <c:auto val="1"/>
        <c:lblAlgn val="ctr"/>
        <c:lblOffset val="100"/>
        <c:noMultiLvlLbl val="0"/>
      </c:catAx>
      <c:valAx>
        <c:axId val="-17247844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72478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42862</xdr:rowOff>
    </xdr:from>
    <xdr:to>
      <xdr:col>13</xdr:col>
      <xdr:colOff>485775</xdr:colOff>
      <xdr:row>14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15</xdr:row>
      <xdr:rowOff>119062</xdr:rowOff>
    </xdr:from>
    <xdr:to>
      <xdr:col>13</xdr:col>
      <xdr:colOff>523875</xdr:colOff>
      <xdr:row>30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104775</xdr:colOff>
      <xdr:row>29</xdr:row>
      <xdr:rowOff>4762</xdr:rowOff>
    </xdr:from>
    <xdr:to>
      <xdr:col>12</xdr:col>
      <xdr:colOff>409575</xdr:colOff>
      <xdr:row>43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333375</xdr:colOff>
      <xdr:row>0</xdr:row>
      <xdr:rowOff>157162</xdr:rowOff>
    </xdr:from>
    <xdr:to>
      <xdr:col>26</xdr:col>
      <xdr:colOff>28575</xdr:colOff>
      <xdr:row>15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342900</xdr:colOff>
      <xdr:row>0</xdr:row>
      <xdr:rowOff>128587</xdr:rowOff>
    </xdr:from>
    <xdr:to>
      <xdr:col>20</xdr:col>
      <xdr:colOff>38100</xdr:colOff>
      <xdr:row>15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405847</xdr:colOff>
      <xdr:row>8</xdr:row>
      <xdr:rowOff>104154</xdr:rowOff>
    </xdr:from>
    <xdr:to>
      <xdr:col>13</xdr:col>
      <xdr:colOff>97734</xdr:colOff>
      <xdr:row>22</xdr:row>
      <xdr:rowOff>180354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173934</xdr:colOff>
      <xdr:row>18</xdr:row>
      <xdr:rowOff>115128</xdr:rowOff>
    </xdr:from>
    <xdr:to>
      <xdr:col>8</xdr:col>
      <xdr:colOff>447261</xdr:colOff>
      <xdr:row>33</xdr:row>
      <xdr:rowOff>828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0.41042</cdr:x>
      <cdr:y>0.0816</cdr:y>
    </cdr:from>
    <cdr:to>
      <cdr:x>0.69167</cdr:x>
      <cdr:y>0.18576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76424" y="223838"/>
          <a:ext cx="1285876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Total: 1,239.44</a:t>
          </a:r>
        </a:p>
      </cdr:txBody>
    </cdr:sp>
  </cdr:relSizeAnchor>
  <cdr:relSizeAnchor xmlns:cdr="http://schemas.openxmlformats.org/drawingml/2006/chartDrawing">
    <cdr:from>
      <cdr:x>0.1125</cdr:x>
      <cdr:y>0</cdr:y>
    </cdr:from>
    <cdr:to>
      <cdr:x>0.98958</cdr:x>
      <cdr:y>0.10764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14351" y="0"/>
          <a:ext cx="40100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en-US" sz="1600" b="1" i="0" cap="all" baseline="0">
              <a:effectLst/>
              <a:latin typeface="+mn-lt"/>
              <a:ea typeface="+mn-ea"/>
              <a:cs typeface="+mn-cs"/>
            </a:rPr>
            <a:t>GNPC Receipts (2011-2017), Million US$</a:t>
          </a:r>
          <a:endParaRPr lang="en-GB" sz="1600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0.625</cdr:x>
      <cdr:y>0.11285</cdr:y>
    </cdr:from>
    <cdr:to>
      <cdr:x>0.62708</cdr:x>
      <cdr:y>0.78646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857500" y="309563"/>
          <a:ext cx="9525" cy="18478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0.44583</cdr:x>
      <cdr:y>0.31424</cdr:y>
    </cdr:from>
    <cdr:to>
      <cdr:x>0.84583</cdr:x>
      <cdr:y>0.40451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038350" y="862013"/>
          <a:ext cx="1828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With</a:t>
          </a:r>
          <a:r>
            <a:rPr lang="en-GB" sz="1100" baseline="0"/>
            <a:t> IAC            Without IAC	 			</a:t>
          </a:r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4</xdr:row>
      <xdr:rowOff>138112</xdr:rowOff>
    </xdr:from>
    <xdr:to>
      <xdr:col>19</xdr:col>
      <xdr:colOff>76200</xdr:colOff>
      <xdr:row>19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18</xdr:row>
      <xdr:rowOff>80962</xdr:rowOff>
    </xdr:from>
    <xdr:to>
      <xdr:col>10</xdr:col>
      <xdr:colOff>323850</xdr:colOff>
      <xdr:row>32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25</xdr:row>
      <xdr:rowOff>4762</xdr:rowOff>
    </xdr:from>
    <xdr:to>
      <xdr:col>11</xdr:col>
      <xdr:colOff>561975</xdr:colOff>
      <xdr:row>39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1066799</xdr:colOff>
      <xdr:row>11</xdr:row>
      <xdr:rowOff>28576</xdr:rowOff>
    </xdr:from>
    <xdr:to>
      <xdr:col>12</xdr:col>
      <xdr:colOff>85724</xdr:colOff>
      <xdr:row>30</xdr:row>
      <xdr:rowOff>52388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12</xdr:row>
      <xdr:rowOff>119062</xdr:rowOff>
    </xdr:from>
    <xdr:to>
      <xdr:col>21</xdr:col>
      <xdr:colOff>9525</xdr:colOff>
      <xdr:row>27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30</xdr:row>
      <xdr:rowOff>4762</xdr:rowOff>
    </xdr:from>
    <xdr:to>
      <xdr:col>7</xdr:col>
      <xdr:colOff>38100</xdr:colOff>
      <xdr:row>44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485777</xdr:colOff>
      <xdr:row>29</xdr:row>
      <xdr:rowOff>176212</xdr:rowOff>
    </xdr:from>
    <xdr:to>
      <xdr:col>2</xdr:col>
      <xdr:colOff>923926</xdr:colOff>
      <xdr:row>44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2</xdr:row>
      <xdr:rowOff>61912</xdr:rowOff>
    </xdr:from>
    <xdr:to>
      <xdr:col>15</xdr:col>
      <xdr:colOff>285750</xdr:colOff>
      <xdr:row>16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295274</xdr:colOff>
      <xdr:row>25</xdr:row>
      <xdr:rowOff>38100</xdr:rowOff>
    </xdr:from>
    <xdr:to>
      <xdr:col>14</xdr:col>
      <xdr:colOff>114299</xdr:colOff>
      <xdr:row>41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="115" zoomScaleNormal="115" workbookViewId="0">
      <selection sqref="A1:B8"/>
    </sheetView>
  </sheetViews>
  <sheetFormatPr defaultRowHeight="15" x14ac:dyDescent="0.25"/>
  <cols>
    <col min="2" max="2" width="15.42578125" customWidth="1"/>
    <col min="3" max="3" width="16.85546875" customWidth="1"/>
    <col min="4" max="4" width="10.85546875" customWidth="1"/>
  </cols>
  <sheetData>
    <row r="1" spans="1:4" x14ac:dyDescent="0.25">
      <c r="A1" s="1" t="s">
        <v>8</v>
      </c>
      <c r="B1" s="1" t="s">
        <v>0</v>
      </c>
      <c r="C1" t="s">
        <v>20</v>
      </c>
    </row>
    <row r="2" spans="1:4" x14ac:dyDescent="0.25">
      <c r="A2" s="1">
        <v>2011</v>
      </c>
      <c r="B2" s="2">
        <v>54.81</v>
      </c>
      <c r="C2" s="2">
        <v>54.81</v>
      </c>
      <c r="D2" s="1" t="s">
        <v>1</v>
      </c>
    </row>
    <row r="3" spans="1:4" x14ac:dyDescent="0.25">
      <c r="A3" s="1">
        <v>2012</v>
      </c>
      <c r="B3" s="1">
        <v>16.88</v>
      </c>
      <c r="C3" s="11">
        <f>C2+B3</f>
        <v>71.69</v>
      </c>
      <c r="D3" s="2">
        <v>14.4</v>
      </c>
    </row>
    <row r="4" spans="1:4" x14ac:dyDescent="0.25">
      <c r="A4" s="1">
        <v>2013</v>
      </c>
      <c r="B4" s="1">
        <v>245.73</v>
      </c>
      <c r="C4" s="11">
        <f t="shared" ref="C4:C8" si="0">C3+B4</f>
        <v>317.41999999999996</v>
      </c>
      <c r="D4" s="1">
        <v>7.24</v>
      </c>
    </row>
    <row r="5" spans="1:4" x14ac:dyDescent="0.25">
      <c r="A5" s="1">
        <v>2014</v>
      </c>
      <c r="B5" s="1">
        <v>271.76</v>
      </c>
      <c r="C5" s="11">
        <f t="shared" si="0"/>
        <v>589.17999999999995</v>
      </c>
      <c r="D5" s="1">
        <v>105.31</v>
      </c>
    </row>
    <row r="6" spans="1:4" x14ac:dyDescent="0.25">
      <c r="A6" s="1">
        <v>2015</v>
      </c>
      <c r="B6" s="1">
        <v>15.17</v>
      </c>
      <c r="C6" s="11">
        <f t="shared" si="0"/>
        <v>604.34999999999991</v>
      </c>
      <c r="D6" s="1">
        <v>116.47</v>
      </c>
    </row>
    <row r="7" spans="1:4" x14ac:dyDescent="0.25">
      <c r="A7" s="1">
        <v>2016</v>
      </c>
      <c r="B7" s="1">
        <v>29.51</v>
      </c>
      <c r="C7" s="11">
        <f t="shared" si="0"/>
        <v>633.8599999999999</v>
      </c>
      <c r="D7" s="2">
        <v>6.5</v>
      </c>
    </row>
    <row r="8" spans="1:4" x14ac:dyDescent="0.25">
      <c r="A8" s="1">
        <v>2017</v>
      </c>
      <c r="B8" s="1">
        <v>142.68</v>
      </c>
      <c r="C8" s="11">
        <f t="shared" si="0"/>
        <v>776.54</v>
      </c>
      <c r="D8" s="1">
        <v>12.65</v>
      </c>
    </row>
    <row r="9" spans="1:4" x14ac:dyDescent="0.25">
      <c r="D9" s="1">
        <v>61.15</v>
      </c>
    </row>
    <row r="10" spans="1:4" x14ac:dyDescent="0.25">
      <c r="A10" s="1"/>
      <c r="B10" s="1" t="s">
        <v>2</v>
      </c>
      <c r="C10" s="1"/>
    </row>
    <row r="11" spans="1:4" x14ac:dyDescent="0.25">
      <c r="B11" s="1" t="s">
        <v>0</v>
      </c>
      <c r="D11" s="1" t="s">
        <v>1</v>
      </c>
    </row>
    <row r="12" spans="1:4" x14ac:dyDescent="0.25">
      <c r="A12" s="1">
        <v>2012</v>
      </c>
      <c r="B12" s="3">
        <v>214049</v>
      </c>
      <c r="D12" s="3">
        <v>60209</v>
      </c>
    </row>
    <row r="13" spans="1:4" x14ac:dyDescent="0.25">
      <c r="A13" s="1">
        <v>2013</v>
      </c>
      <c r="B13" s="3">
        <v>1401864</v>
      </c>
      <c r="D13" s="3">
        <v>1117278</v>
      </c>
    </row>
    <row r="14" spans="1:4" x14ac:dyDescent="0.25">
      <c r="A14" s="1">
        <v>2014</v>
      </c>
      <c r="B14" s="3">
        <v>1531824.47</v>
      </c>
      <c r="D14" s="3">
        <v>4319525.0599999996</v>
      </c>
    </row>
    <row r="15" spans="1:4" x14ac:dyDescent="0.25">
      <c r="A15" s="1">
        <v>2015</v>
      </c>
      <c r="B15" s="3">
        <v>531818.13</v>
      </c>
      <c r="D15" s="3">
        <v>3966369.14</v>
      </c>
    </row>
    <row r="16" spans="1:4" x14ac:dyDescent="0.25">
      <c r="A16" s="1">
        <v>2016</v>
      </c>
      <c r="B16" s="4">
        <v>839912</v>
      </c>
      <c r="D16" s="4">
        <v>4930551</v>
      </c>
    </row>
    <row r="17" spans="1:4" x14ac:dyDescent="0.25">
      <c r="A17" s="1">
        <v>2017</v>
      </c>
      <c r="B17" s="5">
        <v>2619454.0499999998</v>
      </c>
      <c r="D17" s="5">
        <v>6668879.6399999997</v>
      </c>
    </row>
    <row r="19" spans="1:4" x14ac:dyDescent="0.25">
      <c r="B19" t="s">
        <v>7</v>
      </c>
    </row>
    <row r="20" spans="1:4" x14ac:dyDescent="0.25">
      <c r="B20" t="s">
        <v>0</v>
      </c>
      <c r="C20" s="1" t="s">
        <v>1</v>
      </c>
    </row>
    <row r="21" spans="1:4" x14ac:dyDescent="0.25">
      <c r="A21">
        <v>2013</v>
      </c>
      <c r="B21">
        <f>B13/B12*100</f>
        <v>654.92667566772093</v>
      </c>
      <c r="C21">
        <f>D13/D12*100</f>
        <v>1855.6660964307659</v>
      </c>
    </row>
    <row r="22" spans="1:4" x14ac:dyDescent="0.25">
      <c r="A22">
        <v>2014</v>
      </c>
      <c r="B22">
        <f>B14/B13*100</f>
        <v>109.270547642282</v>
      </c>
      <c r="C22">
        <f>D14/D13*100</f>
        <v>386.61148433961824</v>
      </c>
    </row>
    <row r="23" spans="1:4" x14ac:dyDescent="0.25">
      <c r="A23">
        <v>2015</v>
      </c>
      <c r="B23">
        <f>B15/B14*100</f>
        <v>34.717954988667863</v>
      </c>
      <c r="C23">
        <f>D15/D14*100</f>
        <v>91.824195598022541</v>
      </c>
    </row>
    <row r="24" spans="1:4" x14ac:dyDescent="0.25">
      <c r="A24">
        <v>2016</v>
      </c>
      <c r="B24">
        <f>B16/B15*100</f>
        <v>157.93218632843525</v>
      </c>
      <c r="C24">
        <f>D16/D15*100</f>
        <v>124.30892904738565</v>
      </c>
    </row>
    <row r="25" spans="1:4" x14ac:dyDescent="0.25">
      <c r="A25">
        <v>2017</v>
      </c>
      <c r="B25">
        <f>B17/B16*100</f>
        <v>311.87244020802177</v>
      </c>
      <c r="C25">
        <f>D17/D16*100</f>
        <v>135.25627541424882</v>
      </c>
    </row>
    <row r="31" spans="1:4" x14ac:dyDescent="0.25">
      <c r="B31" t="s">
        <v>3</v>
      </c>
    </row>
    <row r="32" spans="1:4" x14ac:dyDescent="0.25">
      <c r="A32">
        <v>2011</v>
      </c>
      <c r="B32" s="7">
        <v>207.96</v>
      </c>
    </row>
    <row r="33" spans="1:3" x14ac:dyDescent="0.25">
      <c r="A33" s="1">
        <v>2012</v>
      </c>
      <c r="B33" s="7">
        <v>230.95</v>
      </c>
    </row>
    <row r="34" spans="1:3" x14ac:dyDescent="0.25">
      <c r="A34" s="1">
        <v>2013</v>
      </c>
      <c r="B34" s="7">
        <v>222.32</v>
      </c>
    </row>
    <row r="35" spans="1:3" x14ac:dyDescent="0.25">
      <c r="A35" s="1">
        <v>2014</v>
      </c>
      <c r="B35" s="7">
        <v>180.71</v>
      </c>
    </row>
    <row r="36" spans="1:3" x14ac:dyDescent="0.25">
      <c r="A36" s="1">
        <v>2015</v>
      </c>
      <c r="B36" s="7">
        <v>126.86</v>
      </c>
    </row>
    <row r="37" spans="1:3" x14ac:dyDescent="0.25">
      <c r="A37" s="1">
        <v>2016</v>
      </c>
      <c r="B37" s="7">
        <v>88.6</v>
      </c>
    </row>
    <row r="38" spans="1:3" x14ac:dyDescent="0.25">
      <c r="A38" s="1">
        <v>2017</v>
      </c>
      <c r="B38" s="6">
        <v>182.04</v>
      </c>
    </row>
    <row r="39" spans="1:3" x14ac:dyDescent="0.25">
      <c r="B39">
        <f>SUM(B32:B38)</f>
        <v>1239.44</v>
      </c>
    </row>
    <row r="40" spans="1:3" x14ac:dyDescent="0.25">
      <c r="B40">
        <f>B39/7</f>
        <v>177.06285714285715</v>
      </c>
    </row>
    <row r="46" spans="1:3" x14ac:dyDescent="0.25">
      <c r="B46">
        <v>2018</v>
      </c>
    </row>
    <row r="47" spans="1:3" x14ac:dyDescent="0.25">
      <c r="A47" t="s">
        <v>4</v>
      </c>
      <c r="B47" s="8">
        <v>598620435</v>
      </c>
    </row>
    <row r="48" spans="1:3" x14ac:dyDescent="0.25">
      <c r="A48" t="s">
        <v>6</v>
      </c>
      <c r="B48" s="8">
        <v>347344233</v>
      </c>
      <c r="C48" s="8"/>
    </row>
    <row r="49" spans="1:2" x14ac:dyDescent="0.25">
      <c r="A49" t="s">
        <v>5</v>
      </c>
      <c r="B49" s="8">
        <v>418544684</v>
      </c>
    </row>
    <row r="50" spans="1:2" x14ac:dyDescent="0.25">
      <c r="B50" s="8">
        <f>SUM(B47:B49)</f>
        <v>1364509352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C1" sqref="C1:C8"/>
    </sheetView>
  </sheetViews>
  <sheetFormatPr defaultRowHeight="15" x14ac:dyDescent="0.25"/>
  <cols>
    <col min="1" max="1" width="9.5703125" bestFit="1" customWidth="1"/>
    <col min="2" max="2" width="20.28515625" customWidth="1"/>
    <col min="3" max="3" width="14.140625" customWidth="1"/>
    <col min="4" max="4" width="22.28515625" customWidth="1"/>
  </cols>
  <sheetData>
    <row r="1" spans="1:5" x14ac:dyDescent="0.25">
      <c r="A1" s="1" t="s">
        <v>8</v>
      </c>
      <c r="B1" t="s">
        <v>43</v>
      </c>
      <c r="C1" s="1" t="s">
        <v>44</v>
      </c>
      <c r="D1" t="s">
        <v>30</v>
      </c>
      <c r="E1" t="s">
        <v>31</v>
      </c>
    </row>
    <row r="2" spans="1:5" x14ac:dyDescent="0.25">
      <c r="A2" s="1" t="s">
        <v>32</v>
      </c>
      <c r="B2">
        <v>444.13</v>
      </c>
      <c r="C2" s="2">
        <v>54.81</v>
      </c>
      <c r="D2">
        <v>111.08</v>
      </c>
      <c r="E2">
        <v>24.2</v>
      </c>
    </row>
    <row r="3" spans="1:5" x14ac:dyDescent="0.25">
      <c r="A3" s="1" t="s">
        <v>33</v>
      </c>
      <c r="B3">
        <v>541.62</v>
      </c>
      <c r="C3" s="1">
        <v>16.88</v>
      </c>
      <c r="D3">
        <v>108</v>
      </c>
      <c r="E3">
        <v>26.4</v>
      </c>
    </row>
    <row r="4" spans="1:5" x14ac:dyDescent="0.25">
      <c r="A4" s="1" t="s">
        <v>34</v>
      </c>
      <c r="B4">
        <v>846.56</v>
      </c>
      <c r="C4" s="1">
        <v>245.73</v>
      </c>
      <c r="D4">
        <v>106.75</v>
      </c>
      <c r="E4">
        <v>35.6</v>
      </c>
    </row>
    <row r="5" spans="1:5" x14ac:dyDescent="0.25">
      <c r="A5" s="1" t="s">
        <v>35</v>
      </c>
      <c r="B5">
        <v>978.01</v>
      </c>
      <c r="C5" s="1">
        <v>271.76</v>
      </c>
      <c r="D5">
        <v>103.504</v>
      </c>
      <c r="E5">
        <v>37.200000000000003</v>
      </c>
    </row>
    <row r="6" spans="1:5" x14ac:dyDescent="0.25">
      <c r="A6" s="1" t="s">
        <v>36</v>
      </c>
      <c r="B6">
        <v>441.51</v>
      </c>
      <c r="C6" s="1">
        <v>15.17</v>
      </c>
      <c r="D6">
        <v>52.36</v>
      </c>
      <c r="E6">
        <v>37.4</v>
      </c>
    </row>
    <row r="7" spans="1:5" x14ac:dyDescent="0.25">
      <c r="A7" s="1" t="s">
        <v>37</v>
      </c>
      <c r="B7">
        <v>229.14</v>
      </c>
      <c r="C7" s="1">
        <v>29.51</v>
      </c>
      <c r="D7">
        <v>46.13</v>
      </c>
      <c r="E7">
        <v>32.299999999999997</v>
      </c>
    </row>
    <row r="8" spans="1:5" x14ac:dyDescent="0.25">
      <c r="A8" s="1" t="s">
        <v>38</v>
      </c>
      <c r="B8">
        <v>555.33000000000004</v>
      </c>
      <c r="C8" s="1">
        <v>142.68</v>
      </c>
      <c r="D8">
        <v>53.16</v>
      </c>
      <c r="E8">
        <v>58.7</v>
      </c>
    </row>
    <row r="14" spans="1:5" x14ac:dyDescent="0.25">
      <c r="A14" t="s">
        <v>39</v>
      </c>
    </row>
    <row r="17" spans="1:2" x14ac:dyDescent="0.25">
      <c r="B17" t="s">
        <v>40</v>
      </c>
    </row>
    <row r="18" spans="1:2" x14ac:dyDescent="0.25">
      <c r="A18" t="s">
        <v>8</v>
      </c>
      <c r="B18" t="s">
        <v>41</v>
      </c>
    </row>
    <row r="19" spans="1:2" x14ac:dyDescent="0.25">
      <c r="A19" s="15">
        <v>2014</v>
      </c>
      <c r="B19">
        <v>24787.4</v>
      </c>
    </row>
    <row r="20" spans="1:2" x14ac:dyDescent="0.25">
      <c r="A20">
        <v>2015</v>
      </c>
      <c r="B20" s="9">
        <v>26403.3</v>
      </c>
    </row>
    <row r="21" spans="1:2" x14ac:dyDescent="0.25">
      <c r="A21">
        <v>2016</v>
      </c>
      <c r="B21" s="9">
        <v>29227.200000000001</v>
      </c>
    </row>
    <row r="22" spans="1:2" x14ac:dyDescent="0.25">
      <c r="A22">
        <v>2017</v>
      </c>
      <c r="B22" s="9">
        <v>32278.799999999999</v>
      </c>
    </row>
    <row r="25" spans="1:2" x14ac:dyDescent="0.25">
      <c r="A25" t="s">
        <v>8</v>
      </c>
      <c r="B25" t="s">
        <v>42</v>
      </c>
    </row>
    <row r="26" spans="1:2" x14ac:dyDescent="0.25">
      <c r="A26">
        <v>2008</v>
      </c>
      <c r="B26" s="9">
        <v>33.6</v>
      </c>
    </row>
    <row r="27" spans="1:2" x14ac:dyDescent="0.25">
      <c r="A27">
        <v>2009</v>
      </c>
      <c r="B27" s="9">
        <v>36.1</v>
      </c>
    </row>
    <row r="28" spans="1:2" x14ac:dyDescent="0.25">
      <c r="A28">
        <v>2010</v>
      </c>
      <c r="B28" s="9">
        <v>46.3</v>
      </c>
    </row>
    <row r="29" spans="1:2" x14ac:dyDescent="0.25">
      <c r="A29">
        <v>2011</v>
      </c>
      <c r="B29" s="9">
        <v>42.6</v>
      </c>
    </row>
    <row r="30" spans="1:2" x14ac:dyDescent="0.25">
      <c r="A30">
        <v>2012</v>
      </c>
      <c r="B30" s="9">
        <v>47.9</v>
      </c>
    </row>
    <row r="31" spans="1:2" x14ac:dyDescent="0.25">
      <c r="A31">
        <v>2013</v>
      </c>
      <c r="B31" s="9">
        <v>57.2</v>
      </c>
    </row>
    <row r="32" spans="1:2" x14ac:dyDescent="0.25">
      <c r="A32">
        <v>2014</v>
      </c>
      <c r="B32" s="9">
        <v>70.2</v>
      </c>
    </row>
    <row r="33" spans="1:2" x14ac:dyDescent="0.25">
      <c r="A33">
        <v>2015</v>
      </c>
      <c r="B33" s="9">
        <v>72.2</v>
      </c>
    </row>
    <row r="34" spans="1:2" x14ac:dyDescent="0.25">
      <c r="A34">
        <v>2016</v>
      </c>
      <c r="B34" s="9">
        <v>73.400000000000006</v>
      </c>
    </row>
    <row r="35" spans="1:2" x14ac:dyDescent="0.25">
      <c r="A35">
        <v>2017</v>
      </c>
      <c r="B35" s="9">
        <v>70.5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4" sqref="A24:D26"/>
    </sheetView>
  </sheetViews>
  <sheetFormatPr defaultRowHeight="15" x14ac:dyDescent="0.25"/>
  <cols>
    <col min="1" max="1" width="38.140625" customWidth="1"/>
    <col min="2" max="2" width="16" customWidth="1"/>
    <col min="3" max="3" width="15.7109375" customWidth="1"/>
    <col min="4" max="4" width="19.5703125" customWidth="1"/>
    <col min="5" max="5" width="19" customWidth="1"/>
    <col min="6" max="6" width="14.140625" customWidth="1"/>
  </cols>
  <sheetData>
    <row r="1" spans="1:6" x14ac:dyDescent="0.25">
      <c r="A1" t="s">
        <v>8</v>
      </c>
      <c r="B1" t="s">
        <v>12</v>
      </c>
      <c r="C1" t="s">
        <v>9</v>
      </c>
      <c r="D1" t="s">
        <v>10</v>
      </c>
      <c r="E1" t="s">
        <v>11</v>
      </c>
      <c r="F1" t="s">
        <v>13</v>
      </c>
    </row>
    <row r="2" spans="1:6" x14ac:dyDescent="0.25">
      <c r="A2">
        <v>2014</v>
      </c>
      <c r="B2" s="8">
        <v>250000000</v>
      </c>
      <c r="C2" s="8">
        <v>305684688</v>
      </c>
      <c r="D2" s="8">
        <v>17433144</v>
      </c>
      <c r="E2" s="8">
        <v>288251545</v>
      </c>
    </row>
    <row r="3" spans="1:6" x14ac:dyDescent="0.25">
      <c r="A3" t="s">
        <v>14</v>
      </c>
      <c r="B3" s="8">
        <v>150000000</v>
      </c>
      <c r="C3" s="9">
        <v>95020291.379999995</v>
      </c>
      <c r="D3" s="9">
        <v>23755072.850000001</v>
      </c>
      <c r="E3">
        <v>8.44</v>
      </c>
      <c r="F3" s="8">
        <v>100000000</v>
      </c>
    </row>
    <row r="4" spans="1:6" x14ac:dyDescent="0.25">
      <c r="A4" t="s">
        <v>15</v>
      </c>
      <c r="B4" s="9">
        <v>173755072.84999999</v>
      </c>
    </row>
    <row r="8" spans="1:6" x14ac:dyDescent="0.25">
      <c r="B8" t="s">
        <v>13</v>
      </c>
    </row>
    <row r="9" spans="1:6" x14ac:dyDescent="0.25">
      <c r="A9" t="s">
        <v>16</v>
      </c>
      <c r="B9" s="8">
        <v>100000000</v>
      </c>
      <c r="C9" t="s">
        <v>17</v>
      </c>
    </row>
    <row r="10" spans="1:6" x14ac:dyDescent="0.25">
      <c r="A10" t="s">
        <v>18</v>
      </c>
      <c r="B10" s="8">
        <v>30000000</v>
      </c>
    </row>
    <row r="11" spans="1:6" x14ac:dyDescent="0.25">
      <c r="A11" s="10" t="s">
        <v>19</v>
      </c>
      <c r="B11" s="8">
        <v>47510145.689999998</v>
      </c>
    </row>
    <row r="13" spans="1:6" x14ac:dyDescent="0.25">
      <c r="A13" s="17" t="s">
        <v>21</v>
      </c>
      <c r="B13" s="17"/>
      <c r="C13" t="s">
        <v>45</v>
      </c>
    </row>
    <row r="14" spans="1:6" x14ac:dyDescent="0.25">
      <c r="A14" t="s">
        <v>8</v>
      </c>
    </row>
    <row r="15" spans="1:6" x14ac:dyDescent="0.25">
      <c r="A15" s="1">
        <v>2011</v>
      </c>
      <c r="B15" s="12">
        <v>54.81</v>
      </c>
      <c r="C15" s="12">
        <f>B15-B14</f>
        <v>54.81</v>
      </c>
      <c r="D15" s="16"/>
    </row>
    <row r="16" spans="1:6" x14ac:dyDescent="0.25">
      <c r="A16" s="1">
        <v>2012</v>
      </c>
      <c r="B16">
        <v>71.897999999999996</v>
      </c>
      <c r="C16" s="12">
        <f>B16-B15</f>
        <v>17.087999999999994</v>
      </c>
      <c r="D16" s="16"/>
    </row>
    <row r="17" spans="1:5" x14ac:dyDescent="0.25">
      <c r="A17" s="1">
        <v>2013</v>
      </c>
      <c r="B17">
        <v>319.02999999999997</v>
      </c>
      <c r="C17">
        <f>B17-B16</f>
        <v>247.13199999999998</v>
      </c>
      <c r="D17" s="16"/>
    </row>
    <row r="18" spans="1:5" x14ac:dyDescent="0.25">
      <c r="A18" s="1">
        <v>2014</v>
      </c>
      <c r="B18">
        <v>286.64</v>
      </c>
      <c r="C18">
        <f t="shared" ref="C18:C20" si="0">B18-B17</f>
        <v>-32.389999999999986</v>
      </c>
      <c r="D18" s="16"/>
    </row>
    <row r="19" spans="1:5" x14ac:dyDescent="0.25">
      <c r="A19" s="1">
        <v>2015</v>
      </c>
      <c r="B19">
        <v>177.39</v>
      </c>
      <c r="C19">
        <f t="shared" si="0"/>
        <v>-109.25</v>
      </c>
      <c r="D19" s="16"/>
    </row>
    <row r="20" spans="1:5" x14ac:dyDescent="0.25">
      <c r="A20" s="1">
        <v>2016</v>
      </c>
      <c r="B20">
        <v>207.74</v>
      </c>
      <c r="C20">
        <f t="shared" si="0"/>
        <v>30.350000000000023</v>
      </c>
      <c r="D20" s="16"/>
    </row>
    <row r="21" spans="1:5" x14ac:dyDescent="0.25">
      <c r="A21" s="1">
        <v>2017</v>
      </c>
      <c r="B21">
        <v>353.05</v>
      </c>
      <c r="C21">
        <f>B21-B20</f>
        <v>145.31</v>
      </c>
      <c r="D21" s="16"/>
    </row>
    <row r="29" spans="1:5" x14ac:dyDescent="0.25">
      <c r="A29" t="s">
        <v>23</v>
      </c>
      <c r="D29" t="s">
        <v>24</v>
      </c>
    </row>
    <row r="30" spans="1:5" x14ac:dyDescent="0.25">
      <c r="A30" t="s">
        <v>22</v>
      </c>
      <c r="B30" s="13">
        <v>0.28999999999999998</v>
      </c>
      <c r="D30" t="s">
        <v>25</v>
      </c>
      <c r="E30" s="13">
        <v>0.15</v>
      </c>
    </row>
    <row r="31" spans="1:5" x14ac:dyDescent="0.25">
      <c r="A31" t="s">
        <v>29</v>
      </c>
      <c r="B31" s="13">
        <v>0.04</v>
      </c>
      <c r="D31" t="s">
        <v>26</v>
      </c>
      <c r="E31" s="13">
        <v>0.42</v>
      </c>
    </row>
    <row r="32" spans="1:5" x14ac:dyDescent="0.25">
      <c r="A32" t="s">
        <v>28</v>
      </c>
      <c r="B32" s="14">
        <v>0.67</v>
      </c>
      <c r="D32" t="s">
        <v>27</v>
      </c>
      <c r="E32" s="13">
        <v>0.43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1" workbookViewId="0">
      <selection activeCell="K27" sqref="K27"/>
    </sheetView>
  </sheetViews>
  <sheetFormatPr defaultRowHeight="15" x14ac:dyDescent="0.25"/>
  <cols>
    <col min="1" max="1" width="11.42578125" customWidth="1"/>
    <col min="2" max="2" width="12.140625" customWidth="1"/>
    <col min="3" max="3" width="11.85546875" customWidth="1"/>
    <col min="4" max="4" width="12.7109375" customWidth="1"/>
  </cols>
  <sheetData>
    <row r="1" spans="1:7" x14ac:dyDescent="0.25">
      <c r="A1" t="s">
        <v>48</v>
      </c>
    </row>
    <row r="2" spans="1:7" x14ac:dyDescent="0.25">
      <c r="A2" t="s">
        <v>8</v>
      </c>
      <c r="B2" t="s">
        <v>46</v>
      </c>
      <c r="C2" t="s">
        <v>47</v>
      </c>
      <c r="D2" s="1" t="s">
        <v>49</v>
      </c>
      <c r="E2" s="1" t="s">
        <v>50</v>
      </c>
    </row>
    <row r="3" spans="1:7" x14ac:dyDescent="0.25">
      <c r="A3">
        <v>2011</v>
      </c>
      <c r="B3" s="9">
        <v>1250</v>
      </c>
      <c r="C3" s="8">
        <v>666.2</v>
      </c>
      <c r="D3" s="2">
        <v>54.81</v>
      </c>
      <c r="E3" s="9">
        <f>B3-C3</f>
        <v>583.79999999999995</v>
      </c>
    </row>
    <row r="4" spans="1:7" x14ac:dyDescent="0.25">
      <c r="A4">
        <v>2012</v>
      </c>
      <c r="B4" s="9">
        <v>1239.82</v>
      </c>
      <c r="C4">
        <v>979.32</v>
      </c>
      <c r="D4" s="1">
        <v>16.88</v>
      </c>
      <c r="E4" s="9">
        <f t="shared" ref="E4:E9" si="0">B4-C4</f>
        <v>260.49999999999989</v>
      </c>
    </row>
    <row r="5" spans="1:7" x14ac:dyDescent="0.25">
      <c r="A5">
        <v>2013</v>
      </c>
      <c r="B5" s="9">
        <v>1122.72</v>
      </c>
      <c r="C5" s="9">
        <v>1645.59</v>
      </c>
      <c r="D5" s="1">
        <v>245.73</v>
      </c>
      <c r="E5" s="9">
        <f t="shared" si="0"/>
        <v>-522.86999999999989</v>
      </c>
    </row>
    <row r="6" spans="1:7" x14ac:dyDescent="0.25">
      <c r="A6">
        <v>2014</v>
      </c>
      <c r="B6" s="9">
        <v>2774.92</v>
      </c>
      <c r="C6" s="9">
        <v>1709.4</v>
      </c>
      <c r="D6" s="1">
        <v>271.76</v>
      </c>
      <c r="E6" s="9">
        <f t="shared" si="0"/>
        <v>1065.52</v>
      </c>
    </row>
    <row r="7" spans="1:7" x14ac:dyDescent="0.25">
      <c r="A7">
        <v>2015</v>
      </c>
      <c r="B7" s="9">
        <v>1816.42</v>
      </c>
      <c r="C7" s="9">
        <v>1449.92</v>
      </c>
      <c r="D7" s="1">
        <v>15.17</v>
      </c>
      <c r="E7" s="9">
        <f t="shared" si="0"/>
        <v>366.5</v>
      </c>
    </row>
    <row r="8" spans="1:7" x14ac:dyDescent="0.25">
      <c r="A8">
        <v>2016</v>
      </c>
      <c r="B8" s="9">
        <v>1370.89</v>
      </c>
      <c r="C8">
        <v>972.55</v>
      </c>
      <c r="D8" s="1">
        <v>29.51</v>
      </c>
      <c r="E8" s="9">
        <f t="shared" si="0"/>
        <v>398.34000000000015</v>
      </c>
    </row>
    <row r="9" spans="1:7" x14ac:dyDescent="0.25">
      <c r="A9">
        <v>2017</v>
      </c>
      <c r="B9" s="9">
        <v>2227.2600000000002</v>
      </c>
      <c r="C9" s="9">
        <v>2334.12</v>
      </c>
      <c r="D9" s="1">
        <v>142.68</v>
      </c>
      <c r="E9" s="9">
        <f t="shared" si="0"/>
        <v>-106.85999999999967</v>
      </c>
    </row>
    <row r="12" spans="1:7" x14ac:dyDescent="0.25">
      <c r="E12">
        <v>396.17</v>
      </c>
      <c r="F12" s="9">
        <v>1449.92</v>
      </c>
      <c r="G12">
        <f>F12/E12</f>
        <v>3.6598429966933388</v>
      </c>
    </row>
    <row r="13" spans="1:7" x14ac:dyDescent="0.25">
      <c r="E13">
        <v>496.31</v>
      </c>
      <c r="F13">
        <f>G12*E13</f>
        <v>1816.416677688871</v>
      </c>
    </row>
    <row r="14" spans="1:7" x14ac:dyDescent="0.25">
      <c r="B14" s="8">
        <v>690264761</v>
      </c>
    </row>
    <row r="15" spans="1:7" x14ac:dyDescent="0.25">
      <c r="E15">
        <v>247.18</v>
      </c>
      <c r="F15">
        <v>972.55</v>
      </c>
      <c r="G15">
        <f>F15/E15</f>
        <v>3.9345820859292822</v>
      </c>
    </row>
    <row r="16" spans="1:7" x14ac:dyDescent="0.25">
      <c r="E16" s="8">
        <v>348.42</v>
      </c>
      <c r="F16">
        <f>G15*E16</f>
        <v>1370.8870903794805</v>
      </c>
    </row>
    <row r="18" spans="1:7" x14ac:dyDescent="0.25">
      <c r="E18">
        <v>540.41</v>
      </c>
      <c r="F18" s="9">
        <v>2334.12</v>
      </c>
      <c r="G18">
        <f>F18/E18</f>
        <v>4.3191650783664253</v>
      </c>
    </row>
    <row r="19" spans="1:7" x14ac:dyDescent="0.25">
      <c r="E19">
        <v>515.66999999999996</v>
      </c>
      <c r="F19">
        <f>E19*G18</f>
        <v>2227.2638559612142</v>
      </c>
    </row>
    <row r="21" spans="1:7" x14ac:dyDescent="0.25">
      <c r="A21" t="s">
        <v>51</v>
      </c>
    </row>
    <row r="22" spans="1:7" x14ac:dyDescent="0.25">
      <c r="D22" t="s">
        <v>52</v>
      </c>
      <c r="E22" t="s">
        <v>54</v>
      </c>
    </row>
    <row r="24" spans="1:7" x14ac:dyDescent="0.25">
      <c r="A24" s="10">
        <v>41244</v>
      </c>
    </row>
    <row r="25" spans="1:7" x14ac:dyDescent="0.25">
      <c r="A25" s="10">
        <v>41426</v>
      </c>
      <c r="B25">
        <v>0.36</v>
      </c>
      <c r="D25">
        <v>2.48</v>
      </c>
    </row>
    <row r="26" spans="1:7" x14ac:dyDescent="0.25">
      <c r="A26" s="10"/>
      <c r="B26" t="s">
        <v>55</v>
      </c>
      <c r="C26" t="s">
        <v>53</v>
      </c>
      <c r="D26">
        <v>3.028</v>
      </c>
    </row>
    <row r="27" spans="1:7" x14ac:dyDescent="0.25">
      <c r="A27" s="10">
        <v>41791</v>
      </c>
      <c r="B27">
        <v>0.46</v>
      </c>
      <c r="C27">
        <v>0.71</v>
      </c>
      <c r="D27">
        <v>2.5299999999999998</v>
      </c>
      <c r="E27">
        <v>2.44</v>
      </c>
    </row>
    <row r="28" spans="1:7" x14ac:dyDescent="0.25">
      <c r="A28" s="10">
        <v>41974</v>
      </c>
      <c r="B28">
        <v>0.66</v>
      </c>
      <c r="C28">
        <v>0.18</v>
      </c>
      <c r="D28">
        <v>2.17</v>
      </c>
      <c r="E28">
        <v>1.92</v>
      </c>
    </row>
    <row r="29" spans="1:7" x14ac:dyDescent="0.25">
      <c r="A29" s="10">
        <v>42156</v>
      </c>
      <c r="B29">
        <v>0.64</v>
      </c>
      <c r="C29">
        <v>0.33</v>
      </c>
      <c r="D29">
        <v>2.35</v>
      </c>
      <c r="E29">
        <v>-0.54</v>
      </c>
    </row>
    <row r="30" spans="1:7" x14ac:dyDescent="0.25">
      <c r="A30" s="10">
        <v>42339</v>
      </c>
      <c r="B30">
        <v>1.05</v>
      </c>
      <c r="C30">
        <v>-0.01</v>
      </c>
      <c r="D30">
        <v>2.27</v>
      </c>
      <c r="E30">
        <v>0.74</v>
      </c>
    </row>
    <row r="31" spans="1:7" x14ac:dyDescent="0.25">
      <c r="A31" s="10">
        <v>42522</v>
      </c>
      <c r="B31">
        <v>0.57999999999999996</v>
      </c>
      <c r="C31">
        <v>0.33</v>
      </c>
      <c r="D31">
        <v>1.47</v>
      </c>
      <c r="E31">
        <v>4.93</v>
      </c>
    </row>
    <row r="32" spans="1:7" x14ac:dyDescent="0.25">
      <c r="A32" s="10">
        <v>42705</v>
      </c>
      <c r="B32">
        <v>1.1879999999999999</v>
      </c>
      <c r="C32">
        <v>0.24</v>
      </c>
      <c r="D32">
        <v>2.444</v>
      </c>
      <c r="E32">
        <v>-2.99</v>
      </c>
    </row>
    <row r="33" spans="1:5" x14ac:dyDescent="0.25">
      <c r="A33" s="10">
        <v>42887</v>
      </c>
      <c r="B33">
        <v>1.3816999999999999</v>
      </c>
      <c r="C33">
        <v>0.54</v>
      </c>
      <c r="D33">
        <v>2.3037000000000001</v>
      </c>
      <c r="E33">
        <v>2.09</v>
      </c>
    </row>
    <row r="34" spans="1:5" x14ac:dyDescent="0.25">
      <c r="A34" s="10">
        <v>43070</v>
      </c>
      <c r="B34">
        <v>1.883</v>
      </c>
      <c r="C34">
        <v>0.47</v>
      </c>
      <c r="D34">
        <v>2.4054000000000002</v>
      </c>
      <c r="E34">
        <v>0.84</v>
      </c>
    </row>
    <row r="35" spans="1:5" x14ac:dyDescent="0.25">
      <c r="A35" s="10">
        <v>43252</v>
      </c>
      <c r="B35">
        <v>2.5282</v>
      </c>
      <c r="C35" s="18">
        <v>0.65</v>
      </c>
      <c r="D35">
        <v>2.8601000000000001</v>
      </c>
      <c r="E35">
        <v>-0.9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2018-05-12T14:17:09Z</dcterms:created>
  <dcterms:modified xsi:type="dcterms:W3CDTF">2018-09-03T17:28:43Z</dcterms:modified>
</cp:coreProperties>
</file>